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10.07.20)" sheetId="113" r:id="rId1"/>
    <sheet name="услуги на 10.07" sheetId="120" r:id="rId2"/>
    <sheet name="перерасчет 2020 по 85к" sheetId="115" r:id="rId3"/>
    <sheet name="2.5.присмотр (30%)" sheetId="121" r:id="rId4"/>
  </sheets>
  <externalReferences>
    <externalReference r:id="rId5"/>
  </externalReferences>
  <definedNames>
    <definedName name="dklr" localSheetId="3">#REF!</definedName>
    <definedName name="dklr" localSheetId="0">#REF!</definedName>
    <definedName name="dklr" localSheetId="1">#REF!</definedName>
    <definedName name="dklr">#REF!</definedName>
    <definedName name="Excel_BuiltIn_Database" localSheetId="3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3">#REF!</definedName>
    <definedName name="lkj" localSheetId="1">#REF!</definedName>
    <definedName name="lkj">#REF!</definedName>
    <definedName name="xxxx" localSheetId="3">#REF!</definedName>
    <definedName name="xxxx" localSheetId="0">#REF!</definedName>
    <definedName name="xxxx" localSheetId="1">#REF!</definedName>
    <definedName name="xxxx">#REF!</definedName>
    <definedName name="zpl" localSheetId="3">#REF!</definedName>
    <definedName name="zpl" localSheetId="0">#REF!</definedName>
    <definedName name="zpl" localSheetId="1">#REF!</definedName>
    <definedName name="zpl">#REF!</definedName>
    <definedName name="вбдргп" localSheetId="3">#REF!</definedName>
    <definedName name="вбдргп" localSheetId="0">#REF!</definedName>
    <definedName name="вбдргп" localSheetId="1">#REF!</definedName>
    <definedName name="вбдргп">#REF!</definedName>
    <definedName name="ввввв123" localSheetId="3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3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3">#REF!</definedName>
    <definedName name="ждд" localSheetId="0">#REF!</definedName>
    <definedName name="ждд" localSheetId="1">#REF!</definedName>
    <definedName name="ждд">#REF!</definedName>
    <definedName name="жжжжжжж" localSheetId="3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3">'2.5.присмотр (30%)'!$A:$A</definedName>
    <definedName name="_xlnm.Print_Titles" localSheetId="2">'перерасчет 2020 по 85к'!$A:$A,'перерасчет 2020 по 85к'!$2:$8</definedName>
    <definedName name="ИмяПоказателя" localSheetId="3">#REF!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3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3">#REF!</definedName>
    <definedName name="Контрагент" localSheetId="0">#REF!</definedName>
    <definedName name="Контрагент" localSheetId="1">#REF!</definedName>
    <definedName name="Контрагент">#REF!</definedName>
    <definedName name="н" localSheetId="3">#REF!</definedName>
    <definedName name="н" localSheetId="0">#REF!</definedName>
    <definedName name="н" localSheetId="1">#REF!</definedName>
    <definedName name="н">#REF!</definedName>
    <definedName name="_xlnm.Print_Area" localSheetId="2">'перерасчет 2020 по 85к'!$A$1:$IB$147</definedName>
    <definedName name="_xlnm.Print_Area" localSheetId="0">'прил № 2 (10.07.20)'!$A$1:$AVW$595</definedName>
    <definedName name="_xlnm.Print_Area" localSheetId="1">'услуги на 10.07'!$A$1:$IB$41</definedName>
    <definedName name="Показатель" localSheetId="3">#REF!</definedName>
    <definedName name="Показатель" localSheetId="0">#REF!</definedName>
    <definedName name="Показатель" localSheetId="1">#REF!</definedName>
    <definedName name="Показатель">#REF!</definedName>
    <definedName name="Разрез" localSheetId="3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3">#REF!</definedName>
    <definedName name="расш.340.16" localSheetId="0">#REF!</definedName>
    <definedName name="расш.340.16" localSheetId="1">#REF!</definedName>
    <definedName name="расш.340.16">#REF!</definedName>
    <definedName name="ььь" localSheetId="3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L55" i="121"/>
  <c r="J55"/>
  <c r="H55"/>
  <c r="F55"/>
  <c r="D55"/>
  <c r="C55"/>
  <c r="AH54"/>
  <c r="AE54"/>
  <c r="C54"/>
  <c r="P53"/>
  <c r="M53"/>
  <c r="K53"/>
  <c r="I53"/>
  <c r="G53"/>
  <c r="D53"/>
  <c r="E53" s="1"/>
  <c r="B53"/>
  <c r="Q53" s="1"/>
  <c r="R53" s="1"/>
  <c r="AB52"/>
  <c r="Y52"/>
  <c r="V52"/>
  <c r="M52"/>
  <c r="K52"/>
  <c r="I52"/>
  <c r="G52"/>
  <c r="P52" s="1"/>
  <c r="E52"/>
  <c r="S52" s="1"/>
  <c r="B52"/>
  <c r="Q52" s="1"/>
  <c r="M51"/>
  <c r="L51"/>
  <c r="K51"/>
  <c r="H51"/>
  <c r="I51" s="1"/>
  <c r="F51"/>
  <c r="G51" s="1"/>
  <c r="D51"/>
  <c r="E51" s="1"/>
  <c r="B51"/>
  <c r="T51" s="1"/>
  <c r="U51" s="1"/>
  <c r="AH50"/>
  <c r="AE50"/>
  <c r="L50"/>
  <c r="M50" s="1"/>
  <c r="J50"/>
  <c r="K50" s="1"/>
  <c r="H50"/>
  <c r="I50" s="1"/>
  <c r="F50"/>
  <c r="G50" s="1"/>
  <c r="D50"/>
  <c r="E50" s="1"/>
  <c r="B50"/>
  <c r="Q50" s="1"/>
  <c r="L48"/>
  <c r="M48" s="1"/>
  <c r="K48"/>
  <c r="I48"/>
  <c r="G48"/>
  <c r="E48"/>
  <c r="S48" s="1"/>
  <c r="D48"/>
  <c r="B48"/>
  <c r="Q48" s="1"/>
  <c r="R48" s="1"/>
  <c r="AB47"/>
  <c r="Y47"/>
  <c r="X47" s="1"/>
  <c r="Q47"/>
  <c r="AK47" s="1"/>
  <c r="AQ47" s="1"/>
  <c r="M47"/>
  <c r="K47"/>
  <c r="I47"/>
  <c r="G47"/>
  <c r="E47"/>
  <c r="V47" s="1"/>
  <c r="B47"/>
  <c r="T47" s="1"/>
  <c r="L46"/>
  <c r="M46" s="1"/>
  <c r="K46"/>
  <c r="I46"/>
  <c r="H46"/>
  <c r="G46"/>
  <c r="F46"/>
  <c r="E46"/>
  <c r="S46" s="1"/>
  <c r="D46"/>
  <c r="B46"/>
  <c r="Q46" s="1"/>
  <c r="R46" s="1"/>
  <c r="AH45"/>
  <c r="AE45"/>
  <c r="AD45" s="1"/>
  <c r="M45"/>
  <c r="L45"/>
  <c r="K45"/>
  <c r="J45"/>
  <c r="I45"/>
  <c r="H45"/>
  <c r="G45"/>
  <c r="F45"/>
  <c r="E45"/>
  <c r="V45" s="1"/>
  <c r="D45"/>
  <c r="B45"/>
  <c r="T45" s="1"/>
  <c r="M42"/>
  <c r="K42"/>
  <c r="I42"/>
  <c r="G42"/>
  <c r="E42"/>
  <c r="V42" s="1"/>
  <c r="D42"/>
  <c r="B42"/>
  <c r="T42" s="1"/>
  <c r="U42" s="1"/>
  <c r="AB41"/>
  <c r="Y41"/>
  <c r="X41" s="1"/>
  <c r="Q41"/>
  <c r="AK41" s="1"/>
  <c r="AQ41" s="1"/>
  <c r="M41"/>
  <c r="K41"/>
  <c r="I41"/>
  <c r="G41"/>
  <c r="E41"/>
  <c r="V41" s="1"/>
  <c r="B41"/>
  <c r="T41" s="1"/>
  <c r="L40"/>
  <c r="M40" s="1"/>
  <c r="K40"/>
  <c r="I40"/>
  <c r="H40"/>
  <c r="G40"/>
  <c r="F40"/>
  <c r="E40"/>
  <c r="S40" s="1"/>
  <c r="D40"/>
  <c r="B40"/>
  <c r="Q40" s="1"/>
  <c r="R40" s="1"/>
  <c r="AH39"/>
  <c r="AE39"/>
  <c r="AD39" s="1"/>
  <c r="M39"/>
  <c r="L39"/>
  <c r="K39"/>
  <c r="H39"/>
  <c r="I39" s="1"/>
  <c r="F39"/>
  <c r="G39" s="1"/>
  <c r="D39"/>
  <c r="E39" s="1"/>
  <c r="B39"/>
  <c r="T39" s="1"/>
  <c r="L37"/>
  <c r="M37" s="1"/>
  <c r="K37"/>
  <c r="I37"/>
  <c r="G37"/>
  <c r="E37"/>
  <c r="S37" s="1"/>
  <c r="D37"/>
  <c r="B37"/>
  <c r="Q37" s="1"/>
  <c r="R37" s="1"/>
  <c r="AB36"/>
  <c r="Y36"/>
  <c r="X36" s="1"/>
  <c r="Q36"/>
  <c r="AK36" s="1"/>
  <c r="AQ36" s="1"/>
  <c r="M36"/>
  <c r="K36"/>
  <c r="I36"/>
  <c r="G36"/>
  <c r="E36"/>
  <c r="V36" s="1"/>
  <c r="B36"/>
  <c r="T36" s="1"/>
  <c r="L35"/>
  <c r="M35" s="1"/>
  <c r="K35"/>
  <c r="I35"/>
  <c r="H35"/>
  <c r="G35"/>
  <c r="F35"/>
  <c r="E35"/>
  <c r="S35" s="1"/>
  <c r="D35"/>
  <c r="B35"/>
  <c r="Q35" s="1"/>
  <c r="R35" s="1"/>
  <c r="AH34"/>
  <c r="AE34"/>
  <c r="AD34" s="1"/>
  <c r="M34"/>
  <c r="L34"/>
  <c r="K34"/>
  <c r="J34"/>
  <c r="I34"/>
  <c r="H34"/>
  <c r="G34"/>
  <c r="F34"/>
  <c r="E34"/>
  <c r="V34" s="1"/>
  <c r="D34"/>
  <c r="B34"/>
  <c r="T34" s="1"/>
  <c r="M31"/>
  <c r="K31"/>
  <c r="I31"/>
  <c r="G31"/>
  <c r="E31"/>
  <c r="V31" s="1"/>
  <c r="D31"/>
  <c r="B31"/>
  <c r="T31" s="1"/>
  <c r="U31" s="1"/>
  <c r="AB30"/>
  <c r="Y30"/>
  <c r="X30" s="1"/>
  <c r="Q30"/>
  <c r="AK30" s="1"/>
  <c r="AQ30" s="1"/>
  <c r="M30"/>
  <c r="K30"/>
  <c r="I30"/>
  <c r="G30"/>
  <c r="E30"/>
  <c r="V30" s="1"/>
  <c r="B30"/>
  <c r="T30" s="1"/>
  <c r="L29"/>
  <c r="M29" s="1"/>
  <c r="K29"/>
  <c r="I29"/>
  <c r="H29"/>
  <c r="G29"/>
  <c r="F29"/>
  <c r="E29"/>
  <c r="S29" s="1"/>
  <c r="D29"/>
  <c r="B29"/>
  <c r="Q29" s="1"/>
  <c r="R29" s="1"/>
  <c r="AH28"/>
  <c r="AE28"/>
  <c r="AD28" s="1"/>
  <c r="M28"/>
  <c r="L28"/>
  <c r="K28"/>
  <c r="J28"/>
  <c r="I28"/>
  <c r="H28"/>
  <c r="G28"/>
  <c r="F28"/>
  <c r="E28"/>
  <c r="V28" s="1"/>
  <c r="D28"/>
  <c r="B28"/>
  <c r="T28" s="1"/>
  <c r="M26"/>
  <c r="L26"/>
  <c r="K26"/>
  <c r="I26"/>
  <c r="G26"/>
  <c r="D26"/>
  <c r="E26" s="1"/>
  <c r="B26"/>
  <c r="T26" s="1"/>
  <c r="U26" s="1"/>
  <c r="AB25"/>
  <c r="Y25"/>
  <c r="V25"/>
  <c r="M25"/>
  <c r="K25"/>
  <c r="I25"/>
  <c r="G25"/>
  <c r="P25" s="1"/>
  <c r="E25"/>
  <c r="S25" s="1"/>
  <c r="B25"/>
  <c r="Q25" s="1"/>
  <c r="M24"/>
  <c r="L24"/>
  <c r="K24"/>
  <c r="H24"/>
  <c r="I24" s="1"/>
  <c r="F24"/>
  <c r="G24" s="1"/>
  <c r="D24"/>
  <c r="E24" s="1"/>
  <c r="B24"/>
  <c r="T24" s="1"/>
  <c r="U24" s="1"/>
  <c r="AH23"/>
  <c r="AE23"/>
  <c r="L23"/>
  <c r="M23" s="1"/>
  <c r="J23"/>
  <c r="K23" s="1"/>
  <c r="H23"/>
  <c r="I23" s="1"/>
  <c r="F23"/>
  <c r="G23" s="1"/>
  <c r="D23"/>
  <c r="E23" s="1"/>
  <c r="B23"/>
  <c r="Q23" s="1"/>
  <c r="M20"/>
  <c r="K20"/>
  <c r="I20"/>
  <c r="G20"/>
  <c r="D20"/>
  <c r="B20"/>
  <c r="Q20" s="1"/>
  <c r="R20" s="1"/>
  <c r="AB19"/>
  <c r="Y19"/>
  <c r="V19"/>
  <c r="M19"/>
  <c r="K19"/>
  <c r="I19"/>
  <c r="G19"/>
  <c r="P19" s="1"/>
  <c r="E19"/>
  <c r="B19"/>
  <c r="Q19" s="1"/>
  <c r="M18"/>
  <c r="L18"/>
  <c r="K18"/>
  <c r="H18"/>
  <c r="I18" s="1"/>
  <c r="F18"/>
  <c r="G18" s="1"/>
  <c r="D18"/>
  <c r="E18" s="1"/>
  <c r="B18"/>
  <c r="AH17"/>
  <c r="AE17"/>
  <c r="L17"/>
  <c r="M17" s="1"/>
  <c r="J17"/>
  <c r="K17" s="1"/>
  <c r="H17"/>
  <c r="I17" s="1"/>
  <c r="F17"/>
  <c r="G17" s="1"/>
  <c r="E17"/>
  <c r="S17" s="1"/>
  <c r="D17"/>
  <c r="B17"/>
  <c r="Q17" s="1"/>
  <c r="M15"/>
  <c r="L15"/>
  <c r="K15"/>
  <c r="I15"/>
  <c r="G15"/>
  <c r="D15"/>
  <c r="E15" s="1"/>
  <c r="B15"/>
  <c r="T15" s="1"/>
  <c r="U15" s="1"/>
  <c r="AB14"/>
  <c r="AB55" s="1"/>
  <c r="Y14"/>
  <c r="Y55" s="1"/>
  <c r="V14"/>
  <c r="V55" s="1"/>
  <c r="M14"/>
  <c r="M55" s="1"/>
  <c r="K14"/>
  <c r="K55" s="1"/>
  <c r="I14"/>
  <c r="I55" s="1"/>
  <c r="G14"/>
  <c r="G55" s="1"/>
  <c r="E14"/>
  <c r="E55" s="1"/>
  <c r="B14"/>
  <c r="B55" s="1"/>
  <c r="M13"/>
  <c r="L13"/>
  <c r="K13"/>
  <c r="H13"/>
  <c r="I13" s="1"/>
  <c r="F13"/>
  <c r="G13" s="1"/>
  <c r="D13"/>
  <c r="E13" s="1"/>
  <c r="B13"/>
  <c r="T13" s="1"/>
  <c r="U13" s="1"/>
  <c r="AH12"/>
  <c r="AE12"/>
  <c r="L12"/>
  <c r="L54" s="1"/>
  <c r="J12"/>
  <c r="J54" s="1"/>
  <c r="H12"/>
  <c r="H54" s="1"/>
  <c r="F12"/>
  <c r="F54" s="1"/>
  <c r="D12"/>
  <c r="D54" s="1"/>
  <c r="B12"/>
  <c r="B54" s="1"/>
  <c r="V13" l="1"/>
  <c r="P13"/>
  <c r="S13"/>
  <c r="V15"/>
  <c r="P15"/>
  <c r="S15"/>
  <c r="AC17"/>
  <c r="AJ17" s="1"/>
  <c r="AP17" s="1"/>
  <c r="V18"/>
  <c r="P18"/>
  <c r="AI19"/>
  <c r="AO19" s="1"/>
  <c r="W19"/>
  <c r="AC23"/>
  <c r="AJ23" s="1"/>
  <c r="AP23" s="1"/>
  <c r="AL23"/>
  <c r="AR23" s="1"/>
  <c r="AF23"/>
  <c r="AN23" s="1"/>
  <c r="AT23" s="1"/>
  <c r="R23"/>
  <c r="V39"/>
  <c r="P39"/>
  <c r="S39"/>
  <c r="S50"/>
  <c r="V50"/>
  <c r="P50"/>
  <c r="V51"/>
  <c r="P51"/>
  <c r="S51"/>
  <c r="AI52"/>
  <c r="AO52" s="1"/>
  <c r="W52"/>
  <c r="AK52"/>
  <c r="AQ52" s="1"/>
  <c r="Z52"/>
  <c r="AM52" s="1"/>
  <c r="AS52" s="1"/>
  <c r="R52"/>
  <c r="S53"/>
  <c r="V53"/>
  <c r="N53"/>
  <c r="O53" s="1"/>
  <c r="N12"/>
  <c r="T12"/>
  <c r="Q13"/>
  <c r="R13" s="1"/>
  <c r="N14"/>
  <c r="P14"/>
  <c r="T14"/>
  <c r="Q15"/>
  <c r="R15" s="1"/>
  <c r="P17"/>
  <c r="T17"/>
  <c r="AF17"/>
  <c r="AN17" s="1"/>
  <c r="AT17" s="1"/>
  <c r="AL17"/>
  <c r="AR17" s="1"/>
  <c r="S18"/>
  <c r="N19"/>
  <c r="O19" s="1"/>
  <c r="R19"/>
  <c r="E20"/>
  <c r="T20"/>
  <c r="U20" s="1"/>
  <c r="N20"/>
  <c r="O20" s="1"/>
  <c r="S23"/>
  <c r="V23"/>
  <c r="P23"/>
  <c r="V24"/>
  <c r="P24"/>
  <c r="S24"/>
  <c r="W25"/>
  <c r="AI25" s="1"/>
  <c r="AO25" s="1"/>
  <c r="AK25"/>
  <c r="AQ25" s="1"/>
  <c r="Z25"/>
  <c r="AM25" s="1"/>
  <c r="AS25" s="1"/>
  <c r="R25"/>
  <c r="V26"/>
  <c r="P26"/>
  <c r="S26"/>
  <c r="AG28"/>
  <c r="U28"/>
  <c r="AA30"/>
  <c r="U30"/>
  <c r="AG34"/>
  <c r="U34"/>
  <c r="AA36"/>
  <c r="U36"/>
  <c r="AG39"/>
  <c r="U39"/>
  <c r="AA41"/>
  <c r="U41"/>
  <c r="AG45"/>
  <c r="U45"/>
  <c r="AA47"/>
  <c r="U47"/>
  <c r="AJ50"/>
  <c r="AP50" s="1"/>
  <c r="AC50"/>
  <c r="AL50"/>
  <c r="AR50" s="1"/>
  <c r="AF50"/>
  <c r="AN50" s="1"/>
  <c r="AT50" s="1"/>
  <c r="R50"/>
  <c r="E12"/>
  <c r="G12"/>
  <c r="G54" s="1"/>
  <c r="I12"/>
  <c r="I54" s="1"/>
  <c r="K12"/>
  <c r="K54" s="1"/>
  <c r="M12"/>
  <c r="M54" s="1"/>
  <c r="Q12"/>
  <c r="N13"/>
  <c r="O13" s="1"/>
  <c r="Q14"/>
  <c r="S14"/>
  <c r="AA14"/>
  <c r="N15"/>
  <c r="O15" s="1"/>
  <c r="N17"/>
  <c r="O17" s="1"/>
  <c r="R17"/>
  <c r="V17"/>
  <c r="AG17"/>
  <c r="T18"/>
  <c r="U18" s="1"/>
  <c r="Q18"/>
  <c r="R18" s="1"/>
  <c r="S19"/>
  <c r="T19"/>
  <c r="Z19"/>
  <c r="AM19" s="1"/>
  <c r="AS19" s="1"/>
  <c r="AK19"/>
  <c r="AQ19" s="1"/>
  <c r="N23"/>
  <c r="O23" s="1"/>
  <c r="T23"/>
  <c r="Q24"/>
  <c r="R24" s="1"/>
  <c r="N25"/>
  <c r="O25" s="1"/>
  <c r="T25"/>
  <c r="Q26"/>
  <c r="R26" s="1"/>
  <c r="Q28"/>
  <c r="S28"/>
  <c r="N29"/>
  <c r="O29" s="1"/>
  <c r="P29"/>
  <c r="T29"/>
  <c r="U29" s="1"/>
  <c r="V29"/>
  <c r="S30"/>
  <c r="W30"/>
  <c r="AI30" s="1"/>
  <c r="AO30" s="1"/>
  <c r="Q31"/>
  <c r="R31" s="1"/>
  <c r="S31"/>
  <c r="Q34"/>
  <c r="S34"/>
  <c r="N35"/>
  <c r="O35" s="1"/>
  <c r="P35"/>
  <c r="T35"/>
  <c r="U35" s="1"/>
  <c r="V35"/>
  <c r="S36"/>
  <c r="W36"/>
  <c r="AI36" s="1"/>
  <c r="AO36" s="1"/>
  <c r="N37"/>
  <c r="O37" s="1"/>
  <c r="P37"/>
  <c r="T37"/>
  <c r="U37" s="1"/>
  <c r="V37"/>
  <c r="Q39"/>
  <c r="N40"/>
  <c r="O40" s="1"/>
  <c r="P40"/>
  <c r="T40"/>
  <c r="U40" s="1"/>
  <c r="V40"/>
  <c r="S41"/>
  <c r="W41"/>
  <c r="AI41"/>
  <c r="AO41" s="1"/>
  <c r="Q42"/>
  <c r="R42" s="1"/>
  <c r="S42"/>
  <c r="Q45"/>
  <c r="S45"/>
  <c r="N46"/>
  <c r="O46" s="1"/>
  <c r="P46"/>
  <c r="T46"/>
  <c r="U46" s="1"/>
  <c r="V46"/>
  <c r="S47"/>
  <c r="W47"/>
  <c r="AI47"/>
  <c r="AO47" s="1"/>
  <c r="N48"/>
  <c r="O48" s="1"/>
  <c r="P48"/>
  <c r="T48"/>
  <c r="U48" s="1"/>
  <c r="V48"/>
  <c r="N50"/>
  <c r="O50" s="1"/>
  <c r="T50"/>
  <c r="Q51"/>
  <c r="R51" s="1"/>
  <c r="N52"/>
  <c r="O52" s="1"/>
  <c r="T52"/>
  <c r="T53"/>
  <c r="U53" s="1"/>
  <c r="N18"/>
  <c r="O18" s="1"/>
  <c r="N24"/>
  <c r="O24" s="1"/>
  <c r="N26"/>
  <c r="O26" s="1"/>
  <c r="N28"/>
  <c r="O28" s="1"/>
  <c r="P28"/>
  <c r="N30"/>
  <c r="O30" s="1"/>
  <c r="P30"/>
  <c r="R30"/>
  <c r="Z30"/>
  <c r="AM30" s="1"/>
  <c r="AS30" s="1"/>
  <c r="N31"/>
  <c r="O31" s="1"/>
  <c r="P31"/>
  <c r="N34"/>
  <c r="O34" s="1"/>
  <c r="P34"/>
  <c r="N36"/>
  <c r="O36" s="1"/>
  <c r="P36"/>
  <c r="R36"/>
  <c r="Z36"/>
  <c r="AM36" s="1"/>
  <c r="AS36" s="1"/>
  <c r="N39"/>
  <c r="O39" s="1"/>
  <c r="N41"/>
  <c r="O41" s="1"/>
  <c r="P41"/>
  <c r="R41"/>
  <c r="Z41"/>
  <c r="AM41" s="1"/>
  <c r="AS41" s="1"/>
  <c r="N42"/>
  <c r="O42" s="1"/>
  <c r="P42"/>
  <c r="N45"/>
  <c r="O45" s="1"/>
  <c r="P45"/>
  <c r="N47"/>
  <c r="O47" s="1"/>
  <c r="P47"/>
  <c r="R47"/>
  <c r="Z47"/>
  <c r="AM47" s="1"/>
  <c r="AS47" s="1"/>
  <c r="N51"/>
  <c r="O51" s="1"/>
  <c r="U50" l="1"/>
  <c r="AD50"/>
  <c r="AL39"/>
  <c r="AR39" s="1"/>
  <c r="AF39"/>
  <c r="R39"/>
  <c r="AN39"/>
  <c r="AT39" s="1"/>
  <c r="AC39"/>
  <c r="AJ39" s="1"/>
  <c r="AP39" s="1"/>
  <c r="AL34"/>
  <c r="AR34" s="1"/>
  <c r="AF34"/>
  <c r="R34"/>
  <c r="AN34"/>
  <c r="AT34" s="1"/>
  <c r="AC34"/>
  <c r="AJ34" s="1"/>
  <c r="AP34" s="1"/>
  <c r="AL28"/>
  <c r="AR28" s="1"/>
  <c r="AF28"/>
  <c r="R28"/>
  <c r="AN28"/>
  <c r="AT28" s="1"/>
  <c r="AC28"/>
  <c r="AJ28" s="1"/>
  <c r="AP28" s="1"/>
  <c r="U25"/>
  <c r="X25"/>
  <c r="U19"/>
  <c r="X19"/>
  <c r="E54"/>
  <c r="S12"/>
  <c r="S54" s="1"/>
  <c r="V12"/>
  <c r="V54" s="1"/>
  <c r="P12"/>
  <c r="P54" s="1"/>
  <c r="S20"/>
  <c r="V20"/>
  <c r="P20"/>
  <c r="T55"/>
  <c r="U14"/>
  <c r="X14"/>
  <c r="N55"/>
  <c r="O14"/>
  <c r="O55" s="1"/>
  <c r="T54"/>
  <c r="U12"/>
  <c r="AD12"/>
  <c r="AA25"/>
  <c r="S55"/>
  <c r="AG50"/>
  <c r="AG12"/>
  <c r="U52"/>
  <c r="X52"/>
  <c r="AL45"/>
  <c r="AR45" s="1"/>
  <c r="AF45"/>
  <c r="R45"/>
  <c r="AN45"/>
  <c r="AT45" s="1"/>
  <c r="AJ45"/>
  <c r="AP45" s="1"/>
  <c r="AC45"/>
  <c r="U23"/>
  <c r="AD23"/>
  <c r="Q55"/>
  <c r="W55" s="1"/>
  <c r="AA55" s="1"/>
  <c r="AI14"/>
  <c r="AO14" s="1"/>
  <c r="W14"/>
  <c r="AK14"/>
  <c r="AQ14" s="1"/>
  <c r="Z14"/>
  <c r="AM14" s="1"/>
  <c r="AS14" s="1"/>
  <c r="R14"/>
  <c r="R55" s="1"/>
  <c r="Q54"/>
  <c r="AC12"/>
  <c r="AJ12" s="1"/>
  <c r="AP12" s="1"/>
  <c r="AL12"/>
  <c r="AR12" s="1"/>
  <c r="AF12"/>
  <c r="AN12" s="1"/>
  <c r="AT12" s="1"/>
  <c r="R12"/>
  <c r="R54" s="1"/>
  <c r="U17"/>
  <c r="AD17"/>
  <c r="N54"/>
  <c r="O12"/>
  <c r="O54" s="1"/>
  <c r="AG23"/>
  <c r="AA52"/>
  <c r="AA19"/>
  <c r="P55"/>
  <c r="AF54" l="1"/>
  <c r="AC54"/>
  <c r="AG54"/>
  <c r="AD54"/>
  <c r="U55"/>
  <c r="X55"/>
  <c r="Z55"/>
  <c r="U54"/>
  <c r="FN37" i="120" l="1"/>
  <c r="FM37"/>
  <c r="FL37"/>
  <c r="CZ37"/>
  <c r="CY37"/>
  <c r="CX37"/>
  <c r="CT37"/>
  <c r="CS37"/>
  <c r="CS27" s="1"/>
  <c r="CQ37"/>
  <c r="CP37"/>
  <c r="CP27" s="1"/>
  <c r="AC37"/>
  <c r="AB37"/>
  <c r="IA37" s="1"/>
  <c r="AA37"/>
  <c r="FN36"/>
  <c r="FM36"/>
  <c r="FL36"/>
  <c r="CZ36"/>
  <c r="CY36"/>
  <c r="CX36"/>
  <c r="AC36"/>
  <c r="IB36" s="1"/>
  <c r="AB36"/>
  <c r="AA36"/>
  <c r="HZ36" s="1"/>
  <c r="AC35"/>
  <c r="IB35" s="1"/>
  <c r="AB35"/>
  <c r="AA35"/>
  <c r="HZ35" s="1"/>
  <c r="IB34"/>
  <c r="IA34"/>
  <c r="HZ34"/>
  <c r="IB33"/>
  <c r="IA33"/>
  <c r="HZ33"/>
  <c r="FN32"/>
  <c r="FM32"/>
  <c r="FL32"/>
  <c r="CZ32"/>
  <c r="CY32"/>
  <c r="CX32"/>
  <c r="AC32"/>
  <c r="AB32"/>
  <c r="AA32"/>
  <c r="FN31"/>
  <c r="FM31"/>
  <c r="FL31"/>
  <c r="CZ31"/>
  <c r="CZ27" s="1"/>
  <c r="CY31"/>
  <c r="CX31"/>
  <c r="CX27" s="1"/>
  <c r="AC31"/>
  <c r="AB31"/>
  <c r="AB27" s="1"/>
  <c r="AA31"/>
  <c r="IB30"/>
  <c r="IA30"/>
  <c r="HZ30"/>
  <c r="IB29"/>
  <c r="IA29"/>
  <c r="HZ29"/>
  <c r="IB28"/>
  <c r="IA28"/>
  <c r="HZ28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C27"/>
  <c r="GB27"/>
  <c r="GA27"/>
  <c r="FQ27"/>
  <c r="FP27"/>
  <c r="FO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O27"/>
  <c r="DN27"/>
  <c r="DM27"/>
  <c r="DC27"/>
  <c r="DB27"/>
  <c r="DA27"/>
  <c r="CW27"/>
  <c r="CV27"/>
  <c r="CU27"/>
  <c r="CT27"/>
  <c r="CR27"/>
  <c r="CQ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R27"/>
  <c r="AQ27"/>
  <c r="AP27"/>
  <c r="AF27"/>
  <c r="AE27"/>
  <c r="AD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IB25"/>
  <c r="IA25"/>
  <c r="HZ25"/>
  <c r="IB24"/>
  <c r="IA24"/>
  <c r="HZ24"/>
  <c r="IB23"/>
  <c r="IA23"/>
  <c r="HZ23"/>
  <c r="IB22"/>
  <c r="IA22"/>
  <c r="HZ22"/>
  <c r="IB21"/>
  <c r="IA21"/>
  <c r="HZ21"/>
  <c r="IB20"/>
  <c r="IA20"/>
  <c r="HZ20"/>
  <c r="IB19"/>
  <c r="IA19"/>
  <c r="HZ19"/>
  <c r="BA18"/>
  <c r="BA11" s="1"/>
  <c r="AZ18"/>
  <c r="AZ11" s="1"/>
  <c r="AC18"/>
  <c r="AB18"/>
  <c r="IA18" s="1"/>
  <c r="AA18"/>
  <c r="IB17"/>
  <c r="IA17"/>
  <c r="HZ17"/>
  <c r="IB16"/>
  <c r="IA16"/>
  <c r="HZ16"/>
  <c r="IB15"/>
  <c r="IA15"/>
  <c r="HZ15"/>
  <c r="IB14"/>
  <c r="IA14"/>
  <c r="HZ14"/>
  <c r="HW13"/>
  <c r="HQ13"/>
  <c r="HQ11" s="1"/>
  <c r="HN13"/>
  <c r="GS13"/>
  <c r="GS11" s="1"/>
  <c r="GG13"/>
  <c r="FN13"/>
  <c r="FM13"/>
  <c r="FL13"/>
  <c r="EW13"/>
  <c r="EN13"/>
  <c r="CZ13"/>
  <c r="CY13"/>
  <c r="CX13"/>
  <c r="CQ13"/>
  <c r="CQ11" s="1"/>
  <c r="CP13"/>
  <c r="CP11" s="1"/>
  <c r="CL13"/>
  <c r="CL11" s="1"/>
  <c r="BK13"/>
  <c r="BB13"/>
  <c r="BB11" s="1"/>
  <c r="AV13"/>
  <c r="AV11" s="1"/>
  <c r="AC13"/>
  <c r="AB13"/>
  <c r="AA13"/>
  <c r="R13"/>
  <c r="R11" s="1"/>
  <c r="O13"/>
  <c r="O11" s="1"/>
  <c r="F13"/>
  <c r="FN12"/>
  <c r="FM12"/>
  <c r="FL12"/>
  <c r="CZ12"/>
  <c r="CZ11" s="1"/>
  <c r="CY12"/>
  <c r="CY11" s="1"/>
  <c r="CX12"/>
  <c r="CX11" s="1"/>
  <c r="AC12"/>
  <c r="AC11" s="1"/>
  <c r="AB12"/>
  <c r="AB11" s="1"/>
  <c r="AA12"/>
  <c r="AA11" s="1"/>
  <c r="HY11"/>
  <c r="HX11"/>
  <c r="HW11"/>
  <c r="HV11"/>
  <c r="HU11"/>
  <c r="HT11"/>
  <c r="HS11"/>
  <c r="HR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R11"/>
  <c r="GQ11"/>
  <c r="GP11"/>
  <c r="GO11"/>
  <c r="GN11"/>
  <c r="GM11"/>
  <c r="GL11"/>
  <c r="GK11"/>
  <c r="GJ11"/>
  <c r="GI11"/>
  <c r="GH11"/>
  <c r="GG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CW11"/>
  <c r="CV11"/>
  <c r="CU11"/>
  <c r="CT11"/>
  <c r="CS11"/>
  <c r="CR11"/>
  <c r="CO11"/>
  <c r="CN11"/>
  <c r="CM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AY11"/>
  <c r="AX11"/>
  <c r="AW11"/>
  <c r="Z11"/>
  <c r="Y11"/>
  <c r="X11"/>
  <c r="W11"/>
  <c r="V11"/>
  <c r="U11"/>
  <c r="T11"/>
  <c r="S11"/>
  <c r="Q11"/>
  <c r="P11"/>
  <c r="N11"/>
  <c r="M11"/>
  <c r="L11"/>
  <c r="K11"/>
  <c r="J11"/>
  <c r="I11"/>
  <c r="H11"/>
  <c r="G11"/>
  <c r="F11"/>
  <c r="E11"/>
  <c r="D11"/>
  <c r="C11"/>
  <c r="FM27" l="1"/>
  <c r="HZ32"/>
  <c r="IB32"/>
  <c r="FL27"/>
  <c r="FN27"/>
  <c r="IB13"/>
  <c r="CY27"/>
  <c r="IA12"/>
  <c r="HZ13"/>
  <c r="IA13"/>
  <c r="AA27"/>
  <c r="AC27"/>
  <c r="HZ31"/>
  <c r="IB31"/>
  <c r="IA32"/>
  <c r="HZ37"/>
  <c r="IB37"/>
  <c r="FS29"/>
  <c r="DE29"/>
  <c r="AH29"/>
  <c r="AG30"/>
  <c r="FR30"/>
  <c r="DD30"/>
  <c r="AI30"/>
  <c r="FT30"/>
  <c r="DF30"/>
  <c r="FT31"/>
  <c r="DF31"/>
  <c r="AI31"/>
  <c r="FS32"/>
  <c r="DE32"/>
  <c r="AH32"/>
  <c r="FS33"/>
  <c r="DE33"/>
  <c r="AH33"/>
  <c r="AG34"/>
  <c r="FR34"/>
  <c r="DD34"/>
  <c r="AI34"/>
  <c r="FT34"/>
  <c r="DF34"/>
  <c r="FT35"/>
  <c r="DF35"/>
  <c r="AI35"/>
  <c r="DE36"/>
  <c r="AH36"/>
  <c r="FS36"/>
  <c r="FS37"/>
  <c r="DE37"/>
  <c r="AH37"/>
  <c r="FS28"/>
  <c r="DE28"/>
  <c r="AH28"/>
  <c r="FR28"/>
  <c r="AG28"/>
  <c r="DD28"/>
  <c r="AI29"/>
  <c r="FT29"/>
  <c r="DF29"/>
  <c r="FS30"/>
  <c r="DE30"/>
  <c r="AH30"/>
  <c r="DE31"/>
  <c r="AH31"/>
  <c r="FS31"/>
  <c r="FR32"/>
  <c r="AG32"/>
  <c r="DD32"/>
  <c r="FT32"/>
  <c r="DF32"/>
  <c r="AI32"/>
  <c r="AI33"/>
  <c r="FT33"/>
  <c r="DF33"/>
  <c r="FS34"/>
  <c r="DE34"/>
  <c r="AH34"/>
  <c r="AH35"/>
  <c r="FS35"/>
  <c r="DE35"/>
  <c r="FR36"/>
  <c r="DD36"/>
  <c r="AG36"/>
  <c r="FT36"/>
  <c r="DF36"/>
  <c r="AI36"/>
  <c r="DF37"/>
  <c r="AI37"/>
  <c r="FT37"/>
  <c r="FT28"/>
  <c r="FT27" s="1"/>
  <c r="AI28"/>
  <c r="DF28"/>
  <c r="AG29"/>
  <c r="FR29"/>
  <c r="DD29"/>
  <c r="FR31"/>
  <c r="DD31"/>
  <c r="AG31"/>
  <c r="AG33"/>
  <c r="FR33"/>
  <c r="DD33"/>
  <c r="FR35"/>
  <c r="DD35"/>
  <c r="AG35"/>
  <c r="DD37"/>
  <c r="AG37"/>
  <c r="FR37"/>
  <c r="DA12"/>
  <c r="FO12"/>
  <c r="AD12"/>
  <c r="DC12"/>
  <c r="FQ12"/>
  <c r="AF12"/>
  <c r="FP13"/>
  <c r="AE13"/>
  <c r="DB13"/>
  <c r="FO14"/>
  <c r="DA14"/>
  <c r="AD14"/>
  <c r="FQ14"/>
  <c r="DC14"/>
  <c r="AF14"/>
  <c r="FP15"/>
  <c r="DB15"/>
  <c r="AE15"/>
  <c r="FO16"/>
  <c r="DA16"/>
  <c r="AD16"/>
  <c r="FQ16"/>
  <c r="DC16"/>
  <c r="AF16"/>
  <c r="FP17"/>
  <c r="DB17"/>
  <c r="AE17"/>
  <c r="FO18"/>
  <c r="DA18"/>
  <c r="AD18"/>
  <c r="FQ18"/>
  <c r="DC18"/>
  <c r="AF18"/>
  <c r="FP19"/>
  <c r="DB19"/>
  <c r="AE19"/>
  <c r="FO20"/>
  <c r="DA20"/>
  <c r="AD20"/>
  <c r="FQ20"/>
  <c r="DC20"/>
  <c r="AF20"/>
  <c r="FP21"/>
  <c r="DB21"/>
  <c r="AE21"/>
  <c r="FO22"/>
  <c r="DA22"/>
  <c r="AD22"/>
  <c r="FQ22"/>
  <c r="DC22"/>
  <c r="AF22"/>
  <c r="FP23"/>
  <c r="DB23"/>
  <c r="AE23"/>
  <c r="FO24"/>
  <c r="DA24"/>
  <c r="AD24"/>
  <c r="FQ24"/>
  <c r="DC24"/>
  <c r="AF24"/>
  <c r="FP25"/>
  <c r="DB25"/>
  <c r="AE25"/>
  <c r="FR12"/>
  <c r="AG12"/>
  <c r="DD12"/>
  <c r="FR14"/>
  <c r="DD14"/>
  <c r="AG14"/>
  <c r="FR16"/>
  <c r="DD16"/>
  <c r="AG16"/>
  <c r="FR18"/>
  <c r="DD18"/>
  <c r="AG18"/>
  <c r="FR20"/>
  <c r="DD20"/>
  <c r="AG20"/>
  <c r="FR22"/>
  <c r="DD22"/>
  <c r="AG22"/>
  <c r="FR24"/>
  <c r="DD24"/>
  <c r="AG24"/>
  <c r="FS25"/>
  <c r="DE25"/>
  <c r="AH25"/>
  <c r="FO25"/>
  <c r="DA25"/>
  <c r="AD25"/>
  <c r="FQ25"/>
  <c r="DC25"/>
  <c r="AF25"/>
  <c r="FR13"/>
  <c r="AG13"/>
  <c r="DD13"/>
  <c r="FR15"/>
  <c r="DD15"/>
  <c r="AG15"/>
  <c r="FR17"/>
  <c r="DD17"/>
  <c r="AG17"/>
  <c r="FR19"/>
  <c r="DD19"/>
  <c r="AG19"/>
  <c r="FR21"/>
  <c r="DD21"/>
  <c r="AG21"/>
  <c r="FR23"/>
  <c r="DD23"/>
  <c r="AG23"/>
  <c r="FR25"/>
  <c r="DD25"/>
  <c r="AG25"/>
  <c r="FT25"/>
  <c r="DF25"/>
  <c r="AI25"/>
  <c r="HZ12"/>
  <c r="IB12"/>
  <c r="HZ18"/>
  <c r="IB18"/>
  <c r="IA31"/>
  <c r="IA35"/>
  <c r="IA36"/>
  <c r="IA11" l="1"/>
  <c r="HZ27"/>
  <c r="IB27"/>
  <c r="IA27"/>
  <c r="HZ11"/>
  <c r="FS24"/>
  <c r="DE24"/>
  <c r="AH24"/>
  <c r="FS23"/>
  <c r="DE23"/>
  <c r="AH23"/>
  <c r="FS22"/>
  <c r="DE22"/>
  <c r="AH22"/>
  <c r="FS21"/>
  <c r="DE21"/>
  <c r="AH21"/>
  <c r="FS20"/>
  <c r="DE20"/>
  <c r="AH20"/>
  <c r="FS19"/>
  <c r="DE19"/>
  <c r="AH19"/>
  <c r="FS18"/>
  <c r="DE18"/>
  <c r="AH18"/>
  <c r="FS17"/>
  <c r="DE17"/>
  <c r="AH17"/>
  <c r="FS16"/>
  <c r="DE16"/>
  <c r="AH16"/>
  <c r="FS15"/>
  <c r="DE15"/>
  <c r="AH15"/>
  <c r="FS14"/>
  <c r="DE14"/>
  <c r="AH14"/>
  <c r="DE13"/>
  <c r="FS13"/>
  <c r="AH13"/>
  <c r="DE12"/>
  <c r="DE11" s="1"/>
  <c r="FS12"/>
  <c r="FS11" s="1"/>
  <c r="AH12"/>
  <c r="AH11" s="1"/>
  <c r="IB11"/>
  <c r="FQ23"/>
  <c r="DC23"/>
  <c r="AF23"/>
  <c r="FO23"/>
  <c r="DA23"/>
  <c r="AD23"/>
  <c r="FQ21"/>
  <c r="DC21"/>
  <c r="AF21"/>
  <c r="FO21"/>
  <c r="DA21"/>
  <c r="AD21"/>
  <c r="FQ19"/>
  <c r="DC19"/>
  <c r="AF19"/>
  <c r="FO19"/>
  <c r="DA19"/>
  <c r="AD19"/>
  <c r="FQ17"/>
  <c r="DC17"/>
  <c r="AF17"/>
  <c r="FO17"/>
  <c r="DA17"/>
  <c r="AD17"/>
  <c r="FQ15"/>
  <c r="DC15"/>
  <c r="AF15"/>
  <c r="FO15"/>
  <c r="DA15"/>
  <c r="AD15"/>
  <c r="DC13"/>
  <c r="DC11" s="1"/>
  <c r="FQ13"/>
  <c r="AF13"/>
  <c r="AF11" s="1"/>
  <c r="DA13"/>
  <c r="DA11" s="1"/>
  <c r="FO13"/>
  <c r="AD13"/>
  <c r="AD11" s="1"/>
  <c r="FP24"/>
  <c r="DB24"/>
  <c r="AE24"/>
  <c r="FP22"/>
  <c r="DB22"/>
  <c r="AE22"/>
  <c r="FP20"/>
  <c r="DB20"/>
  <c r="AE20"/>
  <c r="FP18"/>
  <c r="DB18"/>
  <c r="AE18"/>
  <c r="FP16"/>
  <c r="DB16"/>
  <c r="AE16"/>
  <c r="FP14"/>
  <c r="DB14"/>
  <c r="AE14"/>
  <c r="FP12"/>
  <c r="FP11" s="1"/>
  <c r="FV24" s="1"/>
  <c r="GB24" s="1"/>
  <c r="AE12"/>
  <c r="AE11" s="1"/>
  <c r="DB12"/>
  <c r="DB11" s="1"/>
  <c r="DD11"/>
  <c r="AG11"/>
  <c r="FR11"/>
  <c r="FQ11"/>
  <c r="FW23" s="1"/>
  <c r="GC23" s="1"/>
  <c r="FO11"/>
  <c r="FU23" s="1"/>
  <c r="GA23" s="1"/>
  <c r="AG27"/>
  <c r="FR27"/>
  <c r="AH27"/>
  <c r="DE27"/>
  <c r="FS27"/>
  <c r="DF27"/>
  <c r="AI27"/>
  <c r="DD27"/>
  <c r="FX36" l="1"/>
  <c r="GD36" s="1"/>
  <c r="AJ12"/>
  <c r="AP12" s="1"/>
  <c r="AJ14"/>
  <c r="AP14" s="1"/>
  <c r="AJ16"/>
  <c r="AP16" s="1"/>
  <c r="AJ18"/>
  <c r="AP18" s="1"/>
  <c r="AJ20"/>
  <c r="AP20" s="1"/>
  <c r="AJ22"/>
  <c r="AP22" s="1"/>
  <c r="AJ24"/>
  <c r="AP24" s="1"/>
  <c r="AJ25"/>
  <c r="AP25" s="1"/>
  <c r="AJ23"/>
  <c r="AP23" s="1"/>
  <c r="AJ21"/>
  <c r="AP21" s="1"/>
  <c r="AJ19"/>
  <c r="AP19" s="1"/>
  <c r="AJ17"/>
  <c r="AP17" s="1"/>
  <c r="AJ15"/>
  <c r="AP15" s="1"/>
  <c r="AJ13"/>
  <c r="AP13" s="1"/>
  <c r="DG12"/>
  <c r="DM12" s="1"/>
  <c r="DG14"/>
  <c r="DM14" s="1"/>
  <c r="DG16"/>
  <c r="DM16" s="1"/>
  <c r="DG18"/>
  <c r="DM18" s="1"/>
  <c r="DG20"/>
  <c r="DM20" s="1"/>
  <c r="DG22"/>
  <c r="DM22" s="1"/>
  <c r="DG24"/>
  <c r="DM24" s="1"/>
  <c r="DG25"/>
  <c r="DM25" s="1"/>
  <c r="DG23"/>
  <c r="DM23" s="1"/>
  <c r="DG21"/>
  <c r="DM21" s="1"/>
  <c r="DG19"/>
  <c r="DM19" s="1"/>
  <c r="DG17"/>
  <c r="DM17" s="1"/>
  <c r="DG15"/>
  <c r="DM15" s="1"/>
  <c r="DG13"/>
  <c r="DM13" s="1"/>
  <c r="AL12"/>
  <c r="AR12" s="1"/>
  <c r="AL14"/>
  <c r="AR14" s="1"/>
  <c r="AL16"/>
  <c r="AR16" s="1"/>
  <c r="AL18"/>
  <c r="AR18" s="1"/>
  <c r="AL20"/>
  <c r="AR20" s="1"/>
  <c r="AL24"/>
  <c r="AR24" s="1"/>
  <c r="AL25"/>
  <c r="AR25" s="1"/>
  <c r="AL22"/>
  <c r="AR22" s="1"/>
  <c r="AL23"/>
  <c r="AR23" s="1"/>
  <c r="AL21"/>
  <c r="AR21" s="1"/>
  <c r="AL19"/>
  <c r="AR19" s="1"/>
  <c r="AL17"/>
  <c r="AR17" s="1"/>
  <c r="AL15"/>
  <c r="AR15" s="1"/>
  <c r="AL13"/>
  <c r="AR13" s="1"/>
  <c r="DI12"/>
  <c r="DO12" s="1"/>
  <c r="DI14"/>
  <c r="DO14" s="1"/>
  <c r="DI16"/>
  <c r="DO16" s="1"/>
  <c r="DI18"/>
  <c r="DO18" s="1"/>
  <c r="DI20"/>
  <c r="DO20" s="1"/>
  <c r="DI24"/>
  <c r="DO24" s="1"/>
  <c r="DI25"/>
  <c r="DO25" s="1"/>
  <c r="DI22"/>
  <c r="DO22" s="1"/>
  <c r="DI23"/>
  <c r="DO23" s="1"/>
  <c r="DI21"/>
  <c r="DO21" s="1"/>
  <c r="DI19"/>
  <c r="DO19" s="1"/>
  <c r="DI17"/>
  <c r="DO17" s="1"/>
  <c r="DI15"/>
  <c r="DO15" s="1"/>
  <c r="DI13"/>
  <c r="DO13" s="1"/>
  <c r="DH13"/>
  <c r="DN13" s="1"/>
  <c r="DH15"/>
  <c r="DN15" s="1"/>
  <c r="DH17"/>
  <c r="DN17" s="1"/>
  <c r="DH19"/>
  <c r="DN19" s="1"/>
  <c r="DH21"/>
  <c r="DN21" s="1"/>
  <c r="DH23"/>
  <c r="DN23" s="1"/>
  <c r="DH25"/>
  <c r="DN25" s="1"/>
  <c r="AK13"/>
  <c r="AQ13" s="1"/>
  <c r="AK15"/>
  <c r="AQ15" s="1"/>
  <c r="AK17"/>
  <c r="AQ17" s="1"/>
  <c r="AK19"/>
  <c r="AQ19" s="1"/>
  <c r="AK21"/>
  <c r="AQ21" s="1"/>
  <c r="AK23"/>
  <c r="AQ23" s="1"/>
  <c r="AK25"/>
  <c r="AQ25" s="1"/>
  <c r="DH12"/>
  <c r="DN12" s="1"/>
  <c r="AK12"/>
  <c r="AQ12" s="1"/>
  <c r="FV12"/>
  <c r="GB12" s="1"/>
  <c r="AK14"/>
  <c r="AQ14" s="1"/>
  <c r="DH14"/>
  <c r="DN14" s="1"/>
  <c r="FV14"/>
  <c r="GB14" s="1"/>
  <c r="AK16"/>
  <c r="AQ16" s="1"/>
  <c r="DH16"/>
  <c r="DN16" s="1"/>
  <c r="FV16"/>
  <c r="GB16" s="1"/>
  <c r="AK18"/>
  <c r="AQ18" s="1"/>
  <c r="DH18"/>
  <c r="DN18" s="1"/>
  <c r="FV18"/>
  <c r="GB18" s="1"/>
  <c r="AK20"/>
  <c r="AQ20" s="1"/>
  <c r="DH20"/>
  <c r="DN20" s="1"/>
  <c r="FV20"/>
  <c r="GB20" s="1"/>
  <c r="AK22"/>
  <c r="AQ22" s="1"/>
  <c r="DH22"/>
  <c r="DN22" s="1"/>
  <c r="FV22"/>
  <c r="GB22" s="1"/>
  <c r="AK24"/>
  <c r="AQ24" s="1"/>
  <c r="DH24"/>
  <c r="DN24" s="1"/>
  <c r="FU13"/>
  <c r="GA13" s="1"/>
  <c r="FW13"/>
  <c r="GC13" s="1"/>
  <c r="FU15"/>
  <c r="GA15" s="1"/>
  <c r="FW15"/>
  <c r="GC15" s="1"/>
  <c r="FU17"/>
  <c r="GA17" s="1"/>
  <c r="FW17"/>
  <c r="GC17" s="1"/>
  <c r="FU19"/>
  <c r="GA19" s="1"/>
  <c r="FW19"/>
  <c r="GC19" s="1"/>
  <c r="FU21"/>
  <c r="GA21" s="1"/>
  <c r="FW21"/>
  <c r="GC21" s="1"/>
  <c r="FU12"/>
  <c r="GA12" s="1"/>
  <c r="FU14"/>
  <c r="GA14" s="1"/>
  <c r="FU16"/>
  <c r="GA16" s="1"/>
  <c r="FU18"/>
  <c r="GA18" s="1"/>
  <c r="FU20"/>
  <c r="GA20" s="1"/>
  <c r="FU22"/>
  <c r="GA22" s="1"/>
  <c r="FU24"/>
  <c r="GA24" s="1"/>
  <c r="FU25"/>
  <c r="GA25" s="1"/>
  <c r="FW12"/>
  <c r="GC12" s="1"/>
  <c r="FW14"/>
  <c r="GC14" s="1"/>
  <c r="FW16"/>
  <c r="GC16" s="1"/>
  <c r="FW18"/>
  <c r="GC18" s="1"/>
  <c r="FW20"/>
  <c r="GC20" s="1"/>
  <c r="FW24"/>
  <c r="GC24" s="1"/>
  <c r="FW25"/>
  <c r="GC25" s="1"/>
  <c r="FW22"/>
  <c r="GC22" s="1"/>
  <c r="FV13"/>
  <c r="GB13" s="1"/>
  <c r="FV15"/>
  <c r="GB15" s="1"/>
  <c r="FV17"/>
  <c r="GB17" s="1"/>
  <c r="FV19"/>
  <c r="GB19" s="1"/>
  <c r="FV21"/>
  <c r="GB21" s="1"/>
  <c r="FV23"/>
  <c r="GB23" s="1"/>
  <c r="FV25"/>
  <c r="GB25" s="1"/>
  <c r="FX21" l="1"/>
  <c r="GD21" s="1"/>
  <c r="FX33"/>
  <c r="GD33" s="1"/>
  <c r="FX18"/>
  <c r="GD18" s="1"/>
  <c r="FX34"/>
  <c r="GD34" s="1"/>
  <c r="FX13"/>
  <c r="GD13" s="1"/>
  <c r="FX37"/>
  <c r="GD37" s="1"/>
  <c r="FX32"/>
  <c r="GD32" s="1"/>
  <c r="FX25"/>
  <c r="GD25" s="1"/>
  <c r="FX17"/>
  <c r="GD17" s="1"/>
  <c r="FX22"/>
  <c r="GD22" s="1"/>
  <c r="FX14"/>
  <c r="GD14" s="1"/>
  <c r="FX31"/>
  <c r="GD31" s="1"/>
  <c r="FX29"/>
  <c r="GD29" s="1"/>
  <c r="FX28"/>
  <c r="GD28" s="1"/>
  <c r="GD27" s="1"/>
  <c r="FX30"/>
  <c r="GD30" s="1"/>
  <c r="FX23"/>
  <c r="GD23" s="1"/>
  <c r="FX19"/>
  <c r="GD19" s="1"/>
  <c r="FX15"/>
  <c r="GD15" s="1"/>
  <c r="FX24"/>
  <c r="GD24" s="1"/>
  <c r="FX20"/>
  <c r="GD20" s="1"/>
  <c r="FX16"/>
  <c r="GD16" s="1"/>
  <c r="FX12"/>
  <c r="GD12" s="1"/>
  <c r="GD11" s="1"/>
  <c r="FX35"/>
  <c r="GD35" s="1"/>
  <c r="FY29"/>
  <c r="GE29" s="1"/>
  <c r="FY32"/>
  <c r="GE32" s="1"/>
  <c r="FY33"/>
  <c r="GE33" s="1"/>
  <c r="FY37"/>
  <c r="GE37" s="1"/>
  <c r="FY30"/>
  <c r="GE30" s="1"/>
  <c r="FY34"/>
  <c r="GE34" s="1"/>
  <c r="FY25"/>
  <c r="GE25" s="1"/>
  <c r="FY36"/>
  <c r="GE36" s="1"/>
  <c r="FY28"/>
  <c r="GE28" s="1"/>
  <c r="FY31"/>
  <c r="GE31" s="1"/>
  <c r="FY35"/>
  <c r="GE35" s="1"/>
  <c r="FY24"/>
  <c r="GE24" s="1"/>
  <c r="FY23"/>
  <c r="GE23" s="1"/>
  <c r="FY22"/>
  <c r="GE22" s="1"/>
  <c r="FY21"/>
  <c r="GE21" s="1"/>
  <c r="FY20"/>
  <c r="GE20" s="1"/>
  <c r="FY19"/>
  <c r="GE19" s="1"/>
  <c r="FY18"/>
  <c r="GE18" s="1"/>
  <c r="FY17"/>
  <c r="GE17" s="1"/>
  <c r="FY16"/>
  <c r="GE16" s="1"/>
  <c r="FY15"/>
  <c r="GE15" s="1"/>
  <c r="FY14"/>
  <c r="GE14" s="1"/>
  <c r="FY13"/>
  <c r="GE13" s="1"/>
  <c r="FY12"/>
  <c r="GE12" s="1"/>
  <c r="GE11" s="1"/>
  <c r="FT23"/>
  <c r="DF23"/>
  <c r="AI23"/>
  <c r="FT21"/>
  <c r="DF21"/>
  <c r="AI21"/>
  <c r="FT19"/>
  <c r="DF19"/>
  <c r="AI19"/>
  <c r="FT17"/>
  <c r="DF17"/>
  <c r="AI17"/>
  <c r="FT15"/>
  <c r="DF15"/>
  <c r="AI15"/>
  <c r="FT13"/>
  <c r="AI13"/>
  <c r="DF13"/>
  <c r="FT24"/>
  <c r="DF24"/>
  <c r="AI24"/>
  <c r="FT22"/>
  <c r="DF22"/>
  <c r="AI22"/>
  <c r="FT20"/>
  <c r="DF20"/>
  <c r="AI20"/>
  <c r="FT18"/>
  <c r="DF18"/>
  <c r="AI18"/>
  <c r="FT16"/>
  <c r="DF16"/>
  <c r="AI16"/>
  <c r="FT14"/>
  <c r="DF14"/>
  <c r="AI14"/>
  <c r="FT12"/>
  <c r="FT11" s="1"/>
  <c r="FZ23" s="1"/>
  <c r="GF23" s="1"/>
  <c r="AI12"/>
  <c r="AI11" s="1"/>
  <c r="AO23" s="1"/>
  <c r="AU23" s="1"/>
  <c r="DF12"/>
  <c r="DF11" s="1"/>
  <c r="DL23" s="1"/>
  <c r="DR23" s="1"/>
  <c r="GC11"/>
  <c r="GA11"/>
  <c r="AQ11"/>
  <c r="DN11"/>
  <c r="DO11"/>
  <c r="AR11"/>
  <c r="DM11"/>
  <c r="AP11"/>
  <c r="DK29"/>
  <c r="DQ29" s="1"/>
  <c r="DK32"/>
  <c r="DQ32" s="1"/>
  <c r="DK33"/>
  <c r="DQ33" s="1"/>
  <c r="DK36"/>
  <c r="DQ36" s="1"/>
  <c r="DK28"/>
  <c r="DQ28" s="1"/>
  <c r="DK30"/>
  <c r="DQ30" s="1"/>
  <c r="DK31"/>
  <c r="DQ31" s="1"/>
  <c r="DK34"/>
  <c r="DQ34" s="1"/>
  <c r="DK25"/>
  <c r="DQ25" s="1"/>
  <c r="DK37"/>
  <c r="DQ37" s="1"/>
  <c r="DK35"/>
  <c r="DQ35" s="1"/>
  <c r="DK24"/>
  <c r="DQ24" s="1"/>
  <c r="DK23"/>
  <c r="DQ23" s="1"/>
  <c r="DK22"/>
  <c r="DQ22" s="1"/>
  <c r="DK21"/>
  <c r="DQ21" s="1"/>
  <c r="DK20"/>
  <c r="DQ20" s="1"/>
  <c r="DK19"/>
  <c r="DQ19" s="1"/>
  <c r="DK18"/>
  <c r="DQ18" s="1"/>
  <c r="DK17"/>
  <c r="DQ17" s="1"/>
  <c r="DK16"/>
  <c r="DQ16" s="1"/>
  <c r="DK15"/>
  <c r="DQ15" s="1"/>
  <c r="DK14"/>
  <c r="DQ14" s="1"/>
  <c r="DK13"/>
  <c r="DQ13" s="1"/>
  <c r="DK12"/>
  <c r="DQ12" s="1"/>
  <c r="DQ11" s="1"/>
  <c r="AN29"/>
  <c r="AT29" s="1"/>
  <c r="AN33"/>
  <c r="AT33" s="1"/>
  <c r="AN37"/>
  <c r="AT37" s="1"/>
  <c r="AN28"/>
  <c r="AT28" s="1"/>
  <c r="AN30"/>
  <c r="AT30" s="1"/>
  <c r="AN34"/>
  <c r="AT34" s="1"/>
  <c r="AN25"/>
  <c r="AT25" s="1"/>
  <c r="AN32"/>
  <c r="AT32" s="1"/>
  <c r="AN36"/>
  <c r="AT36" s="1"/>
  <c r="AN31"/>
  <c r="AT31" s="1"/>
  <c r="AN35"/>
  <c r="AT35" s="1"/>
  <c r="AN24"/>
  <c r="AT24" s="1"/>
  <c r="AN23"/>
  <c r="AT23" s="1"/>
  <c r="AN22"/>
  <c r="AT22" s="1"/>
  <c r="AN21"/>
  <c r="AT21" s="1"/>
  <c r="AN20"/>
  <c r="AT20" s="1"/>
  <c r="AN19"/>
  <c r="AT19" s="1"/>
  <c r="AN18"/>
  <c r="AT18" s="1"/>
  <c r="AN17"/>
  <c r="AT17" s="1"/>
  <c r="AN16"/>
  <c r="AT16" s="1"/>
  <c r="AN15"/>
  <c r="AT15" s="1"/>
  <c r="AN14"/>
  <c r="AT14" s="1"/>
  <c r="AN13"/>
  <c r="AT13" s="1"/>
  <c r="AN12"/>
  <c r="AT12" s="1"/>
  <c r="AT11" s="1"/>
  <c r="DJ28"/>
  <c r="DP28" s="1"/>
  <c r="DJ32"/>
  <c r="DP32" s="1"/>
  <c r="DJ35"/>
  <c r="DP35" s="1"/>
  <c r="DJ37"/>
  <c r="DP37" s="1"/>
  <c r="DJ12"/>
  <c r="DP12" s="1"/>
  <c r="DJ14"/>
  <c r="DP14" s="1"/>
  <c r="DJ16"/>
  <c r="DP16" s="1"/>
  <c r="DJ18"/>
  <c r="DP18" s="1"/>
  <c r="DJ20"/>
  <c r="DP20" s="1"/>
  <c r="DJ22"/>
  <c r="DP22" s="1"/>
  <c r="DJ24"/>
  <c r="DP24" s="1"/>
  <c r="DJ13"/>
  <c r="DP13" s="1"/>
  <c r="DJ15"/>
  <c r="DP15" s="1"/>
  <c r="DJ17"/>
  <c r="DP17" s="1"/>
  <c r="DJ19"/>
  <c r="DP19" s="1"/>
  <c r="DJ21"/>
  <c r="DP21" s="1"/>
  <c r="DJ23"/>
  <c r="DP23" s="1"/>
  <c r="DJ25"/>
  <c r="DP25" s="1"/>
  <c r="DJ30"/>
  <c r="DP30" s="1"/>
  <c r="DJ34"/>
  <c r="DP34" s="1"/>
  <c r="DJ36"/>
  <c r="DP36" s="1"/>
  <c r="DJ29"/>
  <c r="DP29" s="1"/>
  <c r="DJ31"/>
  <c r="DP31" s="1"/>
  <c r="DJ33"/>
  <c r="DP33" s="1"/>
  <c r="AM36"/>
  <c r="AS36" s="1"/>
  <c r="AM31"/>
  <c r="AS31" s="1"/>
  <c r="AM35"/>
  <c r="AS35" s="1"/>
  <c r="AM12"/>
  <c r="AS12" s="1"/>
  <c r="AM14"/>
  <c r="AS14" s="1"/>
  <c r="AM16"/>
  <c r="AS16" s="1"/>
  <c r="AM18"/>
  <c r="AS18" s="1"/>
  <c r="AM20"/>
  <c r="AS20" s="1"/>
  <c r="AM22"/>
  <c r="AS22" s="1"/>
  <c r="AM24"/>
  <c r="AS24" s="1"/>
  <c r="AM13"/>
  <c r="AS13" s="1"/>
  <c r="AM15"/>
  <c r="AS15" s="1"/>
  <c r="AM17"/>
  <c r="AS17" s="1"/>
  <c r="AM19"/>
  <c r="AS19" s="1"/>
  <c r="AM21"/>
  <c r="AS21" s="1"/>
  <c r="AM23"/>
  <c r="AS23" s="1"/>
  <c r="AM25"/>
  <c r="AS25" s="1"/>
  <c r="AM30"/>
  <c r="AS30" s="1"/>
  <c r="AM34"/>
  <c r="AS34" s="1"/>
  <c r="AM28"/>
  <c r="AS28" s="1"/>
  <c r="AM32"/>
  <c r="AS32" s="1"/>
  <c r="AM29"/>
  <c r="AS29" s="1"/>
  <c r="AM33"/>
  <c r="AS33" s="1"/>
  <c r="AM37"/>
  <c r="AS37" s="1"/>
  <c r="GB11"/>
  <c r="AJ104" i="115"/>
  <c r="AI104"/>
  <c r="AH104"/>
  <c r="AG104"/>
  <c r="AF104"/>
  <c r="AE104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F104"/>
  <c r="AJ146"/>
  <c r="AI146"/>
  <c r="AH146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AM146" s="1"/>
  <c r="AJ145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AJ144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AJ143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AJ142"/>
  <c r="AI142"/>
  <c r="AH142"/>
  <c r="AG142"/>
  <c r="AF142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AM142" s="1"/>
  <c r="AJ141"/>
  <c r="AI141"/>
  <c r="AH141"/>
  <c r="AG141"/>
  <c r="AF141"/>
  <c r="AE141"/>
  <c r="AD141"/>
  <c r="AC141"/>
  <c r="AB141"/>
  <c r="AA141"/>
  <c r="Z141"/>
  <c r="Y141"/>
  <c r="X141"/>
  <c r="W141"/>
  <c r="V141"/>
  <c r="U141"/>
  <c r="T141"/>
  <c r="S141"/>
  <c r="R141"/>
  <c r="Q141"/>
  <c r="P141"/>
  <c r="O141"/>
  <c r="N141"/>
  <c r="M141"/>
  <c r="AM141" s="1"/>
  <c r="L141"/>
  <c r="K141"/>
  <c r="J141"/>
  <c r="AJ140"/>
  <c r="AI140"/>
  <c r="AH140"/>
  <c r="AG140"/>
  <c r="AF140"/>
  <c r="AE140"/>
  <c r="AD140"/>
  <c r="AC140"/>
  <c r="AB140"/>
  <c r="AA140"/>
  <c r="Z140"/>
  <c r="Y140"/>
  <c r="X140"/>
  <c r="W140"/>
  <c r="V140"/>
  <c r="U140"/>
  <c r="T140"/>
  <c r="S140"/>
  <c r="R140"/>
  <c r="Q140"/>
  <c r="P140"/>
  <c r="O140"/>
  <c r="N140"/>
  <c r="M140"/>
  <c r="L140"/>
  <c r="K140"/>
  <c r="J140"/>
  <c r="AM140" s="1"/>
  <c r="AJ139"/>
  <c r="AI139"/>
  <c r="AH139"/>
  <c r="AG139"/>
  <c r="AF139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AM139" s="1"/>
  <c r="L139"/>
  <c r="K139"/>
  <c r="J139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AJ137"/>
  <c r="AI137"/>
  <c r="AH137"/>
  <c r="AG137"/>
  <c r="AF137"/>
  <c r="AE137"/>
  <c r="AD137"/>
  <c r="AC137"/>
  <c r="AB137"/>
  <c r="AA137"/>
  <c r="Z137"/>
  <c r="Y137"/>
  <c r="X137"/>
  <c r="W137"/>
  <c r="V137"/>
  <c r="U137"/>
  <c r="T137"/>
  <c r="S137"/>
  <c r="R137"/>
  <c r="Q137"/>
  <c r="P137"/>
  <c r="O137"/>
  <c r="N137"/>
  <c r="M137"/>
  <c r="L137"/>
  <c r="K137"/>
  <c r="J137"/>
  <c r="AJ136"/>
  <c r="AI136"/>
  <c r="AH136"/>
  <c r="AG136"/>
  <c r="AF136"/>
  <c r="AE136"/>
  <c r="AD136"/>
  <c r="AC136"/>
  <c r="AB136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AJ135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AJ134"/>
  <c r="AI134"/>
  <c r="AH134"/>
  <c r="AG134"/>
  <c r="AF134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AM134" s="1"/>
  <c r="AJ133"/>
  <c r="AI133"/>
  <c r="AH133"/>
  <c r="AG133"/>
  <c r="AF133"/>
  <c r="AE133"/>
  <c r="AD133"/>
  <c r="AC133"/>
  <c r="AB133"/>
  <c r="AA133"/>
  <c r="Z133"/>
  <c r="Y133"/>
  <c r="X133"/>
  <c r="W133"/>
  <c r="V133"/>
  <c r="U133"/>
  <c r="T133"/>
  <c r="S133"/>
  <c r="R133"/>
  <c r="Q133"/>
  <c r="P133"/>
  <c r="O133"/>
  <c r="N133"/>
  <c r="M133"/>
  <c r="AM133" s="1"/>
  <c r="L133"/>
  <c r="K133"/>
  <c r="J133"/>
  <c r="AJ132"/>
  <c r="AI132"/>
  <c r="AH132"/>
  <c r="AG132"/>
  <c r="AF132"/>
  <c r="AE132"/>
  <c r="AD132"/>
  <c r="AC132"/>
  <c r="AB132"/>
  <c r="AA132"/>
  <c r="Z132"/>
  <c r="Y132"/>
  <c r="X132"/>
  <c r="W132"/>
  <c r="V132"/>
  <c r="U132"/>
  <c r="T132"/>
  <c r="S132"/>
  <c r="R132"/>
  <c r="Q132"/>
  <c r="P132"/>
  <c r="O132"/>
  <c r="N132"/>
  <c r="M132"/>
  <c r="L132"/>
  <c r="K132"/>
  <c r="J132"/>
  <c r="AJ131"/>
  <c r="AI131"/>
  <c r="AH131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AJ130"/>
  <c r="AI130"/>
  <c r="AH130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AJ129"/>
  <c r="AI129"/>
  <c r="AH129"/>
  <c r="AG129"/>
  <c r="AF129"/>
  <c r="AE129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AJ128"/>
  <c r="AI128"/>
  <c r="AH128"/>
  <c r="AG128"/>
  <c r="AF128"/>
  <c r="AE128"/>
  <c r="AD128"/>
  <c r="AC128"/>
  <c r="AB128"/>
  <c r="AA128"/>
  <c r="Z128"/>
  <c r="Y128"/>
  <c r="X128"/>
  <c r="W128"/>
  <c r="V128"/>
  <c r="U128"/>
  <c r="T128"/>
  <c r="S128"/>
  <c r="R128"/>
  <c r="Q128"/>
  <c r="P128"/>
  <c r="O128"/>
  <c r="N128"/>
  <c r="M128"/>
  <c r="L128"/>
  <c r="K128"/>
  <c r="J128"/>
  <c r="AM128" s="1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AM127" s="1"/>
  <c r="L127"/>
  <c r="K127"/>
  <c r="J127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AM126" s="1"/>
  <c r="AJ125"/>
  <c r="AI125"/>
  <c r="AH125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AM125" s="1"/>
  <c r="L125"/>
  <c r="K125"/>
  <c r="J125"/>
  <c r="AJ124"/>
  <c r="AI124"/>
  <c r="AH124"/>
  <c r="AG124"/>
  <c r="AF124"/>
  <c r="AE124"/>
  <c r="AD124"/>
  <c r="AC124"/>
  <c r="AB124"/>
  <c r="AA124"/>
  <c r="Z124"/>
  <c r="Y124"/>
  <c r="X124"/>
  <c r="W124"/>
  <c r="V124"/>
  <c r="U124"/>
  <c r="T124"/>
  <c r="S124"/>
  <c r="R124"/>
  <c r="Q124"/>
  <c r="P124"/>
  <c r="O124"/>
  <c r="N124"/>
  <c r="M124"/>
  <c r="L124"/>
  <c r="K124"/>
  <c r="J124"/>
  <c r="AM124" s="1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AM123" s="1"/>
  <c r="L123"/>
  <c r="K123"/>
  <c r="J123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AJ121"/>
  <c r="AI121"/>
  <c r="AH121"/>
  <c r="AG121"/>
  <c r="AF121"/>
  <c r="AE121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AJ120"/>
  <c r="AI120"/>
  <c r="AH120"/>
  <c r="AG120"/>
  <c r="AF120"/>
  <c r="AE120"/>
  <c r="AD120"/>
  <c r="AC120"/>
  <c r="AB120"/>
  <c r="AA120"/>
  <c r="Z120"/>
  <c r="Y120"/>
  <c r="X120"/>
  <c r="W120"/>
  <c r="V120"/>
  <c r="U120"/>
  <c r="T120"/>
  <c r="S120"/>
  <c r="R120"/>
  <c r="Q120"/>
  <c r="P120"/>
  <c r="O120"/>
  <c r="N120"/>
  <c r="M120"/>
  <c r="L120"/>
  <c r="K120"/>
  <c r="J120"/>
  <c r="AM120" s="1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AM119" s="1"/>
  <c r="L119"/>
  <c r="K119"/>
  <c r="J119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AM118" s="1"/>
  <c r="AJ117"/>
  <c r="AI117"/>
  <c r="AH117"/>
  <c r="AG117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AM117" s="1"/>
  <c r="L117"/>
  <c r="K117"/>
  <c r="J117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AJ113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AJ112"/>
  <c r="AI112"/>
  <c r="AH112"/>
  <c r="AG112"/>
  <c r="AF112"/>
  <c r="AE112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AM112" s="1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AM111" s="1"/>
  <c r="L111"/>
  <c r="K111"/>
  <c r="J111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AJ109"/>
  <c r="AI109"/>
  <c r="AH109"/>
  <c r="AG109"/>
  <c r="AF109"/>
  <c r="AE109"/>
  <c r="AD109"/>
  <c r="AC109"/>
  <c r="AB109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AJ108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AM108" s="1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AM107" s="1"/>
  <c r="L107"/>
  <c r="K107"/>
  <c r="J107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AJ105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AM104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AM103" s="1"/>
  <c r="L103"/>
  <c r="K103"/>
  <c r="J103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AJ101"/>
  <c r="AI101"/>
  <c r="AH101"/>
  <c r="AG101"/>
  <c r="AF101"/>
  <c r="AE101"/>
  <c r="AD101"/>
  <c r="AC101"/>
  <c r="AB101"/>
  <c r="AA101"/>
  <c r="Z101"/>
  <c r="Y101"/>
  <c r="X101"/>
  <c r="W101"/>
  <c r="V101"/>
  <c r="U101"/>
  <c r="T101"/>
  <c r="S101"/>
  <c r="R101"/>
  <c r="Q101"/>
  <c r="P101"/>
  <c r="O101"/>
  <c r="N101"/>
  <c r="M101"/>
  <c r="L101"/>
  <c r="K101"/>
  <c r="J101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AJ99"/>
  <c r="AI99"/>
  <c r="AH99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AM98" s="1"/>
  <c r="AJ97"/>
  <c r="AI97"/>
  <c r="AH97"/>
  <c r="AG97"/>
  <c r="AF97"/>
  <c r="AE97"/>
  <c r="AD97"/>
  <c r="AC97"/>
  <c r="AB97"/>
  <c r="AA97"/>
  <c r="Z97"/>
  <c r="Y97"/>
  <c r="X97"/>
  <c r="W97"/>
  <c r="V97"/>
  <c r="U97"/>
  <c r="T97"/>
  <c r="S97"/>
  <c r="R97"/>
  <c r="Q97"/>
  <c r="P97"/>
  <c r="O97"/>
  <c r="N97"/>
  <c r="M97"/>
  <c r="AM97" s="1"/>
  <c r="L97"/>
  <c r="K97"/>
  <c r="J97"/>
  <c r="AJ96"/>
  <c r="AI96"/>
  <c r="AH96"/>
  <c r="AG96"/>
  <c r="AF96"/>
  <c r="AE96"/>
  <c r="AD96"/>
  <c r="AC96"/>
  <c r="AB96"/>
  <c r="AA96"/>
  <c r="Z96"/>
  <c r="Y96"/>
  <c r="X96"/>
  <c r="W96"/>
  <c r="V96"/>
  <c r="U96"/>
  <c r="T96"/>
  <c r="S96"/>
  <c r="R96"/>
  <c r="Q96"/>
  <c r="P96"/>
  <c r="O96"/>
  <c r="N96"/>
  <c r="M96"/>
  <c r="L96"/>
  <c r="K96"/>
  <c r="J96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AJ93"/>
  <c r="AI93"/>
  <c r="AH93"/>
  <c r="AG93"/>
  <c r="AF93"/>
  <c r="AE93"/>
  <c r="AD93"/>
  <c r="AC93"/>
  <c r="AB93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AJ92"/>
  <c r="AI92"/>
  <c r="AH92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N147" s="1"/>
  <c r="M92"/>
  <c r="L92"/>
  <c r="L147" s="1"/>
  <c r="K92"/>
  <c r="J92"/>
  <c r="J147" s="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F146"/>
  <c r="F145"/>
  <c r="AL145" s="1"/>
  <c r="F144"/>
  <c r="F143"/>
  <c r="AL143" s="1"/>
  <c r="F142"/>
  <c r="F141"/>
  <c r="F140"/>
  <c r="F139"/>
  <c r="AL139" s="1"/>
  <c r="F138"/>
  <c r="F137"/>
  <c r="F136"/>
  <c r="F135"/>
  <c r="AL135" s="1"/>
  <c r="F134"/>
  <c r="F133"/>
  <c r="AL133" s="1"/>
  <c r="F132"/>
  <c r="F131"/>
  <c r="F130"/>
  <c r="F129"/>
  <c r="AL129" s="1"/>
  <c r="F128"/>
  <c r="F127"/>
  <c r="F126"/>
  <c r="F125"/>
  <c r="F124"/>
  <c r="F123"/>
  <c r="AL123" s="1"/>
  <c r="F122"/>
  <c r="F121"/>
  <c r="AL121" s="1"/>
  <c r="F120"/>
  <c r="F119"/>
  <c r="F118"/>
  <c r="F117"/>
  <c r="AL117" s="1"/>
  <c r="F116"/>
  <c r="F115"/>
  <c r="F114"/>
  <c r="F113"/>
  <c r="AL113" s="1"/>
  <c r="F112"/>
  <c r="F111"/>
  <c r="AL111" s="1"/>
  <c r="F110"/>
  <c r="F109"/>
  <c r="AL109" s="1"/>
  <c r="F108"/>
  <c r="F107"/>
  <c r="AL107" s="1"/>
  <c r="F106"/>
  <c r="F105"/>
  <c r="AL105" s="1"/>
  <c r="F103"/>
  <c r="AL103" s="1"/>
  <c r="F102"/>
  <c r="F101"/>
  <c r="F100"/>
  <c r="F99"/>
  <c r="AL99" s="1"/>
  <c r="F98"/>
  <c r="F97"/>
  <c r="AL97" s="1"/>
  <c r="F96"/>
  <c r="F95"/>
  <c r="F94"/>
  <c r="F93"/>
  <c r="F92"/>
  <c r="F91"/>
  <c r="AK147"/>
  <c r="AI147"/>
  <c r="AG147"/>
  <c r="AE147"/>
  <c r="AC147"/>
  <c r="AA147"/>
  <c r="Y147"/>
  <c r="W147"/>
  <c r="U147"/>
  <c r="S147"/>
  <c r="Q147"/>
  <c r="O147"/>
  <c r="M147"/>
  <c r="K147"/>
  <c r="I147"/>
  <c r="H147"/>
  <c r="G147"/>
  <c r="E147"/>
  <c r="D147"/>
  <c r="AL146"/>
  <c r="AM144"/>
  <c r="AM143"/>
  <c r="AL142"/>
  <c r="AL141"/>
  <c r="AL140"/>
  <c r="AM138"/>
  <c r="AM137"/>
  <c r="AL137"/>
  <c r="AM136"/>
  <c r="AM135"/>
  <c r="AL134"/>
  <c r="AM132"/>
  <c r="AM131"/>
  <c r="AL131"/>
  <c r="AM130"/>
  <c r="AM129"/>
  <c r="AL128"/>
  <c r="AL127"/>
  <c r="AL126"/>
  <c r="AL125"/>
  <c r="AL124"/>
  <c r="AM122"/>
  <c r="AM121"/>
  <c r="AL120"/>
  <c r="AL119"/>
  <c r="AL118"/>
  <c r="AM116"/>
  <c r="AM115"/>
  <c r="AL115"/>
  <c r="AM114"/>
  <c r="AM113"/>
  <c r="AL112"/>
  <c r="AM110"/>
  <c r="AM109"/>
  <c r="AL108"/>
  <c r="AM106"/>
  <c r="AM105"/>
  <c r="AL104"/>
  <c r="AM102"/>
  <c r="AM101"/>
  <c r="AL101"/>
  <c r="AM100"/>
  <c r="AM99"/>
  <c r="AL98"/>
  <c r="AM96"/>
  <c r="AM95"/>
  <c r="AL95"/>
  <c r="AM93"/>
  <c r="AL93"/>
  <c r="AM92"/>
  <c r="AM91"/>
  <c r="AL91"/>
  <c r="DP11" i="120" l="1"/>
  <c r="DP27"/>
  <c r="DQ27"/>
  <c r="DL12"/>
  <c r="DR12" s="1"/>
  <c r="AO12"/>
  <c r="AU12" s="1"/>
  <c r="FZ12"/>
  <c r="GF12" s="1"/>
  <c r="AO14"/>
  <c r="AU14" s="1"/>
  <c r="DL14"/>
  <c r="DR14" s="1"/>
  <c r="FZ14"/>
  <c r="GF14" s="1"/>
  <c r="AO16"/>
  <c r="AU16" s="1"/>
  <c r="DL16"/>
  <c r="DR16" s="1"/>
  <c r="FZ16"/>
  <c r="GF16" s="1"/>
  <c r="AO18"/>
  <c r="AU18" s="1"/>
  <c r="DL18"/>
  <c r="DR18" s="1"/>
  <c r="FZ18"/>
  <c r="GF18" s="1"/>
  <c r="AO20"/>
  <c r="AU20" s="1"/>
  <c r="DL20"/>
  <c r="DR20" s="1"/>
  <c r="FZ20"/>
  <c r="GF20" s="1"/>
  <c r="AO22"/>
  <c r="AU22" s="1"/>
  <c r="DL22"/>
  <c r="DR22" s="1"/>
  <c r="FZ22"/>
  <c r="GF22" s="1"/>
  <c r="AO24"/>
  <c r="AU24" s="1"/>
  <c r="DL24"/>
  <c r="DR24" s="1"/>
  <c r="FZ24"/>
  <c r="GF24" s="1"/>
  <c r="DL13"/>
  <c r="DR13" s="1"/>
  <c r="AO13"/>
  <c r="AU13" s="1"/>
  <c r="FZ13"/>
  <c r="GF13" s="1"/>
  <c r="AO15"/>
  <c r="AU15" s="1"/>
  <c r="DL15"/>
  <c r="DR15" s="1"/>
  <c r="FZ15"/>
  <c r="GF15" s="1"/>
  <c r="AO17"/>
  <c r="AU17" s="1"/>
  <c r="DL17"/>
  <c r="DR17" s="1"/>
  <c r="FZ17"/>
  <c r="GF17" s="1"/>
  <c r="AO19"/>
  <c r="AU19" s="1"/>
  <c r="DL19"/>
  <c r="DR19" s="1"/>
  <c r="FZ19"/>
  <c r="GF19" s="1"/>
  <c r="AO21"/>
  <c r="AU21" s="1"/>
  <c r="DL21"/>
  <c r="DR21" s="1"/>
  <c r="FZ21"/>
  <c r="GF21" s="1"/>
  <c r="GE27"/>
  <c r="DL35"/>
  <c r="DR35" s="1"/>
  <c r="DL32"/>
  <c r="DR32" s="1"/>
  <c r="DL37"/>
  <c r="DR37" s="1"/>
  <c r="DL25"/>
  <c r="DR25" s="1"/>
  <c r="DL30"/>
  <c r="DR30" s="1"/>
  <c r="DL31"/>
  <c r="DR31" s="1"/>
  <c r="DL34"/>
  <c r="DR34" s="1"/>
  <c r="DL29"/>
  <c r="DR29" s="1"/>
  <c r="DL33"/>
  <c r="DR33" s="1"/>
  <c r="DL36"/>
  <c r="DR36" s="1"/>
  <c r="DL28"/>
  <c r="DR28" s="1"/>
  <c r="DR27" s="1"/>
  <c r="AO31"/>
  <c r="AU31" s="1"/>
  <c r="AO35"/>
  <c r="AU35" s="1"/>
  <c r="AO36"/>
  <c r="AU36" s="1"/>
  <c r="AO25"/>
  <c r="AU25" s="1"/>
  <c r="AO30"/>
  <c r="AU30" s="1"/>
  <c r="AO34"/>
  <c r="AU34" s="1"/>
  <c r="AO29"/>
  <c r="AU29" s="1"/>
  <c r="AO32"/>
  <c r="AU32" s="1"/>
  <c r="AO33"/>
  <c r="AU33" s="1"/>
  <c r="AO37"/>
  <c r="AU37" s="1"/>
  <c r="AO28"/>
  <c r="AU28" s="1"/>
  <c r="AU27" s="1"/>
  <c r="FZ31"/>
  <c r="GF31" s="1"/>
  <c r="FZ35"/>
  <c r="GF35" s="1"/>
  <c r="FZ36"/>
  <c r="GF36" s="1"/>
  <c r="FZ25"/>
  <c r="GF25" s="1"/>
  <c r="FZ30"/>
  <c r="GF30" s="1"/>
  <c r="FZ34"/>
  <c r="GF34" s="1"/>
  <c r="FZ29"/>
  <c r="GF29" s="1"/>
  <c r="FZ32"/>
  <c r="GF32" s="1"/>
  <c r="FZ33"/>
  <c r="GF33" s="1"/>
  <c r="FZ37"/>
  <c r="GF37" s="1"/>
  <c r="FZ28"/>
  <c r="GF28" s="1"/>
  <c r="AS27"/>
  <c r="AS11"/>
  <c r="AT27"/>
  <c r="P147" i="115"/>
  <c r="R147"/>
  <c r="T147"/>
  <c r="V147"/>
  <c r="X147"/>
  <c r="Z147"/>
  <c r="AB147"/>
  <c r="AD147"/>
  <c r="AF147"/>
  <c r="AH147"/>
  <c r="AJ147"/>
  <c r="AL96"/>
  <c r="AN96" s="1"/>
  <c r="AL100"/>
  <c r="AN100" s="1"/>
  <c r="AL102"/>
  <c r="AN102" s="1"/>
  <c r="AL106"/>
  <c r="AN106" s="1"/>
  <c r="AL110"/>
  <c r="AN110" s="1"/>
  <c r="AL114"/>
  <c r="AN114" s="1"/>
  <c r="AL116"/>
  <c r="AN116" s="1"/>
  <c r="AL122"/>
  <c r="AN122" s="1"/>
  <c r="AL130"/>
  <c r="AN130" s="1"/>
  <c r="AL132"/>
  <c r="AN132" s="1"/>
  <c r="AL136"/>
  <c r="AN136" s="1"/>
  <c r="AL138"/>
  <c r="AN138" s="1"/>
  <c r="AL144"/>
  <c r="AN144" s="1"/>
  <c r="AM145"/>
  <c r="AM147"/>
  <c r="AN98"/>
  <c r="AN104"/>
  <c r="AN108"/>
  <c r="AN112"/>
  <c r="AN118"/>
  <c r="AN119"/>
  <c r="AN120"/>
  <c r="AN124"/>
  <c r="AN125"/>
  <c r="AN126"/>
  <c r="AN127"/>
  <c r="AN128"/>
  <c r="AN134"/>
  <c r="AN140"/>
  <c r="AN141"/>
  <c r="AN142"/>
  <c r="AN146"/>
  <c r="AN91"/>
  <c r="AL92"/>
  <c r="AN92" s="1"/>
  <c r="AN93"/>
  <c r="AN95"/>
  <c r="AN101"/>
  <c r="AN115"/>
  <c r="AN131"/>
  <c r="AN137"/>
  <c r="AN97"/>
  <c r="AN99"/>
  <c r="AN103"/>
  <c r="AN105"/>
  <c r="AN107"/>
  <c r="AN109"/>
  <c r="AN111"/>
  <c r="AN113"/>
  <c r="AN117"/>
  <c r="AN121"/>
  <c r="AN123"/>
  <c r="AN129"/>
  <c r="AN133"/>
  <c r="AN135"/>
  <c r="AN139"/>
  <c r="AN143"/>
  <c r="AN145"/>
  <c r="F147"/>
  <c r="AL147"/>
  <c r="GF11" i="120" l="1"/>
  <c r="GF27"/>
  <c r="AU11"/>
  <c r="DR11"/>
  <c r="AN147" i="115"/>
  <c r="KT564" i="113" l="1"/>
  <c r="AUH564"/>
  <c r="ASR564"/>
  <c r="ARW564"/>
  <c r="AMF564"/>
  <c r="AIZ564"/>
  <c r="AED564"/>
  <c r="ABS564"/>
  <c r="SA564"/>
  <c r="II564"/>
  <c r="GS564"/>
  <c r="DM564"/>
  <c r="CR564"/>
  <c r="AG564"/>
  <c r="AR8" i="115" l="1"/>
  <c r="BB8"/>
  <c r="BC8"/>
  <c r="BH8"/>
  <c r="BM8"/>
  <c r="BR8"/>
  <c r="BV8"/>
  <c r="BW8"/>
  <c r="CB8"/>
  <c r="CC8"/>
  <c r="CG8"/>
  <c r="CH8" s="1"/>
  <c r="CL8"/>
  <c r="CM8" s="1"/>
  <c r="CR8"/>
  <c r="CW8"/>
  <c r="DB8"/>
  <c r="DG8"/>
  <c r="DK8"/>
  <c r="DL8"/>
  <c r="DP8"/>
  <c r="DQ8"/>
  <c r="DU8"/>
  <c r="DV8"/>
  <c r="DZ8"/>
  <c r="EA8" s="1"/>
  <c r="EE8"/>
  <c r="EF8" s="1"/>
  <c r="EO8"/>
  <c r="EP8" s="1"/>
  <c r="ET8"/>
  <c r="EU8" s="1"/>
  <c r="EY8"/>
  <c r="EZ8" s="1"/>
  <c r="FD8"/>
  <c r="FE8"/>
  <c r="FJ8"/>
  <c r="FN8"/>
  <c r="FO8" s="1"/>
  <c r="FS8"/>
  <c r="FT8" s="1"/>
  <c r="FX8"/>
  <c r="FY8" s="1"/>
  <c r="GC8"/>
  <c r="GD8" s="1"/>
  <c r="GH8"/>
  <c r="GI8" s="1"/>
  <c r="GM8"/>
  <c r="GN8" s="1"/>
  <c r="GR8"/>
  <c r="GS8"/>
  <c r="GW8"/>
  <c r="GX8" s="1"/>
  <c r="AL9"/>
  <c r="AM9"/>
  <c r="AO9"/>
  <c r="AP9"/>
  <c r="AQ9"/>
  <c r="AR9" s="1"/>
  <c r="AT9"/>
  <c r="AU9"/>
  <c r="AV9"/>
  <c r="AW9" s="1"/>
  <c r="AY9"/>
  <c r="BC9" s="1"/>
  <c r="AZ9"/>
  <c r="BA9"/>
  <c r="BB9" s="1"/>
  <c r="BD9"/>
  <c r="BE9"/>
  <c r="BF9"/>
  <c r="BG9" s="1"/>
  <c r="BI9"/>
  <c r="BM9" s="1"/>
  <c r="BJ9"/>
  <c r="BK9"/>
  <c r="BL9" s="1"/>
  <c r="BN9"/>
  <c r="BO9"/>
  <c r="BP9"/>
  <c r="BQ9" s="1"/>
  <c r="BS9"/>
  <c r="BW9" s="1"/>
  <c r="BT9"/>
  <c r="BU9"/>
  <c r="BV9" s="1"/>
  <c r="BY9"/>
  <c r="BZ9"/>
  <c r="CA9"/>
  <c r="CB9"/>
  <c r="CC9"/>
  <c r="CD9"/>
  <c r="CE9"/>
  <c r="CF9"/>
  <c r="CH9"/>
  <c r="CI9"/>
  <c r="CJ9"/>
  <c r="CM9" s="1"/>
  <c r="CK9"/>
  <c r="CL9"/>
  <c r="CN9"/>
  <c r="CO9"/>
  <c r="CP9"/>
  <c r="CR9"/>
  <c r="CS9"/>
  <c r="CT9"/>
  <c r="CW9" s="1"/>
  <c r="CU9"/>
  <c r="CV9"/>
  <c r="CX9"/>
  <c r="CY9"/>
  <c r="CZ9"/>
  <c r="DB9"/>
  <c r="DC9"/>
  <c r="DD9"/>
  <c r="DG9" s="1"/>
  <c r="DE9"/>
  <c r="DF9"/>
  <c r="DH9"/>
  <c r="DI9"/>
  <c r="DJ9"/>
  <c r="DL9"/>
  <c r="DM9"/>
  <c r="DN9"/>
  <c r="DQ9" s="1"/>
  <c r="DO9"/>
  <c r="DP9"/>
  <c r="DR9"/>
  <c r="DS9"/>
  <c r="DT9"/>
  <c r="DV9"/>
  <c r="DW9"/>
  <c r="DX9"/>
  <c r="EA9" s="1"/>
  <c r="DY9"/>
  <c r="DZ9"/>
  <c r="EB9"/>
  <c r="EC9"/>
  <c r="ED9"/>
  <c r="EF9"/>
  <c r="EG9"/>
  <c r="EH9"/>
  <c r="EK9" s="1"/>
  <c r="EI9"/>
  <c r="EJ9"/>
  <c r="EL9"/>
  <c r="EM9"/>
  <c r="EN9"/>
  <c r="EP9"/>
  <c r="EQ9"/>
  <c r="ER9"/>
  <c r="EU9" s="1"/>
  <c r="ES9"/>
  <c r="ET9"/>
  <c r="EV9"/>
  <c r="EW9"/>
  <c r="EX9"/>
  <c r="EZ9"/>
  <c r="FA9"/>
  <c r="FB9"/>
  <c r="FE9" s="1"/>
  <c r="FC9"/>
  <c r="FD9"/>
  <c r="FF9"/>
  <c r="FG9"/>
  <c r="FH9"/>
  <c r="FJ9"/>
  <c r="FK9"/>
  <c r="FL9"/>
  <c r="FO9" s="1"/>
  <c r="FM9"/>
  <c r="FN9"/>
  <c r="FP9"/>
  <c r="FQ9"/>
  <c r="GZ9" s="1"/>
  <c r="FR9"/>
  <c r="FT9"/>
  <c r="FU9"/>
  <c r="FV9"/>
  <c r="FY9" s="1"/>
  <c r="FW9"/>
  <c r="FX9"/>
  <c r="FZ9"/>
  <c r="GA9"/>
  <c r="GB9"/>
  <c r="GD9"/>
  <c r="GE9"/>
  <c r="GF9"/>
  <c r="GI9" s="1"/>
  <c r="GG9"/>
  <c r="GH9"/>
  <c r="GJ9"/>
  <c r="GK9"/>
  <c r="GL9"/>
  <c r="GN9"/>
  <c r="GO9"/>
  <c r="GP9"/>
  <c r="GS9" s="1"/>
  <c r="GQ9"/>
  <c r="GR9"/>
  <c r="GT9"/>
  <c r="GU9"/>
  <c r="GV9"/>
  <c r="GX9"/>
  <c r="HE9"/>
  <c r="HG9" s="1"/>
  <c r="HR9"/>
  <c r="HT9"/>
  <c r="AL10"/>
  <c r="AM10"/>
  <c r="AO10"/>
  <c r="AS10" s="1"/>
  <c r="AP10"/>
  <c r="AQ10"/>
  <c r="AR10" s="1"/>
  <c r="AT10"/>
  <c r="AU10"/>
  <c r="AV10"/>
  <c r="AW10" s="1"/>
  <c r="AY10"/>
  <c r="BC10" s="1"/>
  <c r="AZ10"/>
  <c r="BA10"/>
  <c r="BB10" s="1"/>
  <c r="BD10"/>
  <c r="BE10"/>
  <c r="BF10"/>
  <c r="BG10" s="1"/>
  <c r="BI10"/>
  <c r="BM10" s="1"/>
  <c r="BJ10"/>
  <c r="BK10"/>
  <c r="BL10" s="1"/>
  <c r="BN10"/>
  <c r="BO10"/>
  <c r="BP10"/>
  <c r="BQ10" s="1"/>
  <c r="BS10"/>
  <c r="BW10" s="1"/>
  <c r="BT10"/>
  <c r="BU10"/>
  <c r="BV10" s="1"/>
  <c r="BY10"/>
  <c r="BZ10"/>
  <c r="CA10"/>
  <c r="CB10"/>
  <c r="CC10"/>
  <c r="CD10"/>
  <c r="CE10"/>
  <c r="CF10"/>
  <c r="CH10"/>
  <c r="CI10"/>
  <c r="CJ10"/>
  <c r="CM10" s="1"/>
  <c r="CK10"/>
  <c r="CL10"/>
  <c r="CN10"/>
  <c r="CO10"/>
  <c r="CP10"/>
  <c r="CR10"/>
  <c r="CS10"/>
  <c r="CT10"/>
  <c r="CW10" s="1"/>
  <c r="CU10"/>
  <c r="CV10"/>
  <c r="CX10"/>
  <c r="CY10"/>
  <c r="CZ10"/>
  <c r="DB10"/>
  <c r="DC10"/>
  <c r="DD10"/>
  <c r="DG10" s="1"/>
  <c r="DE10"/>
  <c r="DF10"/>
  <c r="DH10"/>
  <c r="DI10"/>
  <c r="DJ10"/>
  <c r="DL10"/>
  <c r="DM10"/>
  <c r="DN10"/>
  <c r="DQ10" s="1"/>
  <c r="DO10"/>
  <c r="DP10"/>
  <c r="DR10"/>
  <c r="DS10"/>
  <c r="DT10"/>
  <c r="DV10"/>
  <c r="DW10"/>
  <c r="DX10"/>
  <c r="EA10" s="1"/>
  <c r="DY10"/>
  <c r="DZ10"/>
  <c r="EB10"/>
  <c r="EC10"/>
  <c r="ED10"/>
  <c r="EF10"/>
  <c r="EG10"/>
  <c r="EH10"/>
  <c r="EK10" s="1"/>
  <c r="EI10"/>
  <c r="EJ10"/>
  <c r="EL10"/>
  <c r="EM10"/>
  <c r="EN10"/>
  <c r="EP10"/>
  <c r="EQ10"/>
  <c r="ER10"/>
  <c r="EU10" s="1"/>
  <c r="ES10"/>
  <c r="ET10"/>
  <c r="EV10"/>
  <c r="EW10"/>
  <c r="EX10"/>
  <c r="EZ10"/>
  <c r="FA10"/>
  <c r="FB10"/>
  <c r="FE10" s="1"/>
  <c r="FC10"/>
  <c r="FD10"/>
  <c r="FF10"/>
  <c r="FG10"/>
  <c r="FH10"/>
  <c r="FJ10"/>
  <c r="FK10"/>
  <c r="FL10"/>
  <c r="FO10" s="1"/>
  <c r="FM10"/>
  <c r="FN10"/>
  <c r="FP10"/>
  <c r="FQ10"/>
  <c r="FR10"/>
  <c r="FT10"/>
  <c r="FU10"/>
  <c r="FV10"/>
  <c r="FY10" s="1"/>
  <c r="FW10"/>
  <c r="FX10"/>
  <c r="FZ10"/>
  <c r="GA10"/>
  <c r="GB10"/>
  <c r="GD10"/>
  <c r="GE10"/>
  <c r="GF10"/>
  <c r="GI10" s="1"/>
  <c r="GG10"/>
  <c r="GH10"/>
  <c r="GJ10"/>
  <c r="GK10"/>
  <c r="GL10"/>
  <c r="GN10"/>
  <c r="GO10"/>
  <c r="GP10"/>
  <c r="GS10" s="1"/>
  <c r="GQ10"/>
  <c r="GR10"/>
  <c r="GT10"/>
  <c r="GU10"/>
  <c r="GV10"/>
  <c r="GX10"/>
  <c r="HE10"/>
  <c r="HG10" s="1"/>
  <c r="HR10"/>
  <c r="HT10"/>
  <c r="AL11"/>
  <c r="AM11"/>
  <c r="AO11"/>
  <c r="AS11" s="1"/>
  <c r="AP11"/>
  <c r="AQ11"/>
  <c r="AR11" s="1"/>
  <c r="AT11"/>
  <c r="AU11"/>
  <c r="AV11"/>
  <c r="AW11" s="1"/>
  <c r="AY11"/>
  <c r="BC11" s="1"/>
  <c r="AZ11"/>
  <c r="BA11"/>
  <c r="BB11" s="1"/>
  <c r="BD11"/>
  <c r="BE11"/>
  <c r="BF11"/>
  <c r="BG11" s="1"/>
  <c r="BI11"/>
  <c r="BM11" s="1"/>
  <c r="BJ11"/>
  <c r="BK11"/>
  <c r="BL11" s="1"/>
  <c r="BN11"/>
  <c r="BO11"/>
  <c r="BP11"/>
  <c r="BQ11" s="1"/>
  <c r="BS11"/>
  <c r="BW11" s="1"/>
  <c r="BT11"/>
  <c r="BU11"/>
  <c r="BV11" s="1"/>
  <c r="BY11"/>
  <c r="BZ11"/>
  <c r="CA11"/>
  <c r="CB11"/>
  <c r="CC11"/>
  <c r="CD11"/>
  <c r="CE11"/>
  <c r="CF11"/>
  <c r="CH11"/>
  <c r="CI11"/>
  <c r="CJ11"/>
  <c r="CM11" s="1"/>
  <c r="CK11"/>
  <c r="CL11"/>
  <c r="CN11"/>
  <c r="CO11"/>
  <c r="CP11"/>
  <c r="CR11"/>
  <c r="CS11"/>
  <c r="CT11"/>
  <c r="CW11" s="1"/>
  <c r="CU11"/>
  <c r="CV11"/>
  <c r="CX11"/>
  <c r="CY11"/>
  <c r="CZ11"/>
  <c r="DB11"/>
  <c r="DC11"/>
  <c r="DD11"/>
  <c r="DG11" s="1"/>
  <c r="DE11"/>
  <c r="DF11"/>
  <c r="DH11"/>
  <c r="DI11"/>
  <c r="DJ11"/>
  <c r="DL11"/>
  <c r="DM11"/>
  <c r="DN11"/>
  <c r="DQ11" s="1"/>
  <c r="DO11"/>
  <c r="DP11"/>
  <c r="DR11"/>
  <c r="DS11"/>
  <c r="DT11"/>
  <c r="DV11"/>
  <c r="DW11"/>
  <c r="DX11"/>
  <c r="EA11" s="1"/>
  <c r="DY11"/>
  <c r="DZ11"/>
  <c r="EB11"/>
  <c r="EC11"/>
  <c r="ED11"/>
  <c r="EF11"/>
  <c r="EG11"/>
  <c r="EH11"/>
  <c r="EK11" s="1"/>
  <c r="EI11"/>
  <c r="EJ11"/>
  <c r="EL11"/>
  <c r="EM11"/>
  <c r="EN11"/>
  <c r="EP11"/>
  <c r="EQ11"/>
  <c r="ER11"/>
  <c r="EU11" s="1"/>
  <c r="ES11"/>
  <c r="ET11"/>
  <c r="EV11"/>
  <c r="EW11"/>
  <c r="EX11"/>
  <c r="EZ11"/>
  <c r="FA11"/>
  <c r="FB11"/>
  <c r="FE11" s="1"/>
  <c r="FC11"/>
  <c r="FD11"/>
  <c r="FF11"/>
  <c r="FG11"/>
  <c r="FH11"/>
  <c r="FJ11"/>
  <c r="FK11"/>
  <c r="FL11"/>
  <c r="FO11" s="1"/>
  <c r="FM11"/>
  <c r="FN11"/>
  <c r="FP11"/>
  <c r="FQ11"/>
  <c r="FR11"/>
  <c r="FT11"/>
  <c r="FU11"/>
  <c r="FV11"/>
  <c r="FY11" s="1"/>
  <c r="FW11"/>
  <c r="FX11"/>
  <c r="FZ11"/>
  <c r="GA11"/>
  <c r="GB11"/>
  <c r="GD11"/>
  <c r="GE11"/>
  <c r="GF11"/>
  <c r="GI11" s="1"/>
  <c r="GG11"/>
  <c r="GH11"/>
  <c r="GJ11"/>
  <c r="GK11"/>
  <c r="GL11"/>
  <c r="GN11"/>
  <c r="GO11"/>
  <c r="GP11"/>
  <c r="GS11" s="1"/>
  <c r="GQ11"/>
  <c r="GR11"/>
  <c r="GT11"/>
  <c r="GU11"/>
  <c r="GV11"/>
  <c r="GX11"/>
  <c r="HE11"/>
  <c r="HG11" s="1"/>
  <c r="HR11"/>
  <c r="HT11"/>
  <c r="HG12"/>
  <c r="HJ12"/>
  <c r="HK12" s="1"/>
  <c r="HL12"/>
  <c r="HO12"/>
  <c r="HS12"/>
  <c r="HT12"/>
  <c r="HU12"/>
  <c r="HY12"/>
  <c r="IA12"/>
  <c r="IB12" s="1"/>
  <c r="AL13"/>
  <c r="AM13"/>
  <c r="AN13" s="1"/>
  <c r="AO13"/>
  <c r="AP13"/>
  <c r="AQ13"/>
  <c r="AR13" s="1"/>
  <c r="AT13"/>
  <c r="AX13" s="1"/>
  <c r="AU13"/>
  <c r="AV13"/>
  <c r="AW13" s="1"/>
  <c r="AY13"/>
  <c r="AZ13"/>
  <c r="BC13" s="1"/>
  <c r="BA13"/>
  <c r="BB13"/>
  <c r="BD13"/>
  <c r="BE13"/>
  <c r="BF13"/>
  <c r="BI13"/>
  <c r="BJ13"/>
  <c r="BK13"/>
  <c r="BL13" s="1"/>
  <c r="BN13"/>
  <c r="BR13" s="1"/>
  <c r="BO13"/>
  <c r="BP13"/>
  <c r="BQ13" s="1"/>
  <c r="BS13"/>
  <c r="BT13"/>
  <c r="BW13" s="1"/>
  <c r="BU13"/>
  <c r="BV13"/>
  <c r="BY13"/>
  <c r="BZ13"/>
  <c r="CA13"/>
  <c r="CB13"/>
  <c r="CC13"/>
  <c r="CD13"/>
  <c r="CE13"/>
  <c r="CF13"/>
  <c r="CG13" s="1"/>
  <c r="CI13"/>
  <c r="CM13" s="1"/>
  <c r="CJ13"/>
  <c r="CK13"/>
  <c r="CL13" s="1"/>
  <c r="CN13"/>
  <c r="CO13"/>
  <c r="CP13"/>
  <c r="CQ13" s="1"/>
  <c r="CS13"/>
  <c r="CW13" s="1"/>
  <c r="CT13"/>
  <c r="CU13"/>
  <c r="CV13" s="1"/>
  <c r="CX13"/>
  <c r="CY13"/>
  <c r="CZ13"/>
  <c r="DA13" s="1"/>
  <c r="DC13"/>
  <c r="DG13" s="1"/>
  <c r="DD13"/>
  <c r="DE13"/>
  <c r="DF13" s="1"/>
  <c r="DH13"/>
  <c r="DI13"/>
  <c r="DJ13"/>
  <c r="DK13" s="1"/>
  <c r="DM13"/>
  <c r="DQ13" s="1"/>
  <c r="DN13"/>
  <c r="DO13"/>
  <c r="DP13" s="1"/>
  <c r="DR13"/>
  <c r="DS13"/>
  <c r="DT13"/>
  <c r="DU13" s="1"/>
  <c r="DW13"/>
  <c r="EA13" s="1"/>
  <c r="DX13"/>
  <c r="DY13"/>
  <c r="DZ13" s="1"/>
  <c r="EB13"/>
  <c r="EC13"/>
  <c r="ED13"/>
  <c r="EE13" s="1"/>
  <c r="EG13"/>
  <c r="EK13" s="1"/>
  <c r="EH13"/>
  <c r="EI13"/>
  <c r="EJ13" s="1"/>
  <c r="EL13"/>
  <c r="EM13"/>
  <c r="EN13"/>
  <c r="EO13" s="1"/>
  <c r="EQ13"/>
  <c r="EU13" s="1"/>
  <c r="ER13"/>
  <c r="ES13"/>
  <c r="ET13" s="1"/>
  <c r="EV13"/>
  <c r="EW13"/>
  <c r="EX13"/>
  <c r="EY13" s="1"/>
  <c r="FA13"/>
  <c r="FE13" s="1"/>
  <c r="FB13"/>
  <c r="FC13"/>
  <c r="FD13" s="1"/>
  <c r="FF13"/>
  <c r="FG13"/>
  <c r="FH13"/>
  <c r="FI13" s="1"/>
  <c r="FK13"/>
  <c r="FO13" s="1"/>
  <c r="FL13"/>
  <c r="FM13"/>
  <c r="FN13" s="1"/>
  <c r="FP13"/>
  <c r="FQ13"/>
  <c r="FR13"/>
  <c r="FS13" s="1"/>
  <c r="FU13"/>
  <c r="FY13" s="1"/>
  <c r="FV13"/>
  <c r="FW13"/>
  <c r="FX13" s="1"/>
  <c r="FZ13"/>
  <c r="GA13"/>
  <c r="GB13"/>
  <c r="GC13" s="1"/>
  <c r="GE13"/>
  <c r="GI13" s="1"/>
  <c r="GF13"/>
  <c r="GG13"/>
  <c r="GH13" s="1"/>
  <c r="GJ13"/>
  <c r="GK13"/>
  <c r="GL13"/>
  <c r="GM13" s="1"/>
  <c r="GO13"/>
  <c r="GS13" s="1"/>
  <c r="GP13"/>
  <c r="GQ13"/>
  <c r="GR13" s="1"/>
  <c r="GT13"/>
  <c r="GU13"/>
  <c r="GV13"/>
  <c r="GW13" s="1"/>
  <c r="GY13"/>
  <c r="HJ13" s="1"/>
  <c r="HE13"/>
  <c r="HG13" s="1"/>
  <c r="HR13"/>
  <c r="HT13"/>
  <c r="AL14"/>
  <c r="AM14"/>
  <c r="AN14"/>
  <c r="AO14"/>
  <c r="AP14"/>
  <c r="AQ14"/>
  <c r="AR14"/>
  <c r="AT14"/>
  <c r="AU14"/>
  <c r="AV14"/>
  <c r="AX14"/>
  <c r="AY14"/>
  <c r="AZ14"/>
  <c r="BC14" s="1"/>
  <c r="BA14"/>
  <c r="BB14"/>
  <c r="BD14"/>
  <c r="BE14"/>
  <c r="BF14"/>
  <c r="BH14"/>
  <c r="BI14"/>
  <c r="BJ14"/>
  <c r="BM14" s="1"/>
  <c r="BK14"/>
  <c r="BL14"/>
  <c r="BN14"/>
  <c r="BO14"/>
  <c r="BP14"/>
  <c r="BR14"/>
  <c r="BS14"/>
  <c r="BT14"/>
  <c r="BW14" s="1"/>
  <c r="BU14"/>
  <c r="BV14"/>
  <c r="BY14"/>
  <c r="BZ14"/>
  <c r="CA14"/>
  <c r="CB14"/>
  <c r="CC14"/>
  <c r="CD14"/>
  <c r="CE14"/>
  <c r="CF14"/>
  <c r="CG14" s="1"/>
  <c r="CI14"/>
  <c r="CM14" s="1"/>
  <c r="CJ14"/>
  <c r="CK14"/>
  <c r="CL14" s="1"/>
  <c r="CN14"/>
  <c r="CO14"/>
  <c r="CR14" s="1"/>
  <c r="CP14"/>
  <c r="CQ14"/>
  <c r="CS14"/>
  <c r="CT14"/>
  <c r="CU14"/>
  <c r="CX14"/>
  <c r="CY14"/>
  <c r="CZ14"/>
  <c r="DA14" s="1"/>
  <c r="DC14"/>
  <c r="DG14" s="1"/>
  <c r="DD14"/>
  <c r="DE14"/>
  <c r="DF14" s="1"/>
  <c r="DH14"/>
  <c r="DI14"/>
  <c r="DL14" s="1"/>
  <c r="DJ14"/>
  <c r="DK14"/>
  <c r="DM14"/>
  <c r="DN14"/>
  <c r="DO14"/>
  <c r="DR14"/>
  <c r="DS14"/>
  <c r="DT14"/>
  <c r="DU14" s="1"/>
  <c r="DW14"/>
  <c r="EA14" s="1"/>
  <c r="DX14"/>
  <c r="DY14"/>
  <c r="DZ14" s="1"/>
  <c r="EB14"/>
  <c r="EC14"/>
  <c r="EF14" s="1"/>
  <c r="ED14"/>
  <c r="EE14"/>
  <c r="EG14"/>
  <c r="EH14"/>
  <c r="EI14"/>
  <c r="EL14"/>
  <c r="EM14"/>
  <c r="EN14"/>
  <c r="EO14" s="1"/>
  <c r="EQ14"/>
  <c r="EU14" s="1"/>
  <c r="ER14"/>
  <c r="ES14"/>
  <c r="ET14" s="1"/>
  <c r="EV14"/>
  <c r="EW14"/>
  <c r="EZ14" s="1"/>
  <c r="EX14"/>
  <c r="EY14"/>
  <c r="FA14"/>
  <c r="FB14"/>
  <c r="FC14"/>
  <c r="FF14"/>
  <c r="FG14"/>
  <c r="FH14"/>
  <c r="FI14" s="1"/>
  <c r="FK14"/>
  <c r="FO14" s="1"/>
  <c r="FL14"/>
  <c r="FM14"/>
  <c r="FN14" s="1"/>
  <c r="FP14"/>
  <c r="FQ14"/>
  <c r="FT14" s="1"/>
  <c r="FR14"/>
  <c r="FS14"/>
  <c r="FU14"/>
  <c r="FV14"/>
  <c r="FW14"/>
  <c r="FZ14"/>
  <c r="GA14"/>
  <c r="GB14"/>
  <c r="GC14" s="1"/>
  <c r="GE14"/>
  <c r="GI14" s="1"/>
  <c r="GF14"/>
  <c r="GG14"/>
  <c r="GH14" s="1"/>
  <c r="GJ14"/>
  <c r="GK14"/>
  <c r="GN14" s="1"/>
  <c r="GL14"/>
  <c r="GM14"/>
  <c r="GO14"/>
  <c r="GP14"/>
  <c r="GQ14"/>
  <c r="GT14"/>
  <c r="GU14"/>
  <c r="GV14"/>
  <c r="GW14" s="1"/>
  <c r="GY14"/>
  <c r="HE14"/>
  <c r="HG14" s="1"/>
  <c r="HJ14"/>
  <c r="HK14" s="1"/>
  <c r="HY14" s="1"/>
  <c r="HR14"/>
  <c r="HS14"/>
  <c r="HT14"/>
  <c r="HU14"/>
  <c r="AL15"/>
  <c r="AM15"/>
  <c r="AN15" s="1"/>
  <c r="AO15"/>
  <c r="AP15"/>
  <c r="AQ15"/>
  <c r="AR15" s="1"/>
  <c r="AT15"/>
  <c r="AX15" s="1"/>
  <c r="AU15"/>
  <c r="AV15"/>
  <c r="AW15" s="1"/>
  <c r="AY15"/>
  <c r="AZ15"/>
  <c r="BC15" s="1"/>
  <c r="BA15"/>
  <c r="BB15"/>
  <c r="BD15"/>
  <c r="BE15"/>
  <c r="BF15"/>
  <c r="BI15"/>
  <c r="BJ15"/>
  <c r="BK15"/>
  <c r="BL15" s="1"/>
  <c r="BN15"/>
  <c r="BR15" s="1"/>
  <c r="BO15"/>
  <c r="BP15"/>
  <c r="BQ15" s="1"/>
  <c r="BS15"/>
  <c r="BT15"/>
  <c r="BW15" s="1"/>
  <c r="BU15"/>
  <c r="BV15"/>
  <c r="BY15"/>
  <c r="BZ15"/>
  <c r="CA15"/>
  <c r="CB15"/>
  <c r="CC15"/>
  <c r="CD15"/>
  <c r="CE15"/>
  <c r="CF15"/>
  <c r="CG15" s="1"/>
  <c r="CI15"/>
  <c r="CM15" s="1"/>
  <c r="CJ15"/>
  <c r="CK15"/>
  <c r="CL15" s="1"/>
  <c r="CN15"/>
  <c r="CO15"/>
  <c r="CP15"/>
  <c r="CQ15" s="1"/>
  <c r="CS15"/>
  <c r="CW15" s="1"/>
  <c r="CT15"/>
  <c r="CU15"/>
  <c r="CV15" s="1"/>
  <c r="CX15"/>
  <c r="CY15"/>
  <c r="CZ15"/>
  <c r="DA15" s="1"/>
  <c r="DC15"/>
  <c r="DG15" s="1"/>
  <c r="DD15"/>
  <c r="DE15"/>
  <c r="DF15" s="1"/>
  <c r="DH15"/>
  <c r="DI15"/>
  <c r="DJ15"/>
  <c r="DK15" s="1"/>
  <c r="DM15"/>
  <c r="DQ15" s="1"/>
  <c r="DN15"/>
  <c r="DO15"/>
  <c r="DP15" s="1"/>
  <c r="DR15"/>
  <c r="DS15"/>
  <c r="DT15"/>
  <c r="DU15" s="1"/>
  <c r="DW15"/>
  <c r="EA15" s="1"/>
  <c r="DX15"/>
  <c r="DY15"/>
  <c r="DZ15" s="1"/>
  <c r="EB15"/>
  <c r="EC15"/>
  <c r="ED15"/>
  <c r="EE15" s="1"/>
  <c r="EG15"/>
  <c r="EK15" s="1"/>
  <c r="EH15"/>
  <c r="EI15"/>
  <c r="EJ15" s="1"/>
  <c r="EL15"/>
  <c r="EM15"/>
  <c r="EN15"/>
  <c r="EO15" s="1"/>
  <c r="EQ15"/>
  <c r="EU15" s="1"/>
  <c r="ER15"/>
  <c r="ES15"/>
  <c r="ET15" s="1"/>
  <c r="EV15"/>
  <c r="EW15"/>
  <c r="EX15"/>
  <c r="EY15" s="1"/>
  <c r="FA15"/>
  <c r="FE15" s="1"/>
  <c r="FB15"/>
  <c r="FC15"/>
  <c r="FD15" s="1"/>
  <c r="FF15"/>
  <c r="FG15"/>
  <c r="FH15"/>
  <c r="FI15" s="1"/>
  <c r="FK15"/>
  <c r="FO15" s="1"/>
  <c r="FL15"/>
  <c r="FM15"/>
  <c r="FN15" s="1"/>
  <c r="FP15"/>
  <c r="FQ15"/>
  <c r="FR15"/>
  <c r="FS15" s="1"/>
  <c r="FU15"/>
  <c r="FY15" s="1"/>
  <c r="FV15"/>
  <c r="FW15"/>
  <c r="FX15" s="1"/>
  <c r="FZ15"/>
  <c r="GA15"/>
  <c r="GB15"/>
  <c r="GC15" s="1"/>
  <c r="GE15"/>
  <c r="GI15" s="1"/>
  <c r="GF15"/>
  <c r="GG15"/>
  <c r="GH15" s="1"/>
  <c r="GJ15"/>
  <c r="GK15"/>
  <c r="GL15"/>
  <c r="GM15" s="1"/>
  <c r="GO15"/>
  <c r="GS15" s="1"/>
  <c r="GP15"/>
  <c r="GQ15"/>
  <c r="GR15" s="1"/>
  <c r="GT15"/>
  <c r="GU15"/>
  <c r="GV15"/>
  <c r="GW15" s="1"/>
  <c r="GY15"/>
  <c r="HE15"/>
  <c r="HG15" s="1"/>
  <c r="HJ15"/>
  <c r="HK15" s="1"/>
  <c r="HS15" s="1"/>
  <c r="HR15"/>
  <c r="HU15" s="1"/>
  <c r="HT15"/>
  <c r="AL16"/>
  <c r="AM16"/>
  <c r="AO16"/>
  <c r="AS16" s="1"/>
  <c r="AP16"/>
  <c r="AQ16"/>
  <c r="AR16" s="1"/>
  <c r="AT16"/>
  <c r="AU16"/>
  <c r="AV16"/>
  <c r="AW16" s="1"/>
  <c r="AY16"/>
  <c r="BC16" s="1"/>
  <c r="AZ16"/>
  <c r="BA16"/>
  <c r="BB16" s="1"/>
  <c r="BD16"/>
  <c r="BE16"/>
  <c r="BF16"/>
  <c r="BG16" s="1"/>
  <c r="BI16"/>
  <c r="BM16" s="1"/>
  <c r="BJ16"/>
  <c r="BK16"/>
  <c r="BL16" s="1"/>
  <c r="BN16"/>
  <c r="BO16"/>
  <c r="BP16"/>
  <c r="BQ16" s="1"/>
  <c r="BS16"/>
  <c r="BW16" s="1"/>
  <c r="BT16"/>
  <c r="BU16"/>
  <c r="BV16" s="1"/>
  <c r="BY16"/>
  <c r="BZ16"/>
  <c r="CA16"/>
  <c r="CB16"/>
  <c r="CC16"/>
  <c r="CD16"/>
  <c r="CE16"/>
  <c r="CF16"/>
  <c r="CH16"/>
  <c r="CI16"/>
  <c r="CJ16"/>
  <c r="CM16" s="1"/>
  <c r="CK16"/>
  <c r="CL16"/>
  <c r="CN16"/>
  <c r="CO16"/>
  <c r="CP16"/>
  <c r="CR16"/>
  <c r="CS16"/>
  <c r="CT16"/>
  <c r="CW16" s="1"/>
  <c r="CU16"/>
  <c r="CV16"/>
  <c r="CX16"/>
  <c r="CY16"/>
  <c r="CZ16"/>
  <c r="DB16"/>
  <c r="DC16"/>
  <c r="DD16"/>
  <c r="DG16" s="1"/>
  <c r="DE16"/>
  <c r="DF16"/>
  <c r="DH16"/>
  <c r="DI16"/>
  <c r="DJ16"/>
  <c r="DL16"/>
  <c r="DM16"/>
  <c r="DN16"/>
  <c r="DQ16" s="1"/>
  <c r="DO16"/>
  <c r="DP16"/>
  <c r="DR16"/>
  <c r="DS16"/>
  <c r="DT16"/>
  <c r="DV16"/>
  <c r="DW16"/>
  <c r="DX16"/>
  <c r="EA16" s="1"/>
  <c r="DY16"/>
  <c r="DZ16"/>
  <c r="EB16"/>
  <c r="EC16"/>
  <c r="ED16"/>
  <c r="EF16"/>
  <c r="EG16"/>
  <c r="EH16"/>
  <c r="EK16" s="1"/>
  <c r="EI16"/>
  <c r="EJ16"/>
  <c r="EL16"/>
  <c r="EM16"/>
  <c r="EN16"/>
  <c r="EP16"/>
  <c r="EQ16"/>
  <c r="ER16"/>
  <c r="EU16" s="1"/>
  <c r="ES16"/>
  <c r="ET16"/>
  <c r="EV16"/>
  <c r="EW16"/>
  <c r="EX16"/>
  <c r="EZ16"/>
  <c r="FA16"/>
  <c r="FB16"/>
  <c r="FE16" s="1"/>
  <c r="FC16"/>
  <c r="FD16"/>
  <c r="FF16"/>
  <c r="FG16"/>
  <c r="FH16"/>
  <c r="FJ16"/>
  <c r="FK16"/>
  <c r="FL16"/>
  <c r="FO16" s="1"/>
  <c r="FM16"/>
  <c r="FN16"/>
  <c r="FP16"/>
  <c r="FQ16"/>
  <c r="FR16"/>
  <c r="FT16"/>
  <c r="FU16"/>
  <c r="FV16"/>
  <c r="FY16" s="1"/>
  <c r="FW16"/>
  <c r="FX16"/>
  <c r="FZ16"/>
  <c r="GA16"/>
  <c r="GB16"/>
  <c r="GD16"/>
  <c r="GE16"/>
  <c r="GF16"/>
  <c r="GI16" s="1"/>
  <c r="GG16"/>
  <c r="GH16"/>
  <c r="GJ16"/>
  <c r="GK16"/>
  <c r="GL16"/>
  <c r="GN16"/>
  <c r="GO16"/>
  <c r="GP16"/>
  <c r="GS16" s="1"/>
  <c r="GQ16"/>
  <c r="GR16"/>
  <c r="GT16"/>
  <c r="GU16"/>
  <c r="GV16"/>
  <c r="GX16"/>
  <c r="HE16"/>
  <c r="HG16" s="1"/>
  <c r="HR16"/>
  <c r="HT16"/>
  <c r="AL17"/>
  <c r="AM17"/>
  <c r="AO17"/>
  <c r="AS17" s="1"/>
  <c r="AP17"/>
  <c r="AQ17"/>
  <c r="AR17" s="1"/>
  <c r="AT17"/>
  <c r="AU17"/>
  <c r="AV17"/>
  <c r="AW17" s="1"/>
  <c r="AY17"/>
  <c r="BC17" s="1"/>
  <c r="AZ17"/>
  <c r="BA17"/>
  <c r="BB17" s="1"/>
  <c r="BD17"/>
  <c r="BE17"/>
  <c r="BF17"/>
  <c r="BG17" s="1"/>
  <c r="BI17"/>
  <c r="BM17" s="1"/>
  <c r="BJ17"/>
  <c r="BK17"/>
  <c r="BL17" s="1"/>
  <c r="BN17"/>
  <c r="BO17"/>
  <c r="BP17"/>
  <c r="BQ17" s="1"/>
  <c r="BS17"/>
  <c r="BT17"/>
  <c r="BU17"/>
  <c r="BV17" s="1"/>
  <c r="BY17"/>
  <c r="BZ17"/>
  <c r="CA17"/>
  <c r="CB17"/>
  <c r="CC17"/>
  <c r="CD17"/>
  <c r="CE17"/>
  <c r="CF17"/>
  <c r="CH17"/>
  <c r="CI17"/>
  <c r="CJ17"/>
  <c r="CM17" s="1"/>
  <c r="CK17"/>
  <c r="CL17"/>
  <c r="CN17"/>
  <c r="CO17"/>
  <c r="CP17"/>
  <c r="CR17"/>
  <c r="CS17"/>
  <c r="CT17"/>
  <c r="CW17" s="1"/>
  <c r="CU17"/>
  <c r="CV17"/>
  <c r="CX17"/>
  <c r="CY17"/>
  <c r="CZ17"/>
  <c r="DB17"/>
  <c r="DC17"/>
  <c r="DD17"/>
  <c r="DG17" s="1"/>
  <c r="DE17"/>
  <c r="DF17"/>
  <c r="DH17"/>
  <c r="DI17"/>
  <c r="DJ17"/>
  <c r="DL17"/>
  <c r="DM17"/>
  <c r="DN17"/>
  <c r="DQ17" s="1"/>
  <c r="DO17"/>
  <c r="DP17"/>
  <c r="DR17"/>
  <c r="DS17"/>
  <c r="DT17"/>
  <c r="DV17"/>
  <c r="DW17"/>
  <c r="DX17"/>
  <c r="EA17" s="1"/>
  <c r="DY17"/>
  <c r="DZ17"/>
  <c r="EB17"/>
  <c r="EC17"/>
  <c r="ED17"/>
  <c r="EF17"/>
  <c r="EG17"/>
  <c r="EH17"/>
  <c r="EK17" s="1"/>
  <c r="EI17"/>
  <c r="EJ17"/>
  <c r="EL17"/>
  <c r="EM17"/>
  <c r="EN17"/>
  <c r="EP17"/>
  <c r="EQ17"/>
  <c r="ER17"/>
  <c r="EU17" s="1"/>
  <c r="ES17"/>
  <c r="ET17"/>
  <c r="EV17"/>
  <c r="EW17"/>
  <c r="EX17"/>
  <c r="EZ17"/>
  <c r="FA17"/>
  <c r="FB17"/>
  <c r="FE17" s="1"/>
  <c r="FC17"/>
  <c r="FD17"/>
  <c r="FF17"/>
  <c r="FG17"/>
  <c r="FH17"/>
  <c r="FJ17"/>
  <c r="FK17"/>
  <c r="FL17"/>
  <c r="FO17" s="1"/>
  <c r="FM17"/>
  <c r="FN17"/>
  <c r="FP17"/>
  <c r="FQ17"/>
  <c r="FR17"/>
  <c r="FT17"/>
  <c r="FU17"/>
  <c r="FV17"/>
  <c r="FY17" s="1"/>
  <c r="FW17"/>
  <c r="FX17"/>
  <c r="FZ17"/>
  <c r="GA17"/>
  <c r="GB17"/>
  <c r="GD17"/>
  <c r="GE17"/>
  <c r="GF17"/>
  <c r="GG17"/>
  <c r="GH17" s="1"/>
  <c r="GJ17"/>
  <c r="GN17" s="1"/>
  <c r="GK17"/>
  <c r="GL17"/>
  <c r="GM17" s="1"/>
  <c r="GO17"/>
  <c r="GP17"/>
  <c r="GQ17"/>
  <c r="GR17" s="1"/>
  <c r="GT17"/>
  <c r="GX17" s="1"/>
  <c r="GU17"/>
  <c r="GV17"/>
  <c r="GW17" s="1"/>
  <c r="GZ17"/>
  <c r="HE17"/>
  <c r="HG17"/>
  <c r="HR17"/>
  <c r="HT17"/>
  <c r="AL18"/>
  <c r="AM18"/>
  <c r="AN18" s="1"/>
  <c r="AO18"/>
  <c r="AP18"/>
  <c r="AQ18"/>
  <c r="AS18"/>
  <c r="AT18"/>
  <c r="AU18"/>
  <c r="AX18" s="1"/>
  <c r="AV18"/>
  <c r="AW18"/>
  <c r="AY18"/>
  <c r="AZ18"/>
  <c r="BA18"/>
  <c r="BC18"/>
  <c r="BD18"/>
  <c r="BE18"/>
  <c r="BH18" s="1"/>
  <c r="BF18"/>
  <c r="BG18"/>
  <c r="BI18"/>
  <c r="BJ18"/>
  <c r="BK18"/>
  <c r="BM18"/>
  <c r="BN18"/>
  <c r="BO18"/>
  <c r="BR18" s="1"/>
  <c r="BP18"/>
  <c r="BQ18"/>
  <c r="BS18"/>
  <c r="BT18"/>
  <c r="BU18"/>
  <c r="BW18"/>
  <c r="BY18"/>
  <c r="BZ18"/>
  <c r="CA18"/>
  <c r="CB18"/>
  <c r="CC18"/>
  <c r="CD18"/>
  <c r="CH18" s="1"/>
  <c r="CE18"/>
  <c r="CF18"/>
  <c r="CG18" s="1"/>
  <c r="CI18"/>
  <c r="CJ18"/>
  <c r="CK18"/>
  <c r="CL18" s="1"/>
  <c r="CN18"/>
  <c r="CR18" s="1"/>
  <c r="CO18"/>
  <c r="CP18"/>
  <c r="CQ18" s="1"/>
  <c r="CS18"/>
  <c r="CT18"/>
  <c r="CU18"/>
  <c r="CV18" s="1"/>
  <c r="CX18"/>
  <c r="DB18" s="1"/>
  <c r="CY18"/>
  <c r="CZ18"/>
  <c r="DA18" s="1"/>
  <c r="DC18"/>
  <c r="DD18"/>
  <c r="DE18"/>
  <c r="DF18" s="1"/>
  <c r="DH18"/>
  <c r="DL18" s="1"/>
  <c r="DI18"/>
  <c r="DJ18"/>
  <c r="DK18" s="1"/>
  <c r="DM18"/>
  <c r="DN18"/>
  <c r="DO18"/>
  <c r="DP18" s="1"/>
  <c r="DR18"/>
  <c r="DV18" s="1"/>
  <c r="DS18"/>
  <c r="DT18"/>
  <c r="DU18" s="1"/>
  <c r="DW18"/>
  <c r="DX18"/>
  <c r="DY18"/>
  <c r="DZ18" s="1"/>
  <c r="EB18"/>
  <c r="EF18" s="1"/>
  <c r="EC18"/>
  <c r="ED18"/>
  <c r="EE18" s="1"/>
  <c r="EG18"/>
  <c r="EH18"/>
  <c r="EI18"/>
  <c r="EJ18" s="1"/>
  <c r="EL18"/>
  <c r="EP18" s="1"/>
  <c r="EM18"/>
  <c r="EN18"/>
  <c r="EO18" s="1"/>
  <c r="EQ18"/>
  <c r="ER18"/>
  <c r="ES18"/>
  <c r="ET18" s="1"/>
  <c r="EV18"/>
  <c r="EZ18" s="1"/>
  <c r="EW18"/>
  <c r="EX18"/>
  <c r="EY18" s="1"/>
  <c r="FA18"/>
  <c r="FB18"/>
  <c r="FC18"/>
  <c r="FD18" s="1"/>
  <c r="FF18"/>
  <c r="FJ18" s="1"/>
  <c r="FG18"/>
  <c r="FH18"/>
  <c r="FI18" s="1"/>
  <c r="FK18"/>
  <c r="FL18"/>
  <c r="FM18"/>
  <c r="FN18" s="1"/>
  <c r="FP18"/>
  <c r="FT18" s="1"/>
  <c r="FQ18"/>
  <c r="FR18"/>
  <c r="FS18" s="1"/>
  <c r="FU18"/>
  <c r="FV18"/>
  <c r="FW18"/>
  <c r="FX18" s="1"/>
  <c r="FZ18"/>
  <c r="GD18" s="1"/>
  <c r="GA18"/>
  <c r="GB18"/>
  <c r="GC18" s="1"/>
  <c r="GE18"/>
  <c r="GF18"/>
  <c r="GG18"/>
  <c r="GH18" s="1"/>
  <c r="GJ18"/>
  <c r="GN18" s="1"/>
  <c r="GK18"/>
  <c r="GL18"/>
  <c r="GM18" s="1"/>
  <c r="GO18"/>
  <c r="GP18"/>
  <c r="GQ18"/>
  <c r="GR18" s="1"/>
  <c r="GT18"/>
  <c r="GX18" s="1"/>
  <c r="GU18"/>
  <c r="GV18"/>
  <c r="GW18" s="1"/>
  <c r="GZ18"/>
  <c r="HE18"/>
  <c r="HG18"/>
  <c r="HR18"/>
  <c r="HT18"/>
  <c r="AL19"/>
  <c r="AM19"/>
  <c r="AN19" s="1"/>
  <c r="AO19"/>
  <c r="AP19"/>
  <c r="AQ19"/>
  <c r="AS19"/>
  <c r="AT19"/>
  <c r="AU19"/>
  <c r="AX19" s="1"/>
  <c r="AV19"/>
  <c r="AW19"/>
  <c r="AY19"/>
  <c r="AZ19"/>
  <c r="BA19"/>
  <c r="BC19"/>
  <c r="BD19"/>
  <c r="BE19"/>
  <c r="BH19" s="1"/>
  <c r="BF19"/>
  <c r="BG19"/>
  <c r="BI19"/>
  <c r="BJ19"/>
  <c r="BK19"/>
  <c r="BM19"/>
  <c r="BN19"/>
  <c r="BO19"/>
  <c r="BR19" s="1"/>
  <c r="BP19"/>
  <c r="BQ19"/>
  <c r="BS19"/>
  <c r="BT19"/>
  <c r="BU19"/>
  <c r="BW19"/>
  <c r="BY19"/>
  <c r="BZ19"/>
  <c r="CA19"/>
  <c r="CB19"/>
  <c r="CC19"/>
  <c r="CD19"/>
  <c r="CH19" s="1"/>
  <c r="CE19"/>
  <c r="CF19"/>
  <c r="CG19" s="1"/>
  <c r="CI19"/>
  <c r="CJ19"/>
  <c r="CK19"/>
  <c r="CL19" s="1"/>
  <c r="CN19"/>
  <c r="CR19" s="1"/>
  <c r="CO19"/>
  <c r="CP19"/>
  <c r="CQ19" s="1"/>
  <c r="CS19"/>
  <c r="CT19"/>
  <c r="CU19"/>
  <c r="CV19" s="1"/>
  <c r="CX19"/>
  <c r="DB19" s="1"/>
  <c r="CY19"/>
  <c r="CZ19"/>
  <c r="DA19" s="1"/>
  <c r="DC19"/>
  <c r="DD19"/>
  <c r="DE19"/>
  <c r="DF19" s="1"/>
  <c r="DH19"/>
  <c r="DL19" s="1"/>
  <c r="DI19"/>
  <c r="DJ19"/>
  <c r="DK19" s="1"/>
  <c r="DM19"/>
  <c r="DN19"/>
  <c r="DO19"/>
  <c r="DP19" s="1"/>
  <c r="DR19"/>
  <c r="DV19" s="1"/>
  <c r="DS19"/>
  <c r="DT19"/>
  <c r="DU19" s="1"/>
  <c r="DW19"/>
  <c r="DX19"/>
  <c r="DY19"/>
  <c r="DZ19" s="1"/>
  <c r="EB19"/>
  <c r="EF19" s="1"/>
  <c r="EC19"/>
  <c r="ED19"/>
  <c r="EE19" s="1"/>
  <c r="EG19"/>
  <c r="EH19"/>
  <c r="EI19"/>
  <c r="EJ19" s="1"/>
  <c r="EL19"/>
  <c r="EP19" s="1"/>
  <c r="EM19"/>
  <c r="EN19"/>
  <c r="EO19" s="1"/>
  <c r="EQ19"/>
  <c r="ER19"/>
  <c r="ES19"/>
  <c r="ET19" s="1"/>
  <c r="EV19"/>
  <c r="EZ19" s="1"/>
  <c r="EW19"/>
  <c r="EX19"/>
  <c r="EY19" s="1"/>
  <c r="FA19"/>
  <c r="FB19"/>
  <c r="FC19"/>
  <c r="FD19" s="1"/>
  <c r="FF19"/>
  <c r="FJ19" s="1"/>
  <c r="FG19"/>
  <c r="FH19"/>
  <c r="FI19" s="1"/>
  <c r="FK19"/>
  <c r="FL19"/>
  <c r="FM19"/>
  <c r="FN19" s="1"/>
  <c r="FP19"/>
  <c r="FT19" s="1"/>
  <c r="FQ19"/>
  <c r="FR19"/>
  <c r="FS19" s="1"/>
  <c r="FU19"/>
  <c r="FV19"/>
  <c r="FW19"/>
  <c r="FX19" s="1"/>
  <c r="FZ19"/>
  <c r="GD19" s="1"/>
  <c r="GA19"/>
  <c r="GB19"/>
  <c r="GC19" s="1"/>
  <c r="GE19"/>
  <c r="GF19"/>
  <c r="GG19"/>
  <c r="GH19" s="1"/>
  <c r="GJ19"/>
  <c r="GN19" s="1"/>
  <c r="GK19"/>
  <c r="GL19"/>
  <c r="GM19" s="1"/>
  <c r="GO19"/>
  <c r="GP19"/>
  <c r="GQ19"/>
  <c r="GR19" s="1"/>
  <c r="GT19"/>
  <c r="GX19" s="1"/>
  <c r="GU19"/>
  <c r="GV19"/>
  <c r="GW19" s="1"/>
  <c r="HE19"/>
  <c r="HG19"/>
  <c r="HR19"/>
  <c r="HT19"/>
  <c r="AL20"/>
  <c r="AM20"/>
  <c r="AN20" s="1"/>
  <c r="AO20"/>
  <c r="AP20"/>
  <c r="AQ20"/>
  <c r="AS20"/>
  <c r="AT20"/>
  <c r="AU20"/>
  <c r="AX20" s="1"/>
  <c r="AV20"/>
  <c r="AW20"/>
  <c r="AY20"/>
  <c r="AZ20"/>
  <c r="BA20"/>
  <c r="BC20"/>
  <c r="BD20"/>
  <c r="BE20"/>
  <c r="BH20" s="1"/>
  <c r="BF20"/>
  <c r="BG20"/>
  <c r="BI20"/>
  <c r="BJ20"/>
  <c r="BK20"/>
  <c r="BM20"/>
  <c r="BN20"/>
  <c r="BO20"/>
  <c r="BR20" s="1"/>
  <c r="BP20"/>
  <c r="BQ20"/>
  <c r="BS20"/>
  <c r="BT20"/>
  <c r="BU20"/>
  <c r="BW20"/>
  <c r="BY20"/>
  <c r="BZ20"/>
  <c r="CA20"/>
  <c r="CB20"/>
  <c r="CC20"/>
  <c r="CD20"/>
  <c r="CH20" s="1"/>
  <c r="CE20"/>
  <c r="CF20"/>
  <c r="CG20" s="1"/>
  <c r="CI20"/>
  <c r="CJ20"/>
  <c r="CM20" s="1"/>
  <c r="CK20"/>
  <c r="CL20"/>
  <c r="CN20"/>
  <c r="CO20"/>
  <c r="CP20"/>
  <c r="CS20"/>
  <c r="CT20"/>
  <c r="CU20"/>
  <c r="CV20" s="1"/>
  <c r="CX20"/>
  <c r="DB20" s="1"/>
  <c r="CY20"/>
  <c r="CZ20"/>
  <c r="DA20" s="1"/>
  <c r="DC20"/>
  <c r="DD20"/>
  <c r="DG20" s="1"/>
  <c r="DE20"/>
  <c r="DF20"/>
  <c r="DH20"/>
  <c r="DI20"/>
  <c r="DJ20"/>
  <c r="DM20"/>
  <c r="DN20"/>
  <c r="DO20"/>
  <c r="DP20" s="1"/>
  <c r="DR20"/>
  <c r="DV20" s="1"/>
  <c r="DS20"/>
  <c r="DT20"/>
  <c r="DU20" s="1"/>
  <c r="DW20"/>
  <c r="DX20"/>
  <c r="EA20" s="1"/>
  <c r="DY20"/>
  <c r="DZ20"/>
  <c r="EB20"/>
  <c r="EC20"/>
  <c r="ED20"/>
  <c r="EG20"/>
  <c r="EH20"/>
  <c r="EI20"/>
  <c r="EJ20" s="1"/>
  <c r="EL20"/>
  <c r="EP20" s="1"/>
  <c r="EM20"/>
  <c r="EN20"/>
  <c r="EO20" s="1"/>
  <c r="EQ20"/>
  <c r="ER20"/>
  <c r="EU20" s="1"/>
  <c r="ES20"/>
  <c r="ET20"/>
  <c r="EV20"/>
  <c r="EW20"/>
  <c r="EX20"/>
  <c r="FA20"/>
  <c r="FB20"/>
  <c r="FC20"/>
  <c r="FD20" s="1"/>
  <c r="FF20"/>
  <c r="FJ20" s="1"/>
  <c r="FG20"/>
  <c r="FH20"/>
  <c r="FI20" s="1"/>
  <c r="FK20"/>
  <c r="FL20"/>
  <c r="FO20" s="1"/>
  <c r="FM20"/>
  <c r="FN20"/>
  <c r="FP20"/>
  <c r="FQ20"/>
  <c r="FR20"/>
  <c r="FU20"/>
  <c r="FV20"/>
  <c r="FW20"/>
  <c r="FX20" s="1"/>
  <c r="FZ20"/>
  <c r="GD20" s="1"/>
  <c r="GA20"/>
  <c r="GB20"/>
  <c r="GC20" s="1"/>
  <c r="GE20"/>
  <c r="GF20"/>
  <c r="GI20" s="1"/>
  <c r="GG20"/>
  <c r="GH20"/>
  <c r="GJ20"/>
  <c r="GK20"/>
  <c r="GL20"/>
  <c r="GO20"/>
  <c r="GP20"/>
  <c r="GQ20"/>
  <c r="GR20" s="1"/>
  <c r="GT20"/>
  <c r="GX20" s="1"/>
  <c r="GU20"/>
  <c r="GV20"/>
  <c r="GW20" s="1"/>
  <c r="HE20"/>
  <c r="HG20" s="1"/>
  <c r="HR20"/>
  <c r="HT20"/>
  <c r="AL21"/>
  <c r="AM21"/>
  <c r="AO21"/>
  <c r="AS21" s="1"/>
  <c r="AP21"/>
  <c r="AQ21"/>
  <c r="AR21" s="1"/>
  <c r="AT21"/>
  <c r="AU21"/>
  <c r="AV21"/>
  <c r="AX21"/>
  <c r="AY21"/>
  <c r="AZ21"/>
  <c r="BC21" s="1"/>
  <c r="BA21"/>
  <c r="BB21"/>
  <c r="BD21"/>
  <c r="BE21"/>
  <c r="BF21"/>
  <c r="BH21"/>
  <c r="BI21"/>
  <c r="BJ21"/>
  <c r="BM21" s="1"/>
  <c r="BK21"/>
  <c r="BL21"/>
  <c r="BN21"/>
  <c r="BO21"/>
  <c r="BP21"/>
  <c r="BR21"/>
  <c r="BS21"/>
  <c r="BT21"/>
  <c r="BW21" s="1"/>
  <c r="BU21"/>
  <c r="BV21"/>
  <c r="BY21"/>
  <c r="BZ21"/>
  <c r="CA21"/>
  <c r="CB21"/>
  <c r="CC21"/>
  <c r="CD21"/>
  <c r="CE21"/>
  <c r="CF21"/>
  <c r="CG21" s="1"/>
  <c r="CI21"/>
  <c r="CM21" s="1"/>
  <c r="CJ21"/>
  <c r="CK21"/>
  <c r="CL21" s="1"/>
  <c r="CN21"/>
  <c r="CO21"/>
  <c r="CP21"/>
  <c r="CQ21" s="1"/>
  <c r="CS21"/>
  <c r="CW21" s="1"/>
  <c r="CT21"/>
  <c r="CU21"/>
  <c r="CV21" s="1"/>
  <c r="CX21"/>
  <c r="CY21"/>
  <c r="CZ21"/>
  <c r="DA21" s="1"/>
  <c r="DC21"/>
  <c r="DG21" s="1"/>
  <c r="DD21"/>
  <c r="DE21"/>
  <c r="DF21" s="1"/>
  <c r="DH21"/>
  <c r="DI21"/>
  <c r="DJ21"/>
  <c r="DK21" s="1"/>
  <c r="DM21"/>
  <c r="DQ21" s="1"/>
  <c r="DN21"/>
  <c r="DO21"/>
  <c r="DP21" s="1"/>
  <c r="DR21"/>
  <c r="DS21"/>
  <c r="DT21"/>
  <c r="DU21" s="1"/>
  <c r="DW21"/>
  <c r="EA21" s="1"/>
  <c r="DX21"/>
  <c r="DY21"/>
  <c r="DZ21" s="1"/>
  <c r="EB21"/>
  <c r="EC21"/>
  <c r="ED21"/>
  <c r="EE21" s="1"/>
  <c r="EG21"/>
  <c r="EK21" s="1"/>
  <c r="EH21"/>
  <c r="EI21"/>
  <c r="EJ21" s="1"/>
  <c r="EL21"/>
  <c r="EM21"/>
  <c r="EN21"/>
  <c r="EO21" s="1"/>
  <c r="EQ21"/>
  <c r="EU21" s="1"/>
  <c r="ER21"/>
  <c r="ES21"/>
  <c r="ET21" s="1"/>
  <c r="EV21"/>
  <c r="EW21"/>
  <c r="EX21"/>
  <c r="EY21" s="1"/>
  <c r="FA21"/>
  <c r="FE21" s="1"/>
  <c r="FB21"/>
  <c r="FC21"/>
  <c r="FD21" s="1"/>
  <c r="FF21"/>
  <c r="FG21"/>
  <c r="FH21"/>
  <c r="FI21" s="1"/>
  <c r="FK21"/>
  <c r="FO21" s="1"/>
  <c r="FL21"/>
  <c r="FM21"/>
  <c r="FN21" s="1"/>
  <c r="FP21"/>
  <c r="FQ21"/>
  <c r="FR21"/>
  <c r="FS21" s="1"/>
  <c r="FU21"/>
  <c r="FY21" s="1"/>
  <c r="FV21"/>
  <c r="FW21"/>
  <c r="FX21" s="1"/>
  <c r="FZ21"/>
  <c r="GA21"/>
  <c r="GB21"/>
  <c r="GC21" s="1"/>
  <c r="GE21"/>
  <c r="GI21" s="1"/>
  <c r="GF21"/>
  <c r="GG21"/>
  <c r="GH21" s="1"/>
  <c r="GJ21"/>
  <c r="GK21"/>
  <c r="GL21"/>
  <c r="GM21" s="1"/>
  <c r="GO21"/>
  <c r="GS21" s="1"/>
  <c r="GP21"/>
  <c r="GQ21"/>
  <c r="GR21" s="1"/>
  <c r="GT21"/>
  <c r="GU21"/>
  <c r="GV21"/>
  <c r="GW21" s="1"/>
  <c r="GY21"/>
  <c r="HJ21" s="1"/>
  <c r="HE21"/>
  <c r="HG21" s="1"/>
  <c r="HR21"/>
  <c r="HT21"/>
  <c r="AL22"/>
  <c r="AM22"/>
  <c r="AN22" s="1"/>
  <c r="AO22"/>
  <c r="GY22" s="1"/>
  <c r="HJ22" s="1"/>
  <c r="AP22"/>
  <c r="AQ22"/>
  <c r="AR22" s="1"/>
  <c r="AT22"/>
  <c r="AX22" s="1"/>
  <c r="AU22"/>
  <c r="AV22"/>
  <c r="AW22" s="1"/>
  <c r="AY22"/>
  <c r="AZ22"/>
  <c r="BA22"/>
  <c r="BB22" s="1"/>
  <c r="BD22"/>
  <c r="BH22" s="1"/>
  <c r="BE22"/>
  <c r="BF22"/>
  <c r="BG22" s="1"/>
  <c r="BI22"/>
  <c r="BJ22"/>
  <c r="BK22"/>
  <c r="BL22" s="1"/>
  <c r="BN22"/>
  <c r="BR22" s="1"/>
  <c r="BO22"/>
  <c r="BP22"/>
  <c r="BQ22" s="1"/>
  <c r="BS22"/>
  <c r="BT22"/>
  <c r="BU22"/>
  <c r="BV22" s="1"/>
  <c r="BY22"/>
  <c r="BZ22"/>
  <c r="CA22"/>
  <c r="CB22"/>
  <c r="CC22"/>
  <c r="CD22"/>
  <c r="CE22"/>
  <c r="CH22" s="1"/>
  <c r="CF22"/>
  <c r="CG22"/>
  <c r="CI22"/>
  <c r="CJ22"/>
  <c r="CK22"/>
  <c r="CM22"/>
  <c r="CN22"/>
  <c r="CO22"/>
  <c r="CR22" s="1"/>
  <c r="CP22"/>
  <c r="CQ22"/>
  <c r="CS22"/>
  <c r="CT22"/>
  <c r="CU22"/>
  <c r="CW22"/>
  <c r="CX22"/>
  <c r="CY22"/>
  <c r="DB22" s="1"/>
  <c r="CZ22"/>
  <c r="DA22"/>
  <c r="DC22"/>
  <c r="DD22"/>
  <c r="DE22"/>
  <c r="DG22"/>
  <c r="DH22"/>
  <c r="DI22"/>
  <c r="DL22" s="1"/>
  <c r="DJ22"/>
  <c r="DK22"/>
  <c r="DM22"/>
  <c r="DN22"/>
  <c r="DO22"/>
  <c r="DQ22"/>
  <c r="DR22"/>
  <c r="DS22"/>
  <c r="DV22" s="1"/>
  <c r="DT22"/>
  <c r="DU22"/>
  <c r="DW22"/>
  <c r="DX22"/>
  <c r="DY22"/>
  <c r="EA22"/>
  <c r="EB22"/>
  <c r="EC22"/>
  <c r="EF22" s="1"/>
  <c r="ED22"/>
  <c r="EE22"/>
  <c r="EG22"/>
  <c r="EH22"/>
  <c r="EI22"/>
  <c r="EK22"/>
  <c r="EL22"/>
  <c r="EM22"/>
  <c r="EP22" s="1"/>
  <c r="EN22"/>
  <c r="EO22"/>
  <c r="EQ22"/>
  <c r="ER22"/>
  <c r="ES22"/>
  <c r="EU22"/>
  <c r="EV22"/>
  <c r="EW22"/>
  <c r="EZ22" s="1"/>
  <c r="EX22"/>
  <c r="EY22"/>
  <c r="FA22"/>
  <c r="FB22"/>
  <c r="FC22"/>
  <c r="FE22"/>
  <c r="FF22"/>
  <c r="FG22"/>
  <c r="FJ22" s="1"/>
  <c r="FH22"/>
  <c r="FI22"/>
  <c r="FK22"/>
  <c r="FL22"/>
  <c r="FM22"/>
  <c r="FO22"/>
  <c r="FP22"/>
  <c r="FQ22"/>
  <c r="FT22" s="1"/>
  <c r="FR22"/>
  <c r="FS22"/>
  <c r="FU22"/>
  <c r="FV22"/>
  <c r="FW22"/>
  <c r="FY22"/>
  <c r="FZ22"/>
  <c r="GA22"/>
  <c r="GD22" s="1"/>
  <c r="GB22"/>
  <c r="GC22"/>
  <c r="GE22"/>
  <c r="GF22"/>
  <c r="GG22"/>
  <c r="GI22"/>
  <c r="GJ22"/>
  <c r="GK22"/>
  <c r="GN22" s="1"/>
  <c r="GL22"/>
  <c r="GM22"/>
  <c r="GO22"/>
  <c r="GP22"/>
  <c r="GQ22"/>
  <c r="GS22"/>
  <c r="GT22"/>
  <c r="GU22"/>
  <c r="GX22" s="1"/>
  <c r="GV22"/>
  <c r="GW22"/>
  <c r="HA22"/>
  <c r="HL22" s="1"/>
  <c r="HE22"/>
  <c r="HG22" s="1"/>
  <c r="HR22"/>
  <c r="HT22"/>
  <c r="AL23"/>
  <c r="AM23"/>
  <c r="AN23"/>
  <c r="AO23"/>
  <c r="AP23"/>
  <c r="AS23" s="1"/>
  <c r="AQ23"/>
  <c r="AR23"/>
  <c r="AT23"/>
  <c r="AU23"/>
  <c r="AV23"/>
  <c r="AX23"/>
  <c r="AY23"/>
  <c r="AZ23"/>
  <c r="BC23" s="1"/>
  <c r="BA23"/>
  <c r="BB23"/>
  <c r="BD23"/>
  <c r="BE23"/>
  <c r="BF23"/>
  <c r="BH23"/>
  <c r="BI23"/>
  <c r="BJ23"/>
  <c r="BM23" s="1"/>
  <c r="BK23"/>
  <c r="BL23"/>
  <c r="BN23"/>
  <c r="BO23"/>
  <c r="BP23"/>
  <c r="BR23"/>
  <c r="BS23"/>
  <c r="BT23"/>
  <c r="BW23" s="1"/>
  <c r="BU23"/>
  <c r="BV23"/>
  <c r="BY23"/>
  <c r="BZ23"/>
  <c r="CA23"/>
  <c r="CB23"/>
  <c r="CC23"/>
  <c r="CD23"/>
  <c r="CE23"/>
  <c r="CF23"/>
  <c r="CI23"/>
  <c r="CM23" s="1"/>
  <c r="CJ23"/>
  <c r="CK23"/>
  <c r="CL23" s="1"/>
  <c r="CN23"/>
  <c r="CO23"/>
  <c r="CP23"/>
  <c r="CQ23" s="1"/>
  <c r="CS23"/>
  <c r="CW23" s="1"/>
  <c r="CT23"/>
  <c r="CU23"/>
  <c r="CV23" s="1"/>
  <c r="CX23"/>
  <c r="CY23"/>
  <c r="CZ23"/>
  <c r="DA23" s="1"/>
  <c r="DC23"/>
  <c r="DG23" s="1"/>
  <c r="DD23"/>
  <c r="DE23"/>
  <c r="DF23" s="1"/>
  <c r="DH23"/>
  <c r="DI23"/>
  <c r="DJ23"/>
  <c r="DK23" s="1"/>
  <c r="DM23"/>
  <c r="DQ23" s="1"/>
  <c r="DN23"/>
  <c r="DO23"/>
  <c r="DP23" s="1"/>
  <c r="DR23"/>
  <c r="DS23"/>
  <c r="DT23"/>
  <c r="DU23" s="1"/>
  <c r="DW23"/>
  <c r="EA23" s="1"/>
  <c r="DX23"/>
  <c r="DY23"/>
  <c r="DZ23" s="1"/>
  <c r="EB23"/>
  <c r="EC23"/>
  <c r="ED23"/>
  <c r="EE23" s="1"/>
  <c r="EG23"/>
  <c r="EK23" s="1"/>
  <c r="EH23"/>
  <c r="EI23"/>
  <c r="EJ23" s="1"/>
  <c r="EL23"/>
  <c r="EM23"/>
  <c r="EN23"/>
  <c r="EO23" s="1"/>
  <c r="EQ23"/>
  <c r="EU23" s="1"/>
  <c r="ER23"/>
  <c r="ES23"/>
  <c r="ET23" s="1"/>
  <c r="EV23"/>
  <c r="EW23"/>
  <c r="EX23"/>
  <c r="EY23" s="1"/>
  <c r="FA23"/>
  <c r="FE23" s="1"/>
  <c r="FB23"/>
  <c r="FC23"/>
  <c r="FD23" s="1"/>
  <c r="FF23"/>
  <c r="GY23" s="1"/>
  <c r="HJ23" s="1"/>
  <c r="FG23"/>
  <c r="FH23"/>
  <c r="FI23" s="1"/>
  <c r="FK23"/>
  <c r="FO23" s="1"/>
  <c r="FL23"/>
  <c r="FM23"/>
  <c r="FN23" s="1"/>
  <c r="FP23"/>
  <c r="FQ23"/>
  <c r="FR23"/>
  <c r="FS23" s="1"/>
  <c r="FU23"/>
  <c r="FY23" s="1"/>
  <c r="FV23"/>
  <c r="FW23"/>
  <c r="FX23" s="1"/>
  <c r="FZ23"/>
  <c r="GA23"/>
  <c r="GB23"/>
  <c r="GC23" s="1"/>
  <c r="GE23"/>
  <c r="GI23" s="1"/>
  <c r="GF23"/>
  <c r="GG23"/>
  <c r="GH23" s="1"/>
  <c r="GJ23"/>
  <c r="GK23"/>
  <c r="GL23"/>
  <c r="GM23" s="1"/>
  <c r="GO23"/>
  <c r="GS23" s="1"/>
  <c r="GP23"/>
  <c r="GQ23"/>
  <c r="GR23" s="1"/>
  <c r="GT23"/>
  <c r="GU23"/>
  <c r="GV23"/>
  <c r="GW23" s="1"/>
  <c r="HE23"/>
  <c r="HG23" s="1"/>
  <c r="HR23"/>
  <c r="HT23"/>
  <c r="AL24"/>
  <c r="AM24"/>
  <c r="AN24" s="1"/>
  <c r="AO24"/>
  <c r="AP24"/>
  <c r="AQ24"/>
  <c r="AR24" s="1"/>
  <c r="AT24"/>
  <c r="AX24" s="1"/>
  <c r="AU24"/>
  <c r="AV24"/>
  <c r="AW24" s="1"/>
  <c r="AY24"/>
  <c r="AZ24"/>
  <c r="BA24"/>
  <c r="BB24" s="1"/>
  <c r="BD24"/>
  <c r="BH24" s="1"/>
  <c r="BE24"/>
  <c r="BF24"/>
  <c r="BG24" s="1"/>
  <c r="BI24"/>
  <c r="BJ24"/>
  <c r="BK24"/>
  <c r="BL24" s="1"/>
  <c r="BN24"/>
  <c r="BR24" s="1"/>
  <c r="BO24"/>
  <c r="BP24"/>
  <c r="BQ24" s="1"/>
  <c r="BS24"/>
  <c r="BT24"/>
  <c r="BU24"/>
  <c r="BV24" s="1"/>
  <c r="BY24"/>
  <c r="BZ24"/>
  <c r="CA24"/>
  <c r="CB24"/>
  <c r="CC24"/>
  <c r="CD24"/>
  <c r="CE24"/>
  <c r="CH24" s="1"/>
  <c r="CF24"/>
  <c r="CG24"/>
  <c r="CI24"/>
  <c r="CJ24"/>
  <c r="CK24"/>
  <c r="CM24"/>
  <c r="CN24"/>
  <c r="CO24"/>
  <c r="CR24" s="1"/>
  <c r="CP24"/>
  <c r="CQ24"/>
  <c r="CS24"/>
  <c r="CT24"/>
  <c r="CU24"/>
  <c r="CW24"/>
  <c r="CX24"/>
  <c r="CY24"/>
  <c r="DB24" s="1"/>
  <c r="CZ24"/>
  <c r="DA24"/>
  <c r="DC24"/>
  <c r="DD24"/>
  <c r="DE24"/>
  <c r="DG24"/>
  <c r="DH24"/>
  <c r="DI24"/>
  <c r="DL24" s="1"/>
  <c r="DJ24"/>
  <c r="DK24"/>
  <c r="DM24"/>
  <c r="DN24"/>
  <c r="DO24"/>
  <c r="DQ24"/>
  <c r="DR24"/>
  <c r="DS24"/>
  <c r="DV24" s="1"/>
  <c r="DT24"/>
  <c r="DU24"/>
  <c r="DW24"/>
  <c r="DX24"/>
  <c r="DY24"/>
  <c r="EA24"/>
  <c r="EB24"/>
  <c r="EC24"/>
  <c r="EF24" s="1"/>
  <c r="ED24"/>
  <c r="EE24"/>
  <c r="EG24"/>
  <c r="EH24"/>
  <c r="EI24"/>
  <c r="EK24"/>
  <c r="EL24"/>
  <c r="EM24"/>
  <c r="EP24" s="1"/>
  <c r="EN24"/>
  <c r="EO24"/>
  <c r="EQ24"/>
  <c r="ER24"/>
  <c r="ES24"/>
  <c r="EU24"/>
  <c r="EV24"/>
  <c r="EW24"/>
  <c r="EZ24" s="1"/>
  <c r="EX24"/>
  <c r="EY24"/>
  <c r="FA24"/>
  <c r="FB24"/>
  <c r="FC24"/>
  <c r="FE24"/>
  <c r="FF24"/>
  <c r="FG24"/>
  <c r="FJ24" s="1"/>
  <c r="FH24"/>
  <c r="FI24"/>
  <c r="FK24"/>
  <c r="FL24"/>
  <c r="FM24"/>
  <c r="FO24"/>
  <c r="FP24"/>
  <c r="FQ24"/>
  <c r="FT24" s="1"/>
  <c r="FR24"/>
  <c r="FS24"/>
  <c r="FU24"/>
  <c r="FV24"/>
  <c r="FW24"/>
  <c r="FY24"/>
  <c r="FZ24"/>
  <c r="GA24"/>
  <c r="GD24" s="1"/>
  <c r="GB24"/>
  <c r="GC24"/>
  <c r="GE24"/>
  <c r="GF24"/>
  <c r="GG24"/>
  <c r="GI24"/>
  <c r="GJ24"/>
  <c r="GK24"/>
  <c r="GN24" s="1"/>
  <c r="GL24"/>
  <c r="GM24"/>
  <c r="GO24"/>
  <c r="GP24"/>
  <c r="GQ24"/>
  <c r="GS24"/>
  <c r="GT24"/>
  <c r="GU24"/>
  <c r="GX24" s="1"/>
  <c r="GV24"/>
  <c r="GW24"/>
  <c r="GY24"/>
  <c r="HA24"/>
  <c r="HL24" s="1"/>
  <c r="HE24"/>
  <c r="HG24" s="1"/>
  <c r="HJ24"/>
  <c r="HK24" s="1"/>
  <c r="HR24"/>
  <c r="HT24"/>
  <c r="HU24"/>
  <c r="AL25"/>
  <c r="AM25"/>
  <c r="AN25"/>
  <c r="AO25"/>
  <c r="AP25"/>
  <c r="AS25" s="1"/>
  <c r="AQ25"/>
  <c r="AR25"/>
  <c r="AT25"/>
  <c r="AU25"/>
  <c r="AV25"/>
  <c r="AX25"/>
  <c r="AY25"/>
  <c r="AZ25"/>
  <c r="BC25" s="1"/>
  <c r="BA25"/>
  <c r="BB25"/>
  <c r="BD25"/>
  <c r="BE25"/>
  <c r="BF25"/>
  <c r="BH25"/>
  <c r="BI25"/>
  <c r="BJ25"/>
  <c r="BM25" s="1"/>
  <c r="BK25"/>
  <c r="BL25"/>
  <c r="BN25"/>
  <c r="BO25"/>
  <c r="BP25"/>
  <c r="BR25"/>
  <c r="BS25"/>
  <c r="BT25"/>
  <c r="BW25" s="1"/>
  <c r="BU25"/>
  <c r="BV25"/>
  <c r="BY25"/>
  <c r="BZ25"/>
  <c r="CA25"/>
  <c r="CB25"/>
  <c r="CC25"/>
  <c r="CD25"/>
  <c r="CE25"/>
  <c r="CF25"/>
  <c r="CG25" s="1"/>
  <c r="CI25"/>
  <c r="CM25" s="1"/>
  <c r="CJ25"/>
  <c r="CK25"/>
  <c r="CL25" s="1"/>
  <c r="CN25"/>
  <c r="CO25"/>
  <c r="CP25"/>
  <c r="CQ25" s="1"/>
  <c r="CS25"/>
  <c r="CW25" s="1"/>
  <c r="CT25"/>
  <c r="CU25"/>
  <c r="CV25" s="1"/>
  <c r="CX25"/>
  <c r="CY25"/>
  <c r="CZ25"/>
  <c r="DA25" s="1"/>
  <c r="DC25"/>
  <c r="DG25" s="1"/>
  <c r="DD25"/>
  <c r="DE25"/>
  <c r="DF25" s="1"/>
  <c r="DH25"/>
  <c r="DI25"/>
  <c r="DJ25"/>
  <c r="DK25" s="1"/>
  <c r="DM25"/>
  <c r="DQ25" s="1"/>
  <c r="DN25"/>
  <c r="DO25"/>
  <c r="DP25" s="1"/>
  <c r="DR25"/>
  <c r="DS25"/>
  <c r="DT25"/>
  <c r="DU25" s="1"/>
  <c r="DW25"/>
  <c r="EA25" s="1"/>
  <c r="DX25"/>
  <c r="DY25"/>
  <c r="DZ25" s="1"/>
  <c r="EB25"/>
  <c r="EC25"/>
  <c r="ED25"/>
  <c r="EE25" s="1"/>
  <c r="EG25"/>
  <c r="EK25" s="1"/>
  <c r="EH25"/>
  <c r="EI25"/>
  <c r="EJ25" s="1"/>
  <c r="EL25"/>
  <c r="EM25"/>
  <c r="EN25"/>
  <c r="EO25" s="1"/>
  <c r="EQ25"/>
  <c r="EU25" s="1"/>
  <c r="ER25"/>
  <c r="ES25"/>
  <c r="ET25" s="1"/>
  <c r="EV25"/>
  <c r="EW25"/>
  <c r="EX25"/>
  <c r="EY25" s="1"/>
  <c r="FA25"/>
  <c r="FE25" s="1"/>
  <c r="FB25"/>
  <c r="FC25"/>
  <c r="FD25" s="1"/>
  <c r="FF25"/>
  <c r="FG25"/>
  <c r="FH25"/>
  <c r="FI25" s="1"/>
  <c r="FK25"/>
  <c r="FO25" s="1"/>
  <c r="FL25"/>
  <c r="FM25"/>
  <c r="FN25" s="1"/>
  <c r="FP25"/>
  <c r="FQ25"/>
  <c r="FR25"/>
  <c r="FS25" s="1"/>
  <c r="FU25"/>
  <c r="FY25" s="1"/>
  <c r="FV25"/>
  <c r="FW25"/>
  <c r="FX25" s="1"/>
  <c r="FZ25"/>
  <c r="GA25"/>
  <c r="GB25"/>
  <c r="GC25" s="1"/>
  <c r="GE25"/>
  <c r="GI25" s="1"/>
  <c r="GF25"/>
  <c r="GG25"/>
  <c r="GH25" s="1"/>
  <c r="GJ25"/>
  <c r="GK25"/>
  <c r="GL25"/>
  <c r="GM25" s="1"/>
  <c r="GO25"/>
  <c r="GS25" s="1"/>
  <c r="GP25"/>
  <c r="GQ25"/>
  <c r="GR25" s="1"/>
  <c r="GT25"/>
  <c r="GU25"/>
  <c r="GV25"/>
  <c r="GW25" s="1"/>
  <c r="GY25"/>
  <c r="HJ25" s="1"/>
  <c r="HE25"/>
  <c r="HG25" s="1"/>
  <c r="HR25"/>
  <c r="HT25"/>
  <c r="AL26"/>
  <c r="AM26"/>
  <c r="AN26" s="1"/>
  <c r="AO26"/>
  <c r="GY26" s="1"/>
  <c r="HJ26" s="1"/>
  <c r="AP26"/>
  <c r="AQ26"/>
  <c r="AR26" s="1"/>
  <c r="AT26"/>
  <c r="AX26" s="1"/>
  <c r="AU26"/>
  <c r="AV26"/>
  <c r="AW26" s="1"/>
  <c r="AY26"/>
  <c r="AZ26"/>
  <c r="BA26"/>
  <c r="BB26" s="1"/>
  <c r="BD26"/>
  <c r="BH26" s="1"/>
  <c r="BE26"/>
  <c r="BF26"/>
  <c r="BG26" s="1"/>
  <c r="BI26"/>
  <c r="BJ26"/>
  <c r="BK26"/>
  <c r="BL26" s="1"/>
  <c r="BN26"/>
  <c r="BR26" s="1"/>
  <c r="BO26"/>
  <c r="BP26"/>
  <c r="BQ26" s="1"/>
  <c r="BS26"/>
  <c r="BT26"/>
  <c r="BU26"/>
  <c r="BV26" s="1"/>
  <c r="BY26"/>
  <c r="BZ26"/>
  <c r="CA26"/>
  <c r="CB26"/>
  <c r="CC26"/>
  <c r="CD26"/>
  <c r="CE26"/>
  <c r="CH26" s="1"/>
  <c r="CF26"/>
  <c r="CG26"/>
  <c r="CI26"/>
  <c r="CJ26"/>
  <c r="CK26"/>
  <c r="CM26"/>
  <c r="CN26"/>
  <c r="CO26"/>
  <c r="CR26" s="1"/>
  <c r="CP26"/>
  <c r="CQ26"/>
  <c r="CS26"/>
  <c r="CT26"/>
  <c r="CU26"/>
  <c r="CW26"/>
  <c r="CX26"/>
  <c r="CY26"/>
  <c r="DB26" s="1"/>
  <c r="CZ26"/>
  <c r="DA26"/>
  <c r="DC26"/>
  <c r="DD26"/>
  <c r="DE26"/>
  <c r="DG26"/>
  <c r="DH26"/>
  <c r="DI26"/>
  <c r="DL26" s="1"/>
  <c r="DJ26"/>
  <c r="DK26"/>
  <c r="DM26"/>
  <c r="DN26"/>
  <c r="DO26"/>
  <c r="DQ26"/>
  <c r="DR26"/>
  <c r="DS26"/>
  <c r="DV26" s="1"/>
  <c r="DT26"/>
  <c r="DU26"/>
  <c r="DW26"/>
  <c r="DX26"/>
  <c r="DY26"/>
  <c r="EA26"/>
  <c r="EB26"/>
  <c r="EC26"/>
  <c r="EF26" s="1"/>
  <c r="ED26"/>
  <c r="EE26"/>
  <c r="EG26"/>
  <c r="EH26"/>
  <c r="EI26"/>
  <c r="EK26"/>
  <c r="EL26"/>
  <c r="EM26"/>
  <c r="EP26" s="1"/>
  <c r="EN26"/>
  <c r="EO26"/>
  <c r="EQ26"/>
  <c r="ER26"/>
  <c r="ES26"/>
  <c r="EU26"/>
  <c r="EV26"/>
  <c r="EW26"/>
  <c r="EZ26" s="1"/>
  <c r="EX26"/>
  <c r="EY26"/>
  <c r="FA26"/>
  <c r="FB26"/>
  <c r="FC26"/>
  <c r="FE26"/>
  <c r="FF26"/>
  <c r="FG26"/>
  <c r="FJ26" s="1"/>
  <c r="FH26"/>
  <c r="FI26"/>
  <c r="FK26"/>
  <c r="FL26"/>
  <c r="FM26"/>
  <c r="FO26"/>
  <c r="FP26"/>
  <c r="FQ26"/>
  <c r="FT26" s="1"/>
  <c r="FR26"/>
  <c r="FS26"/>
  <c r="FU26"/>
  <c r="FV26"/>
  <c r="FW26"/>
  <c r="FY26"/>
  <c r="FZ26"/>
  <c r="GA26"/>
  <c r="GD26" s="1"/>
  <c r="GB26"/>
  <c r="GC26"/>
  <c r="GE26"/>
  <c r="GF26"/>
  <c r="GG26"/>
  <c r="GI26"/>
  <c r="GJ26"/>
  <c r="GK26"/>
  <c r="GN26" s="1"/>
  <c r="GL26"/>
  <c r="GM26"/>
  <c r="GO26"/>
  <c r="GP26"/>
  <c r="GQ26"/>
  <c r="GS26"/>
  <c r="GT26"/>
  <c r="GU26"/>
  <c r="GX26" s="1"/>
  <c r="GV26"/>
  <c r="GW26"/>
  <c r="HA26"/>
  <c r="HL26" s="1"/>
  <c r="HE26"/>
  <c r="HG26" s="1"/>
  <c r="HR26"/>
  <c r="HT26"/>
  <c r="AL27"/>
  <c r="AM27"/>
  <c r="AN27"/>
  <c r="AO27"/>
  <c r="AP27"/>
  <c r="AS27" s="1"/>
  <c r="AQ27"/>
  <c r="AR27"/>
  <c r="AT27"/>
  <c r="AU27"/>
  <c r="AV27"/>
  <c r="AX27"/>
  <c r="AY27"/>
  <c r="AZ27"/>
  <c r="BC27" s="1"/>
  <c r="BA27"/>
  <c r="BB27"/>
  <c r="BD27"/>
  <c r="BE27"/>
  <c r="BF27"/>
  <c r="BH27"/>
  <c r="BI27"/>
  <c r="BJ27"/>
  <c r="BM27" s="1"/>
  <c r="BK27"/>
  <c r="BL27"/>
  <c r="BN27"/>
  <c r="BO27"/>
  <c r="BP27"/>
  <c r="BR27"/>
  <c r="BS27"/>
  <c r="BT27"/>
  <c r="BW27" s="1"/>
  <c r="BU27"/>
  <c r="BV27"/>
  <c r="BY27"/>
  <c r="BZ27"/>
  <c r="CA27"/>
  <c r="CB27"/>
  <c r="CC27"/>
  <c r="CD27"/>
  <c r="CE27"/>
  <c r="CF27"/>
  <c r="CG27" s="1"/>
  <c r="CI27"/>
  <c r="CM27" s="1"/>
  <c r="CJ27"/>
  <c r="CK27"/>
  <c r="CL27" s="1"/>
  <c r="CN27"/>
  <c r="CO27"/>
  <c r="CP27"/>
  <c r="CQ27" s="1"/>
  <c r="CS27"/>
  <c r="CW27" s="1"/>
  <c r="CT27"/>
  <c r="CU27"/>
  <c r="CV27" s="1"/>
  <c r="CX27"/>
  <c r="CY27"/>
  <c r="CZ27"/>
  <c r="DA27" s="1"/>
  <c r="DC27"/>
  <c r="DG27" s="1"/>
  <c r="DD27"/>
  <c r="DE27"/>
  <c r="DF27" s="1"/>
  <c r="DH27"/>
  <c r="DI27"/>
  <c r="DJ27"/>
  <c r="DK27" s="1"/>
  <c r="DM27"/>
  <c r="DQ27" s="1"/>
  <c r="DN27"/>
  <c r="DO27"/>
  <c r="DP27" s="1"/>
  <c r="DR27"/>
  <c r="DS27"/>
  <c r="DT27"/>
  <c r="DU27" s="1"/>
  <c r="DW27"/>
  <c r="EA27" s="1"/>
  <c r="DX27"/>
  <c r="DY27"/>
  <c r="DZ27" s="1"/>
  <c r="EB27"/>
  <c r="EC27"/>
  <c r="ED27"/>
  <c r="EE27" s="1"/>
  <c r="EG27"/>
  <c r="EK27" s="1"/>
  <c r="EH27"/>
  <c r="EI27"/>
  <c r="EJ27" s="1"/>
  <c r="EL27"/>
  <c r="EM27"/>
  <c r="EN27"/>
  <c r="EO27" s="1"/>
  <c r="EQ27"/>
  <c r="EU27" s="1"/>
  <c r="ER27"/>
  <c r="ES27"/>
  <c r="ET27" s="1"/>
  <c r="EV27"/>
  <c r="EW27"/>
  <c r="EX27"/>
  <c r="EY27" s="1"/>
  <c r="FA27"/>
  <c r="FE27" s="1"/>
  <c r="FB27"/>
  <c r="FC27"/>
  <c r="FD27" s="1"/>
  <c r="FF27"/>
  <c r="FG27"/>
  <c r="FH27"/>
  <c r="FI27" s="1"/>
  <c r="FK27"/>
  <c r="FO27" s="1"/>
  <c r="FL27"/>
  <c r="FM27"/>
  <c r="FN27" s="1"/>
  <c r="FP27"/>
  <c r="FQ27"/>
  <c r="FR27"/>
  <c r="FS27" s="1"/>
  <c r="FU27"/>
  <c r="FY27" s="1"/>
  <c r="FV27"/>
  <c r="FW27"/>
  <c r="FX27" s="1"/>
  <c r="FZ27"/>
  <c r="GA27"/>
  <c r="GB27"/>
  <c r="GC27" s="1"/>
  <c r="GE27"/>
  <c r="GI27" s="1"/>
  <c r="GF27"/>
  <c r="GG27"/>
  <c r="GH27" s="1"/>
  <c r="GJ27"/>
  <c r="GK27"/>
  <c r="GL27"/>
  <c r="GM27" s="1"/>
  <c r="GO27"/>
  <c r="GS27" s="1"/>
  <c r="GP27"/>
  <c r="GQ27"/>
  <c r="GR27" s="1"/>
  <c r="GT27"/>
  <c r="GU27"/>
  <c r="GV27"/>
  <c r="GW27" s="1"/>
  <c r="GY27"/>
  <c r="HJ27" s="1"/>
  <c r="HE27"/>
  <c r="HG27" s="1"/>
  <c r="HR27"/>
  <c r="HT27"/>
  <c r="AL28"/>
  <c r="AM28"/>
  <c r="AN28" s="1"/>
  <c r="AO28"/>
  <c r="GY28" s="1"/>
  <c r="HJ28" s="1"/>
  <c r="AP28"/>
  <c r="AQ28"/>
  <c r="AR28" s="1"/>
  <c r="AT28"/>
  <c r="AX28" s="1"/>
  <c r="AU28"/>
  <c r="AV28"/>
  <c r="AW28" s="1"/>
  <c r="AY28"/>
  <c r="AZ28"/>
  <c r="BA28"/>
  <c r="BB28" s="1"/>
  <c r="BD28"/>
  <c r="BH28" s="1"/>
  <c r="BE28"/>
  <c r="BF28"/>
  <c r="BG28" s="1"/>
  <c r="BI28"/>
  <c r="BJ28"/>
  <c r="BK28"/>
  <c r="BL28" s="1"/>
  <c r="BN28"/>
  <c r="BR28" s="1"/>
  <c r="BO28"/>
  <c r="BP28"/>
  <c r="BQ28" s="1"/>
  <c r="BS28"/>
  <c r="BT28"/>
  <c r="BU28"/>
  <c r="BV28" s="1"/>
  <c r="BY28"/>
  <c r="BZ28"/>
  <c r="CA28"/>
  <c r="CB28"/>
  <c r="CC28"/>
  <c r="CD28"/>
  <c r="CE28"/>
  <c r="CH28" s="1"/>
  <c r="CF28"/>
  <c r="CG28"/>
  <c r="CI28"/>
  <c r="CJ28"/>
  <c r="CK28"/>
  <c r="CM28"/>
  <c r="CN28"/>
  <c r="CO28"/>
  <c r="CR28" s="1"/>
  <c r="CP28"/>
  <c r="CQ28"/>
  <c r="CS28"/>
  <c r="CT28"/>
  <c r="CU28"/>
  <c r="CW28"/>
  <c r="CX28"/>
  <c r="CY28"/>
  <c r="DB28" s="1"/>
  <c r="CZ28"/>
  <c r="DA28"/>
  <c r="DC28"/>
  <c r="DD28"/>
  <c r="DE28"/>
  <c r="DG28"/>
  <c r="DH28"/>
  <c r="DI28"/>
  <c r="DL28" s="1"/>
  <c r="DJ28"/>
  <c r="DK28"/>
  <c r="DM28"/>
  <c r="DN28"/>
  <c r="DO28"/>
  <c r="DQ28"/>
  <c r="DR28"/>
  <c r="DS28"/>
  <c r="DV28" s="1"/>
  <c r="DT28"/>
  <c r="DU28"/>
  <c r="DW28"/>
  <c r="DX28"/>
  <c r="DY28"/>
  <c r="EA28"/>
  <c r="EB28"/>
  <c r="EC28"/>
  <c r="EF28" s="1"/>
  <c r="ED28"/>
  <c r="EE28"/>
  <c r="EG28"/>
  <c r="EH28"/>
  <c r="EI28"/>
  <c r="EK28"/>
  <c r="EL28"/>
  <c r="EM28"/>
  <c r="EP28" s="1"/>
  <c r="EN28"/>
  <c r="EO28"/>
  <c r="EQ28"/>
  <c r="ER28"/>
  <c r="ES28"/>
  <c r="EU28"/>
  <c r="EV28"/>
  <c r="EW28"/>
  <c r="EZ28" s="1"/>
  <c r="EX28"/>
  <c r="EY28"/>
  <c r="FA28"/>
  <c r="FB28"/>
  <c r="FC28"/>
  <c r="FE28"/>
  <c r="FF28"/>
  <c r="FG28"/>
  <c r="FJ28" s="1"/>
  <c r="FH28"/>
  <c r="FI28"/>
  <c r="FK28"/>
  <c r="FL28"/>
  <c r="FM28"/>
  <c r="FO28"/>
  <c r="FP28"/>
  <c r="FQ28"/>
  <c r="FT28" s="1"/>
  <c r="FR28"/>
  <c r="FS28"/>
  <c r="FU28"/>
  <c r="FV28"/>
  <c r="FW28"/>
  <c r="FY28"/>
  <c r="FZ28"/>
  <c r="GA28"/>
  <c r="GD28" s="1"/>
  <c r="GB28"/>
  <c r="GC28"/>
  <c r="GE28"/>
  <c r="GF28"/>
  <c r="GG28"/>
  <c r="GI28"/>
  <c r="GJ28"/>
  <c r="GK28"/>
  <c r="GN28" s="1"/>
  <c r="GL28"/>
  <c r="GM28"/>
  <c r="GO28"/>
  <c r="GP28"/>
  <c r="GQ28"/>
  <c r="GS28"/>
  <c r="GT28"/>
  <c r="GU28"/>
  <c r="GX28" s="1"/>
  <c r="GV28"/>
  <c r="GW28"/>
  <c r="HA28"/>
  <c r="HL28" s="1"/>
  <c r="HE28"/>
  <c r="HG28" s="1"/>
  <c r="HR28"/>
  <c r="HT28"/>
  <c r="AL29"/>
  <c r="AM29"/>
  <c r="AN29"/>
  <c r="AO29"/>
  <c r="AP29"/>
  <c r="AS29" s="1"/>
  <c r="AQ29"/>
  <c r="AR29"/>
  <c r="AT29"/>
  <c r="AU29"/>
  <c r="AV29"/>
  <c r="AX29"/>
  <c r="AY29"/>
  <c r="AZ29"/>
  <c r="BC29" s="1"/>
  <c r="BA29"/>
  <c r="BB29"/>
  <c r="BD29"/>
  <c r="BE29"/>
  <c r="BF29"/>
  <c r="BH29"/>
  <c r="BI29"/>
  <c r="BJ29"/>
  <c r="BM29" s="1"/>
  <c r="BK29"/>
  <c r="BL29"/>
  <c r="BN29"/>
  <c r="BO29"/>
  <c r="BP29"/>
  <c r="BR29"/>
  <c r="BS29"/>
  <c r="BT29"/>
  <c r="BW29" s="1"/>
  <c r="BU29"/>
  <c r="BV29"/>
  <c r="BY29"/>
  <c r="BZ29"/>
  <c r="CA29"/>
  <c r="CB29"/>
  <c r="CC29"/>
  <c r="CD29"/>
  <c r="CE29"/>
  <c r="CF29"/>
  <c r="CG29" s="1"/>
  <c r="CI29"/>
  <c r="CM29" s="1"/>
  <c r="CJ29"/>
  <c r="CK29"/>
  <c r="CL29" s="1"/>
  <c r="CN29"/>
  <c r="CO29"/>
  <c r="CP29"/>
  <c r="CQ29" s="1"/>
  <c r="CS29"/>
  <c r="CW29" s="1"/>
  <c r="CT29"/>
  <c r="CU29"/>
  <c r="CV29" s="1"/>
  <c r="CX29"/>
  <c r="CY29"/>
  <c r="CZ29"/>
  <c r="DA29" s="1"/>
  <c r="DC29"/>
  <c r="DG29" s="1"/>
  <c r="DD29"/>
  <c r="DE29"/>
  <c r="DF29" s="1"/>
  <c r="DH29"/>
  <c r="DI29"/>
  <c r="DJ29"/>
  <c r="DK29" s="1"/>
  <c r="DM29"/>
  <c r="DQ29" s="1"/>
  <c r="DN29"/>
  <c r="DO29"/>
  <c r="DP29" s="1"/>
  <c r="DR29"/>
  <c r="DS29"/>
  <c r="DT29"/>
  <c r="DU29" s="1"/>
  <c r="DW29"/>
  <c r="EA29" s="1"/>
  <c r="DX29"/>
  <c r="DY29"/>
  <c r="DZ29" s="1"/>
  <c r="EB29"/>
  <c r="EC29"/>
  <c r="ED29"/>
  <c r="EE29" s="1"/>
  <c r="EG29"/>
  <c r="EK29" s="1"/>
  <c r="EH29"/>
  <c r="EI29"/>
  <c r="EJ29" s="1"/>
  <c r="EL29"/>
  <c r="EM29"/>
  <c r="EN29"/>
  <c r="EO29" s="1"/>
  <c r="EQ29"/>
  <c r="EU29" s="1"/>
  <c r="ER29"/>
  <c r="ES29"/>
  <c r="ET29" s="1"/>
  <c r="EV29"/>
  <c r="EW29"/>
  <c r="EX29"/>
  <c r="EY29" s="1"/>
  <c r="FA29"/>
  <c r="FE29" s="1"/>
  <c r="FB29"/>
  <c r="FC29"/>
  <c r="FD29" s="1"/>
  <c r="FF29"/>
  <c r="FG29"/>
  <c r="FH29"/>
  <c r="FI29" s="1"/>
  <c r="FK29"/>
  <c r="FO29" s="1"/>
  <c r="FL29"/>
  <c r="FM29"/>
  <c r="FN29" s="1"/>
  <c r="FP29"/>
  <c r="FQ29"/>
  <c r="FR29"/>
  <c r="FS29" s="1"/>
  <c r="FU29"/>
  <c r="FY29" s="1"/>
  <c r="FV29"/>
  <c r="FW29"/>
  <c r="FX29" s="1"/>
  <c r="FZ29"/>
  <c r="GA29"/>
  <c r="GB29"/>
  <c r="GC29" s="1"/>
  <c r="GE29"/>
  <c r="GI29" s="1"/>
  <c r="GF29"/>
  <c r="GG29"/>
  <c r="GH29" s="1"/>
  <c r="GJ29"/>
  <c r="GK29"/>
  <c r="GL29"/>
  <c r="GM29" s="1"/>
  <c r="GO29"/>
  <c r="GS29" s="1"/>
  <c r="GP29"/>
  <c r="GQ29"/>
  <c r="GR29" s="1"/>
  <c r="GT29"/>
  <c r="GU29"/>
  <c r="GV29"/>
  <c r="GW29" s="1"/>
  <c r="GY29"/>
  <c r="HJ29" s="1"/>
  <c r="HE29"/>
  <c r="HG29" s="1"/>
  <c r="HR29"/>
  <c r="HT29"/>
  <c r="AL30"/>
  <c r="AM30"/>
  <c r="AN30" s="1"/>
  <c r="AO30"/>
  <c r="GY30" s="1"/>
  <c r="HJ30" s="1"/>
  <c r="AP30"/>
  <c r="AQ30"/>
  <c r="AR30" s="1"/>
  <c r="AT30"/>
  <c r="AX30" s="1"/>
  <c r="AU30"/>
  <c r="AV30"/>
  <c r="AW30" s="1"/>
  <c r="AY30"/>
  <c r="AZ30"/>
  <c r="BA30"/>
  <c r="BB30" s="1"/>
  <c r="BD30"/>
  <c r="BH30" s="1"/>
  <c r="BE30"/>
  <c r="BF30"/>
  <c r="BG30" s="1"/>
  <c r="BI30"/>
  <c r="BJ30"/>
  <c r="BK30"/>
  <c r="BL30" s="1"/>
  <c r="BN30"/>
  <c r="BR30" s="1"/>
  <c r="BO30"/>
  <c r="BP30"/>
  <c r="BQ30" s="1"/>
  <c r="BS30"/>
  <c r="BT30"/>
  <c r="BU30"/>
  <c r="BV30" s="1"/>
  <c r="BY30"/>
  <c r="BZ30"/>
  <c r="CA30"/>
  <c r="CB30"/>
  <c r="CC30"/>
  <c r="CD30"/>
  <c r="CE30"/>
  <c r="CH30" s="1"/>
  <c r="CF30"/>
  <c r="CG30"/>
  <c r="CI30"/>
  <c r="CJ30"/>
  <c r="CK30"/>
  <c r="CM30"/>
  <c r="CN30"/>
  <c r="CO30"/>
  <c r="CR30" s="1"/>
  <c r="CP30"/>
  <c r="CQ30"/>
  <c r="CS30"/>
  <c r="CT30"/>
  <c r="CU30"/>
  <c r="CW30"/>
  <c r="CX30"/>
  <c r="CY30"/>
  <c r="DB30" s="1"/>
  <c r="CZ30"/>
  <c r="DA30"/>
  <c r="DC30"/>
  <c r="DD30"/>
  <c r="DE30"/>
  <c r="DG30"/>
  <c r="DH30"/>
  <c r="DI30"/>
  <c r="DL30" s="1"/>
  <c r="DJ30"/>
  <c r="DK30"/>
  <c r="DM30"/>
  <c r="DN30"/>
  <c r="DO30"/>
  <c r="DQ30"/>
  <c r="DR30"/>
  <c r="DS30"/>
  <c r="DV30" s="1"/>
  <c r="DT30"/>
  <c r="DU30"/>
  <c r="DW30"/>
  <c r="DX30"/>
  <c r="DY30"/>
  <c r="EA30"/>
  <c r="EB30"/>
  <c r="EC30"/>
  <c r="EF30" s="1"/>
  <c r="ED30"/>
  <c r="EE30"/>
  <c r="EG30"/>
  <c r="EH30"/>
  <c r="EI30"/>
  <c r="EK30"/>
  <c r="EL30"/>
  <c r="EM30"/>
  <c r="EP30" s="1"/>
  <c r="EN30"/>
  <c r="EO30"/>
  <c r="EQ30"/>
  <c r="ER30"/>
  <c r="ES30"/>
  <c r="EU30"/>
  <c r="EV30"/>
  <c r="EW30"/>
  <c r="EZ30" s="1"/>
  <c r="EX30"/>
  <c r="EY30"/>
  <c r="FA30"/>
  <c r="FB30"/>
  <c r="FC30"/>
  <c r="FE30"/>
  <c r="FF30"/>
  <c r="FG30"/>
  <c r="FJ30" s="1"/>
  <c r="FH30"/>
  <c r="FI30"/>
  <c r="FK30"/>
  <c r="FL30"/>
  <c r="FM30"/>
  <c r="FO30"/>
  <c r="FP30"/>
  <c r="FQ30"/>
  <c r="FT30" s="1"/>
  <c r="FR30"/>
  <c r="FS30"/>
  <c r="FU30"/>
  <c r="FV30"/>
  <c r="FW30"/>
  <c r="FY30"/>
  <c r="FZ30"/>
  <c r="GA30"/>
  <c r="GD30" s="1"/>
  <c r="GB30"/>
  <c r="GC30"/>
  <c r="GE30"/>
  <c r="GF30"/>
  <c r="GG30"/>
  <c r="GI30"/>
  <c r="GJ30"/>
  <c r="GK30"/>
  <c r="GN30" s="1"/>
  <c r="GL30"/>
  <c r="GM30"/>
  <c r="GO30"/>
  <c r="GP30"/>
  <c r="GQ30"/>
  <c r="GS30"/>
  <c r="GT30"/>
  <c r="GU30"/>
  <c r="GX30" s="1"/>
  <c r="GV30"/>
  <c r="GW30"/>
  <c r="HA30"/>
  <c r="HL30" s="1"/>
  <c r="HM30" s="1"/>
  <c r="HO30" s="1"/>
  <c r="HE30"/>
  <c r="HG30" s="1"/>
  <c r="HR30"/>
  <c r="HT30"/>
  <c r="AL31"/>
  <c r="AM31"/>
  <c r="AN31" s="1"/>
  <c r="AO31"/>
  <c r="GY31" s="1"/>
  <c r="HJ31" s="1"/>
  <c r="AP31"/>
  <c r="AQ31"/>
  <c r="AR31" s="1"/>
  <c r="AT31"/>
  <c r="AX31" s="1"/>
  <c r="AU31"/>
  <c r="AV31"/>
  <c r="AW31" s="1"/>
  <c r="AY31"/>
  <c r="AZ31"/>
  <c r="BA31"/>
  <c r="BB31" s="1"/>
  <c r="BD31"/>
  <c r="BH31" s="1"/>
  <c r="BE31"/>
  <c r="BF31"/>
  <c r="BG31" s="1"/>
  <c r="BI31"/>
  <c r="BJ31"/>
  <c r="BK31"/>
  <c r="BL31" s="1"/>
  <c r="BN31"/>
  <c r="BR31" s="1"/>
  <c r="BO31"/>
  <c r="BP31"/>
  <c r="BQ31" s="1"/>
  <c r="BS31"/>
  <c r="BT31"/>
  <c r="BU31"/>
  <c r="BV31" s="1"/>
  <c r="BY31"/>
  <c r="BZ31"/>
  <c r="CA31"/>
  <c r="CB31"/>
  <c r="CC31"/>
  <c r="CD31"/>
  <c r="CE31"/>
  <c r="CH31" s="1"/>
  <c r="CF31"/>
  <c r="CG31"/>
  <c r="CI31"/>
  <c r="CJ31"/>
  <c r="CK31"/>
  <c r="CN31"/>
  <c r="CO31"/>
  <c r="CP31"/>
  <c r="CQ31" s="1"/>
  <c r="CS31"/>
  <c r="CW31" s="1"/>
  <c r="CT31"/>
  <c r="CU31"/>
  <c r="CV31" s="1"/>
  <c r="CX31"/>
  <c r="CY31"/>
  <c r="DB31" s="1"/>
  <c r="CZ31"/>
  <c r="DA31"/>
  <c r="DC31"/>
  <c r="DD31"/>
  <c r="DE31"/>
  <c r="DH31"/>
  <c r="DI31"/>
  <c r="DJ31"/>
  <c r="DK31" s="1"/>
  <c r="DM31"/>
  <c r="DQ31" s="1"/>
  <c r="DN31"/>
  <c r="DO31"/>
  <c r="DP31" s="1"/>
  <c r="DR31"/>
  <c r="DS31"/>
  <c r="DV31" s="1"/>
  <c r="DT31"/>
  <c r="DU31"/>
  <c r="DW31"/>
  <c r="DX31"/>
  <c r="DY31"/>
  <c r="EB31"/>
  <c r="EC31"/>
  <c r="ED31"/>
  <c r="EE31" s="1"/>
  <c r="EG31"/>
  <c r="EK31" s="1"/>
  <c r="EH31"/>
  <c r="EI31"/>
  <c r="EJ31" s="1"/>
  <c r="EL31"/>
  <c r="EM31"/>
  <c r="EP31" s="1"/>
  <c r="EN31"/>
  <c r="EO31"/>
  <c r="EQ31"/>
  <c r="ER31"/>
  <c r="ES31"/>
  <c r="EV31"/>
  <c r="EW31"/>
  <c r="EX31"/>
  <c r="EY31" s="1"/>
  <c r="FA31"/>
  <c r="FE31" s="1"/>
  <c r="FB31"/>
  <c r="FC31"/>
  <c r="FD31" s="1"/>
  <c r="FF31"/>
  <c r="FG31"/>
  <c r="FJ31" s="1"/>
  <c r="FH31"/>
  <c r="FI31"/>
  <c r="FK31"/>
  <c r="FL31"/>
  <c r="FM31"/>
  <c r="FP31"/>
  <c r="FQ31"/>
  <c r="FR31"/>
  <c r="FS31" s="1"/>
  <c r="FU31"/>
  <c r="FY31" s="1"/>
  <c r="FV31"/>
  <c r="FW31"/>
  <c r="FX31" s="1"/>
  <c r="FZ31"/>
  <c r="GA31"/>
  <c r="GD31" s="1"/>
  <c r="GB31"/>
  <c r="GC31"/>
  <c r="GE31"/>
  <c r="GF31"/>
  <c r="GG31"/>
  <c r="GJ31"/>
  <c r="GK31"/>
  <c r="GL31"/>
  <c r="GM31" s="1"/>
  <c r="GO31"/>
  <c r="GS31" s="1"/>
  <c r="GP31"/>
  <c r="GQ31"/>
  <c r="GR31" s="1"/>
  <c r="GT31"/>
  <c r="GU31"/>
  <c r="GX31" s="1"/>
  <c r="GV31"/>
  <c r="GW31"/>
  <c r="HE31"/>
  <c r="HG31" s="1"/>
  <c r="HR31"/>
  <c r="HT31"/>
  <c r="AL32"/>
  <c r="AM32"/>
  <c r="AN32"/>
  <c r="AO32"/>
  <c r="AP32"/>
  <c r="AQ32"/>
  <c r="AR32"/>
  <c r="AT32"/>
  <c r="AU32"/>
  <c r="AV32"/>
  <c r="AY32"/>
  <c r="GY32" s="1"/>
  <c r="HJ32" s="1"/>
  <c r="HK32" s="1"/>
  <c r="HS32" s="1"/>
  <c r="AZ32"/>
  <c r="BA32"/>
  <c r="BB32" s="1"/>
  <c r="BD32"/>
  <c r="BH32" s="1"/>
  <c r="BE32"/>
  <c r="BF32"/>
  <c r="BG32" s="1"/>
  <c r="BI32"/>
  <c r="BJ32"/>
  <c r="BM32" s="1"/>
  <c r="BK32"/>
  <c r="BL32"/>
  <c r="BN32"/>
  <c r="BO32"/>
  <c r="BP32"/>
  <c r="BS32"/>
  <c r="BT32"/>
  <c r="BU32"/>
  <c r="BV32" s="1"/>
  <c r="BY32"/>
  <c r="BZ32"/>
  <c r="CA32"/>
  <c r="CB32"/>
  <c r="CC32"/>
  <c r="CD32"/>
  <c r="CE32"/>
  <c r="CH32" s="1"/>
  <c r="CF32"/>
  <c r="CG32"/>
  <c r="CI32"/>
  <c r="CJ32"/>
  <c r="CK32"/>
  <c r="CM32"/>
  <c r="CN32"/>
  <c r="CO32"/>
  <c r="CR32" s="1"/>
  <c r="CP32"/>
  <c r="CQ32"/>
  <c r="CS32"/>
  <c r="CT32"/>
  <c r="CU32"/>
  <c r="CW32"/>
  <c r="CX32"/>
  <c r="CY32"/>
  <c r="DB32" s="1"/>
  <c r="CZ32"/>
  <c r="DA32"/>
  <c r="DC32"/>
  <c r="DD32"/>
  <c r="DE32"/>
  <c r="DG32"/>
  <c r="DH32"/>
  <c r="DI32"/>
  <c r="DL32" s="1"/>
  <c r="DJ32"/>
  <c r="DK32"/>
  <c r="DM32"/>
  <c r="DN32"/>
  <c r="DO32"/>
  <c r="DQ32"/>
  <c r="DR32"/>
  <c r="DS32"/>
  <c r="DV32" s="1"/>
  <c r="DT32"/>
  <c r="DU32"/>
  <c r="DW32"/>
  <c r="DX32"/>
  <c r="DY32"/>
  <c r="EA32"/>
  <c r="EB32"/>
  <c r="EC32"/>
  <c r="EF32" s="1"/>
  <c r="ED32"/>
  <c r="EE32"/>
  <c r="EG32"/>
  <c r="EH32"/>
  <c r="EI32"/>
  <c r="EK32"/>
  <c r="EL32"/>
  <c r="EM32"/>
  <c r="EP32" s="1"/>
  <c r="EN32"/>
  <c r="EO32"/>
  <c r="EQ32"/>
  <c r="ER32"/>
  <c r="ES32"/>
  <c r="EU32"/>
  <c r="EV32"/>
  <c r="EW32"/>
  <c r="EZ32" s="1"/>
  <c r="EX32"/>
  <c r="EY32"/>
  <c r="FA32"/>
  <c r="FB32"/>
  <c r="FC32"/>
  <c r="FE32"/>
  <c r="FF32"/>
  <c r="FG32"/>
  <c r="FJ32" s="1"/>
  <c r="FH32"/>
  <c r="FI32"/>
  <c r="FK32"/>
  <c r="FL32"/>
  <c r="FM32"/>
  <c r="FO32"/>
  <c r="FP32"/>
  <c r="FQ32"/>
  <c r="FT32" s="1"/>
  <c r="FR32"/>
  <c r="FS32"/>
  <c r="FU32"/>
  <c r="FV32"/>
  <c r="FW32"/>
  <c r="FY32"/>
  <c r="FZ32"/>
  <c r="GA32"/>
  <c r="GD32" s="1"/>
  <c r="GB32"/>
  <c r="GC32"/>
  <c r="GE32"/>
  <c r="GF32"/>
  <c r="GG32"/>
  <c r="GI32"/>
  <c r="GJ32"/>
  <c r="GK32"/>
  <c r="GN32" s="1"/>
  <c r="GL32"/>
  <c r="GM32"/>
  <c r="GO32"/>
  <c r="GP32"/>
  <c r="GQ32"/>
  <c r="GS32"/>
  <c r="GT32"/>
  <c r="GU32"/>
  <c r="GX32" s="1"/>
  <c r="GV32"/>
  <c r="GW32"/>
  <c r="HA32"/>
  <c r="HL32" s="1"/>
  <c r="HE32"/>
  <c r="HG32" s="1"/>
  <c r="HR32"/>
  <c r="HT32"/>
  <c r="AL33"/>
  <c r="AM33"/>
  <c r="AO33"/>
  <c r="AS33" s="1"/>
  <c r="AP33"/>
  <c r="AQ33"/>
  <c r="AR33" s="1"/>
  <c r="AT33"/>
  <c r="AU33"/>
  <c r="AV33"/>
  <c r="AW33" s="1"/>
  <c r="AY33"/>
  <c r="BC33" s="1"/>
  <c r="AZ33"/>
  <c r="BA33"/>
  <c r="BB33" s="1"/>
  <c r="BD33"/>
  <c r="BE33"/>
  <c r="BF33"/>
  <c r="BG33" s="1"/>
  <c r="BI33"/>
  <c r="BM33" s="1"/>
  <c r="BJ33"/>
  <c r="BK33"/>
  <c r="BL33" s="1"/>
  <c r="BN33"/>
  <c r="BO33"/>
  <c r="BP33"/>
  <c r="BQ33" s="1"/>
  <c r="BS33"/>
  <c r="BW33" s="1"/>
  <c r="BT33"/>
  <c r="BU33"/>
  <c r="BV33" s="1"/>
  <c r="BY33"/>
  <c r="BZ33"/>
  <c r="CA33"/>
  <c r="CB33"/>
  <c r="CC33"/>
  <c r="CD33"/>
  <c r="CE33"/>
  <c r="GZ33" s="1"/>
  <c r="CF33"/>
  <c r="CH33"/>
  <c r="CI33"/>
  <c r="CJ33"/>
  <c r="CM33" s="1"/>
  <c r="CK33"/>
  <c r="CL33"/>
  <c r="CN33"/>
  <c r="CO33"/>
  <c r="CP33"/>
  <c r="CR33"/>
  <c r="CS33"/>
  <c r="CT33"/>
  <c r="CW33" s="1"/>
  <c r="CU33"/>
  <c r="CV33"/>
  <c r="CX33"/>
  <c r="CY33"/>
  <c r="CZ33"/>
  <c r="DB33"/>
  <c r="DC33"/>
  <c r="DD33"/>
  <c r="DG33" s="1"/>
  <c r="DE33"/>
  <c r="DF33"/>
  <c r="DH33"/>
  <c r="DI33"/>
  <c r="DJ33"/>
  <c r="DL33"/>
  <c r="DM33"/>
  <c r="DN33"/>
  <c r="DQ33" s="1"/>
  <c r="DO33"/>
  <c r="DP33"/>
  <c r="DR33"/>
  <c r="DS33"/>
  <c r="DT33"/>
  <c r="DV33"/>
  <c r="DW33"/>
  <c r="DX33"/>
  <c r="EA33" s="1"/>
  <c r="DY33"/>
  <c r="DZ33"/>
  <c r="EB33"/>
  <c r="EC33"/>
  <c r="ED33"/>
  <c r="EF33"/>
  <c r="EG33"/>
  <c r="EH33"/>
  <c r="EK33" s="1"/>
  <c r="EI33"/>
  <c r="EJ33"/>
  <c r="EL33"/>
  <c r="EM33"/>
  <c r="EN33"/>
  <c r="EP33"/>
  <c r="EQ33"/>
  <c r="ER33"/>
  <c r="EU33" s="1"/>
  <c r="ES33"/>
  <c r="ET33"/>
  <c r="EV33"/>
  <c r="EW33"/>
  <c r="EX33"/>
  <c r="EZ33"/>
  <c r="FA33"/>
  <c r="FB33"/>
  <c r="FE33" s="1"/>
  <c r="FC33"/>
  <c r="FD33"/>
  <c r="FF33"/>
  <c r="FG33"/>
  <c r="FH33"/>
  <c r="FJ33"/>
  <c r="FK33"/>
  <c r="FL33"/>
  <c r="FO33" s="1"/>
  <c r="FM33"/>
  <c r="FN33"/>
  <c r="FP33"/>
  <c r="FQ33"/>
  <c r="FR33"/>
  <c r="FT33"/>
  <c r="FU33"/>
  <c r="FV33"/>
  <c r="FY33" s="1"/>
  <c r="FW33"/>
  <c r="FX33"/>
  <c r="FZ33"/>
  <c r="GA33"/>
  <c r="GB33"/>
  <c r="GD33"/>
  <c r="GE33"/>
  <c r="GF33"/>
  <c r="GI33" s="1"/>
  <c r="GG33"/>
  <c r="GH33"/>
  <c r="GJ33"/>
  <c r="GK33"/>
  <c r="GL33"/>
  <c r="GN33"/>
  <c r="GO33"/>
  <c r="GP33"/>
  <c r="GS33" s="1"/>
  <c r="GQ33"/>
  <c r="GR33"/>
  <c r="GT33"/>
  <c r="GU33"/>
  <c r="GV33"/>
  <c r="GX33"/>
  <c r="HE33"/>
  <c r="HG33" s="1"/>
  <c r="HR33"/>
  <c r="HT33"/>
  <c r="AL34"/>
  <c r="AM34"/>
  <c r="AO34"/>
  <c r="AS34" s="1"/>
  <c r="AP34"/>
  <c r="AQ34"/>
  <c r="AR34" s="1"/>
  <c r="AT34"/>
  <c r="AU34"/>
  <c r="AV34"/>
  <c r="AW34" s="1"/>
  <c r="AY34"/>
  <c r="BC34" s="1"/>
  <c r="AZ34"/>
  <c r="BA34"/>
  <c r="BB34" s="1"/>
  <c r="BD34"/>
  <c r="BE34"/>
  <c r="BF34"/>
  <c r="BG34" s="1"/>
  <c r="BI34"/>
  <c r="BM34" s="1"/>
  <c r="BJ34"/>
  <c r="BK34"/>
  <c r="BL34" s="1"/>
  <c r="BN34"/>
  <c r="BO34"/>
  <c r="BP34"/>
  <c r="BQ34" s="1"/>
  <c r="BS34"/>
  <c r="BW34" s="1"/>
  <c r="BT34"/>
  <c r="BU34"/>
  <c r="BV34" s="1"/>
  <c r="BY34"/>
  <c r="BZ34"/>
  <c r="CA34"/>
  <c r="CB34"/>
  <c r="CC34"/>
  <c r="CD34"/>
  <c r="CE34"/>
  <c r="GZ34" s="1"/>
  <c r="CF34"/>
  <c r="CH34"/>
  <c r="CI34"/>
  <c r="CJ34"/>
  <c r="CM34" s="1"/>
  <c r="CK34"/>
  <c r="CL34"/>
  <c r="CN34"/>
  <c r="CO34"/>
  <c r="CP34"/>
  <c r="CR34"/>
  <c r="CS34"/>
  <c r="CT34"/>
  <c r="CW34" s="1"/>
  <c r="CU34"/>
  <c r="CV34"/>
  <c r="CX34"/>
  <c r="CY34"/>
  <c r="CZ34"/>
  <c r="DB34"/>
  <c r="DC34"/>
  <c r="DD34"/>
  <c r="DG34" s="1"/>
  <c r="DE34"/>
  <c r="DF34"/>
  <c r="DH34"/>
  <c r="DI34"/>
  <c r="DJ34"/>
  <c r="DL34"/>
  <c r="DM34"/>
  <c r="DN34"/>
  <c r="DQ34" s="1"/>
  <c r="DO34"/>
  <c r="DP34"/>
  <c r="DR34"/>
  <c r="DS34"/>
  <c r="DT34"/>
  <c r="DV34"/>
  <c r="DW34"/>
  <c r="DX34"/>
  <c r="EA34" s="1"/>
  <c r="DY34"/>
  <c r="DZ34"/>
  <c r="EB34"/>
  <c r="EC34"/>
  <c r="ED34"/>
  <c r="EF34"/>
  <c r="EG34"/>
  <c r="EH34"/>
  <c r="EK34" s="1"/>
  <c r="EI34"/>
  <c r="EJ34"/>
  <c r="EL34"/>
  <c r="EM34"/>
  <c r="EN34"/>
  <c r="EP34"/>
  <c r="EQ34"/>
  <c r="ER34"/>
  <c r="EU34" s="1"/>
  <c r="ES34"/>
  <c r="ET34"/>
  <c r="EV34"/>
  <c r="EW34"/>
  <c r="EX34"/>
  <c r="EZ34"/>
  <c r="FA34"/>
  <c r="FB34"/>
  <c r="FE34" s="1"/>
  <c r="FC34"/>
  <c r="FD34"/>
  <c r="FF34"/>
  <c r="FG34"/>
  <c r="FH34"/>
  <c r="FJ34"/>
  <c r="FK34"/>
  <c r="FL34"/>
  <c r="FO34" s="1"/>
  <c r="FM34"/>
  <c r="FN34"/>
  <c r="FP34"/>
  <c r="FQ34"/>
  <c r="FR34"/>
  <c r="FT34"/>
  <c r="FU34"/>
  <c r="FV34"/>
  <c r="FY34" s="1"/>
  <c r="FW34"/>
  <c r="FX34"/>
  <c r="FZ34"/>
  <c r="GA34"/>
  <c r="GB34"/>
  <c r="GD34"/>
  <c r="GE34"/>
  <c r="GF34"/>
  <c r="GI34" s="1"/>
  <c r="GG34"/>
  <c r="GH34"/>
  <c r="GJ34"/>
  <c r="GK34"/>
  <c r="GL34"/>
  <c r="GN34"/>
  <c r="GO34"/>
  <c r="GP34"/>
  <c r="GS34" s="1"/>
  <c r="GQ34"/>
  <c r="GR34"/>
  <c r="GT34"/>
  <c r="GU34"/>
  <c r="GV34"/>
  <c r="GX34"/>
  <c r="HE34"/>
  <c r="HG34" s="1"/>
  <c r="HR34"/>
  <c r="HT34"/>
  <c r="AL35"/>
  <c r="AM35"/>
  <c r="AO35"/>
  <c r="AS35" s="1"/>
  <c r="AP35"/>
  <c r="AQ35"/>
  <c r="AR35" s="1"/>
  <c r="AT35"/>
  <c r="AU35"/>
  <c r="AV35"/>
  <c r="AW35" s="1"/>
  <c r="AY35"/>
  <c r="BC35" s="1"/>
  <c r="AZ35"/>
  <c r="BA35"/>
  <c r="BB35" s="1"/>
  <c r="BD35"/>
  <c r="BE35"/>
  <c r="BF35"/>
  <c r="BG35" s="1"/>
  <c r="BI35"/>
  <c r="BM35" s="1"/>
  <c r="BJ35"/>
  <c r="BK35"/>
  <c r="BL35" s="1"/>
  <c r="BN35"/>
  <c r="BO35"/>
  <c r="BP35"/>
  <c r="BQ35" s="1"/>
  <c r="BS35"/>
  <c r="BW35" s="1"/>
  <c r="BT35"/>
  <c r="BU35"/>
  <c r="BV35" s="1"/>
  <c r="BY35"/>
  <c r="BZ35"/>
  <c r="CA35"/>
  <c r="CB35"/>
  <c r="CC35"/>
  <c r="CD35"/>
  <c r="CE35"/>
  <c r="GZ35" s="1"/>
  <c r="CF35"/>
  <c r="CH35"/>
  <c r="CI35"/>
  <c r="CJ35"/>
  <c r="CM35" s="1"/>
  <c r="CK35"/>
  <c r="CL35"/>
  <c r="CN35"/>
  <c r="CO35"/>
  <c r="CP35"/>
  <c r="CR35"/>
  <c r="CS35"/>
  <c r="CT35"/>
  <c r="CW35" s="1"/>
  <c r="CU35"/>
  <c r="CV35"/>
  <c r="CX35"/>
  <c r="CY35"/>
  <c r="CZ35"/>
  <c r="DB35"/>
  <c r="DC35"/>
  <c r="DD35"/>
  <c r="DG35" s="1"/>
  <c r="DE35"/>
  <c r="DF35"/>
  <c r="DH35"/>
  <c r="DI35"/>
  <c r="DJ35"/>
  <c r="DL35"/>
  <c r="DM35"/>
  <c r="DN35"/>
  <c r="DQ35" s="1"/>
  <c r="DO35"/>
  <c r="DP35"/>
  <c r="DR35"/>
  <c r="DS35"/>
  <c r="DT35"/>
  <c r="DV35"/>
  <c r="DW35"/>
  <c r="DX35"/>
  <c r="EA35" s="1"/>
  <c r="DY35"/>
  <c r="DZ35"/>
  <c r="EB35"/>
  <c r="EC35"/>
  <c r="ED35"/>
  <c r="EF35"/>
  <c r="EG35"/>
  <c r="EH35"/>
  <c r="EK35" s="1"/>
  <c r="EI35"/>
  <c r="EJ35"/>
  <c r="EL35"/>
  <c r="EM35"/>
  <c r="EN35"/>
  <c r="EP35"/>
  <c r="EQ35"/>
  <c r="ER35"/>
  <c r="EU35" s="1"/>
  <c r="ES35"/>
  <c r="ET35"/>
  <c r="EV35"/>
  <c r="EW35"/>
  <c r="EX35"/>
  <c r="EZ35"/>
  <c r="FA35"/>
  <c r="FB35"/>
  <c r="FE35" s="1"/>
  <c r="FC35"/>
  <c r="FD35"/>
  <c r="FF35"/>
  <c r="FG35"/>
  <c r="FH35"/>
  <c r="FJ35"/>
  <c r="FK35"/>
  <c r="FL35"/>
  <c r="FO35" s="1"/>
  <c r="FM35"/>
  <c r="FN35"/>
  <c r="FP35"/>
  <c r="FQ35"/>
  <c r="FR35"/>
  <c r="FT35"/>
  <c r="FU35"/>
  <c r="FV35"/>
  <c r="FY35" s="1"/>
  <c r="FW35"/>
  <c r="FX35"/>
  <c r="FZ35"/>
  <c r="GA35"/>
  <c r="GB35"/>
  <c r="GD35"/>
  <c r="GE35"/>
  <c r="GF35"/>
  <c r="GI35" s="1"/>
  <c r="GG35"/>
  <c r="GH35"/>
  <c r="GJ35"/>
  <c r="GK35"/>
  <c r="GL35"/>
  <c r="GN35"/>
  <c r="GO35"/>
  <c r="GP35"/>
  <c r="GS35" s="1"/>
  <c r="GQ35"/>
  <c r="GR35"/>
  <c r="GT35"/>
  <c r="GU35"/>
  <c r="GV35"/>
  <c r="GX35"/>
  <c r="HE35"/>
  <c r="HG35" s="1"/>
  <c r="HR35"/>
  <c r="HT35"/>
  <c r="AL36"/>
  <c r="AM36"/>
  <c r="AO36"/>
  <c r="AS36" s="1"/>
  <c r="AP36"/>
  <c r="AQ36"/>
  <c r="AR36" s="1"/>
  <c r="AT36"/>
  <c r="AU36"/>
  <c r="AV36"/>
  <c r="AW36" s="1"/>
  <c r="AY36"/>
  <c r="BC36" s="1"/>
  <c r="AZ36"/>
  <c r="BA36"/>
  <c r="BB36" s="1"/>
  <c r="BD36"/>
  <c r="BE36"/>
  <c r="BF36"/>
  <c r="BG36" s="1"/>
  <c r="BI36"/>
  <c r="BM36" s="1"/>
  <c r="BJ36"/>
  <c r="BK36"/>
  <c r="BL36" s="1"/>
  <c r="BN36"/>
  <c r="BO36"/>
  <c r="BP36"/>
  <c r="BQ36" s="1"/>
  <c r="BS36"/>
  <c r="BW36" s="1"/>
  <c r="BT36"/>
  <c r="BU36"/>
  <c r="BV36" s="1"/>
  <c r="BY36"/>
  <c r="BZ36"/>
  <c r="CA36"/>
  <c r="CB36"/>
  <c r="CC36"/>
  <c r="CD36"/>
  <c r="CE36"/>
  <c r="GZ36" s="1"/>
  <c r="CF36"/>
  <c r="CH36"/>
  <c r="CI36"/>
  <c r="CJ36"/>
  <c r="CM36" s="1"/>
  <c r="CK36"/>
  <c r="CL36"/>
  <c r="CN36"/>
  <c r="CO36"/>
  <c r="CP36"/>
  <c r="CR36"/>
  <c r="CS36"/>
  <c r="CT36"/>
  <c r="CW36" s="1"/>
  <c r="CU36"/>
  <c r="CV36"/>
  <c r="CX36"/>
  <c r="CY36"/>
  <c r="CZ36"/>
  <c r="DB36"/>
  <c r="DC36"/>
  <c r="DD36"/>
  <c r="DG36" s="1"/>
  <c r="DE36"/>
  <c r="DF36"/>
  <c r="DH36"/>
  <c r="DI36"/>
  <c r="DJ36"/>
  <c r="DL36"/>
  <c r="DM36"/>
  <c r="DN36"/>
  <c r="DQ36" s="1"/>
  <c r="DO36"/>
  <c r="DP36"/>
  <c r="DR36"/>
  <c r="DS36"/>
  <c r="DT36"/>
  <c r="DV36"/>
  <c r="DW36"/>
  <c r="DX36"/>
  <c r="EA36" s="1"/>
  <c r="DY36"/>
  <c r="DZ36"/>
  <c r="EB36"/>
  <c r="EC36"/>
  <c r="ED36"/>
  <c r="EF36"/>
  <c r="EG36"/>
  <c r="EH36"/>
  <c r="EK36" s="1"/>
  <c r="EI36"/>
  <c r="EJ36"/>
  <c r="EL36"/>
  <c r="EM36"/>
  <c r="EN36"/>
  <c r="EP36"/>
  <c r="EQ36"/>
  <c r="ER36"/>
  <c r="EU36" s="1"/>
  <c r="ES36"/>
  <c r="ET36"/>
  <c r="EV36"/>
  <c r="EW36"/>
  <c r="EX36"/>
  <c r="EZ36"/>
  <c r="FA36"/>
  <c r="FB36"/>
  <c r="FE36" s="1"/>
  <c r="FC36"/>
  <c r="FD36"/>
  <c r="FF36"/>
  <c r="FG36"/>
  <c r="FH36"/>
  <c r="FJ36"/>
  <c r="FK36"/>
  <c r="FL36"/>
  <c r="FO36" s="1"/>
  <c r="FM36"/>
  <c r="FN36"/>
  <c r="FP36"/>
  <c r="FQ36"/>
  <c r="FR36"/>
  <c r="FT36"/>
  <c r="FU36"/>
  <c r="FV36"/>
  <c r="FY36" s="1"/>
  <c r="FW36"/>
  <c r="FX36"/>
  <c r="FZ36"/>
  <c r="GA36"/>
  <c r="GB36"/>
  <c r="GD36"/>
  <c r="GE36"/>
  <c r="GF36"/>
  <c r="GI36" s="1"/>
  <c r="GG36"/>
  <c r="GH36"/>
  <c r="GJ36"/>
  <c r="GK36"/>
  <c r="GL36"/>
  <c r="GN36"/>
  <c r="GO36"/>
  <c r="GP36"/>
  <c r="GS36" s="1"/>
  <c r="GQ36"/>
  <c r="GR36"/>
  <c r="GT36"/>
  <c r="GU36"/>
  <c r="GV36"/>
  <c r="GX36"/>
  <c r="HE36"/>
  <c r="HG36" s="1"/>
  <c r="HR36"/>
  <c r="HT36"/>
  <c r="AL37"/>
  <c r="AM37"/>
  <c r="AO37"/>
  <c r="AS37" s="1"/>
  <c r="AP37"/>
  <c r="AQ37"/>
  <c r="AR37" s="1"/>
  <c r="AT37"/>
  <c r="AU37"/>
  <c r="AV37"/>
  <c r="AW37" s="1"/>
  <c r="AY37"/>
  <c r="BC37" s="1"/>
  <c r="AZ37"/>
  <c r="BA37"/>
  <c r="BB37" s="1"/>
  <c r="BD37"/>
  <c r="BE37"/>
  <c r="BF37"/>
  <c r="BG37" s="1"/>
  <c r="BI37"/>
  <c r="BM37" s="1"/>
  <c r="BJ37"/>
  <c r="BK37"/>
  <c r="BL37" s="1"/>
  <c r="BN37"/>
  <c r="BO37"/>
  <c r="BP37"/>
  <c r="BQ37" s="1"/>
  <c r="BS37"/>
  <c r="BW37" s="1"/>
  <c r="BT37"/>
  <c r="BU37"/>
  <c r="BV37" s="1"/>
  <c r="BY37"/>
  <c r="BZ37"/>
  <c r="CA37"/>
  <c r="CB37"/>
  <c r="CC37"/>
  <c r="CD37"/>
  <c r="CE37"/>
  <c r="GZ37" s="1"/>
  <c r="CF37"/>
  <c r="CH37"/>
  <c r="CI37"/>
  <c r="CJ37"/>
  <c r="CM37" s="1"/>
  <c r="CK37"/>
  <c r="CL37"/>
  <c r="CN37"/>
  <c r="CO37"/>
  <c r="CP37"/>
  <c r="CR37"/>
  <c r="CS37"/>
  <c r="CT37"/>
  <c r="CW37" s="1"/>
  <c r="CU37"/>
  <c r="CV37"/>
  <c r="CX37"/>
  <c r="CY37"/>
  <c r="CZ37"/>
  <c r="DB37"/>
  <c r="DC37"/>
  <c r="DD37"/>
  <c r="DG37" s="1"/>
  <c r="DE37"/>
  <c r="DF37"/>
  <c r="DH37"/>
  <c r="DI37"/>
  <c r="DJ37"/>
  <c r="DL37"/>
  <c r="DM37"/>
  <c r="DN37"/>
  <c r="DQ37" s="1"/>
  <c r="DO37"/>
  <c r="DP37"/>
  <c r="DR37"/>
  <c r="DS37"/>
  <c r="DT37"/>
  <c r="DV37"/>
  <c r="DW37"/>
  <c r="DX37"/>
  <c r="EA37" s="1"/>
  <c r="DY37"/>
  <c r="DZ37"/>
  <c r="EB37"/>
  <c r="EC37"/>
  <c r="ED37"/>
  <c r="EF37"/>
  <c r="EG37"/>
  <c r="EH37"/>
  <c r="EK37" s="1"/>
  <c r="EI37"/>
  <c r="EJ37"/>
  <c r="EL37"/>
  <c r="EM37"/>
  <c r="EN37"/>
  <c r="EP37"/>
  <c r="EQ37"/>
  <c r="ER37"/>
  <c r="EU37" s="1"/>
  <c r="ES37"/>
  <c r="ET37"/>
  <c r="EV37"/>
  <c r="EW37"/>
  <c r="EX37"/>
  <c r="EZ37"/>
  <c r="FA37"/>
  <c r="FB37"/>
  <c r="FE37" s="1"/>
  <c r="FC37"/>
  <c r="FD37"/>
  <c r="FF37"/>
  <c r="FG37"/>
  <c r="FH37"/>
  <c r="FJ37"/>
  <c r="FK37"/>
  <c r="FL37"/>
  <c r="FO37" s="1"/>
  <c r="FM37"/>
  <c r="FN37"/>
  <c r="FP37"/>
  <c r="FQ37"/>
  <c r="FR37"/>
  <c r="FT37"/>
  <c r="FU37"/>
  <c r="FV37"/>
  <c r="FY37" s="1"/>
  <c r="FW37"/>
  <c r="FX37"/>
  <c r="FZ37"/>
  <c r="GA37"/>
  <c r="GB37"/>
  <c r="GD37"/>
  <c r="GE37"/>
  <c r="GF37"/>
  <c r="GI37" s="1"/>
  <c r="GG37"/>
  <c r="GH37"/>
  <c r="GJ37"/>
  <c r="GK37"/>
  <c r="GL37"/>
  <c r="GN37"/>
  <c r="GO37"/>
  <c r="GP37"/>
  <c r="GS37" s="1"/>
  <c r="GQ37"/>
  <c r="GR37"/>
  <c r="GT37"/>
  <c r="GU37"/>
  <c r="GV37"/>
  <c r="GX37"/>
  <c r="HE37"/>
  <c r="HG37" s="1"/>
  <c r="HR37"/>
  <c r="HT37"/>
  <c r="AL38"/>
  <c r="AM38"/>
  <c r="AO38"/>
  <c r="AS38" s="1"/>
  <c r="AP38"/>
  <c r="AQ38"/>
  <c r="AR38" s="1"/>
  <c r="AT38"/>
  <c r="AU38"/>
  <c r="AV38"/>
  <c r="AW38" s="1"/>
  <c r="AY38"/>
  <c r="BC38" s="1"/>
  <c r="AZ38"/>
  <c r="BA38"/>
  <c r="BB38" s="1"/>
  <c r="BD38"/>
  <c r="BE38"/>
  <c r="BF38"/>
  <c r="BG38" s="1"/>
  <c r="BI38"/>
  <c r="BM38" s="1"/>
  <c r="BJ38"/>
  <c r="BK38"/>
  <c r="BL38" s="1"/>
  <c r="BN38"/>
  <c r="BO38"/>
  <c r="BP38"/>
  <c r="BQ38" s="1"/>
  <c r="BS38"/>
  <c r="BW38" s="1"/>
  <c r="BT38"/>
  <c r="BU38"/>
  <c r="BV38" s="1"/>
  <c r="BY38"/>
  <c r="BZ38"/>
  <c r="CA38"/>
  <c r="CB38"/>
  <c r="CC38"/>
  <c r="CD38"/>
  <c r="CE38"/>
  <c r="CF38"/>
  <c r="CH38"/>
  <c r="CI38"/>
  <c r="CJ38"/>
  <c r="CM38" s="1"/>
  <c r="CK38"/>
  <c r="CL38"/>
  <c r="CN38"/>
  <c r="CO38"/>
  <c r="CP38"/>
  <c r="CR38"/>
  <c r="CS38"/>
  <c r="CT38"/>
  <c r="CW38" s="1"/>
  <c r="CU38"/>
  <c r="CV38"/>
  <c r="CX38"/>
  <c r="CY38"/>
  <c r="CZ38"/>
  <c r="DB38"/>
  <c r="DC38"/>
  <c r="DD38"/>
  <c r="DG38" s="1"/>
  <c r="DE38"/>
  <c r="DF38"/>
  <c r="DH38"/>
  <c r="DI38"/>
  <c r="DJ38"/>
  <c r="DL38"/>
  <c r="DM38"/>
  <c r="DN38"/>
  <c r="DQ38" s="1"/>
  <c r="DO38"/>
  <c r="DP38"/>
  <c r="DR38"/>
  <c r="DS38"/>
  <c r="DT38"/>
  <c r="DV38"/>
  <c r="DW38"/>
  <c r="DX38"/>
  <c r="EA38" s="1"/>
  <c r="DY38"/>
  <c r="DZ38"/>
  <c r="EB38"/>
  <c r="EC38"/>
  <c r="ED38"/>
  <c r="EF38"/>
  <c r="EG38"/>
  <c r="EH38"/>
  <c r="EK38" s="1"/>
  <c r="EI38"/>
  <c r="EJ38"/>
  <c r="EL38"/>
  <c r="EM38"/>
  <c r="EN38"/>
  <c r="EP38"/>
  <c r="EQ38"/>
  <c r="ER38"/>
  <c r="EU38" s="1"/>
  <c r="ES38"/>
  <c r="ET38"/>
  <c r="EV38"/>
  <c r="EW38"/>
  <c r="EX38"/>
  <c r="EZ38"/>
  <c r="FA38"/>
  <c r="FB38"/>
  <c r="FE38" s="1"/>
  <c r="FC38"/>
  <c r="FD38"/>
  <c r="FF38"/>
  <c r="FG38"/>
  <c r="FH38"/>
  <c r="FJ38"/>
  <c r="FK38"/>
  <c r="FL38"/>
  <c r="FO38" s="1"/>
  <c r="FM38"/>
  <c r="FN38"/>
  <c r="FP38"/>
  <c r="FQ38"/>
  <c r="FR38"/>
  <c r="FT38"/>
  <c r="FU38"/>
  <c r="FV38"/>
  <c r="FY38" s="1"/>
  <c r="FW38"/>
  <c r="FX38"/>
  <c r="FZ38"/>
  <c r="GA38"/>
  <c r="GB38"/>
  <c r="GD38"/>
  <c r="GE38"/>
  <c r="GF38"/>
  <c r="GI38" s="1"/>
  <c r="GG38"/>
  <c r="GH38"/>
  <c r="GJ38"/>
  <c r="GK38"/>
  <c r="GL38"/>
  <c r="GN38"/>
  <c r="GO38"/>
  <c r="GP38"/>
  <c r="GS38" s="1"/>
  <c r="GQ38"/>
  <c r="GR38"/>
  <c r="GT38"/>
  <c r="GU38"/>
  <c r="GV38"/>
  <c r="GX38"/>
  <c r="HE38"/>
  <c r="HG38" s="1"/>
  <c r="HR38"/>
  <c r="HT38"/>
  <c r="AL39"/>
  <c r="AM39"/>
  <c r="AO39"/>
  <c r="AP39"/>
  <c r="AQ39"/>
  <c r="AR39" s="1"/>
  <c r="AT39"/>
  <c r="AU39"/>
  <c r="AV39"/>
  <c r="AW39" s="1"/>
  <c r="AY39"/>
  <c r="BC39" s="1"/>
  <c r="AZ39"/>
  <c r="BA39"/>
  <c r="BB39" s="1"/>
  <c r="BD39"/>
  <c r="BE39"/>
  <c r="BF39"/>
  <c r="BG39" s="1"/>
  <c r="BI39"/>
  <c r="BM39" s="1"/>
  <c r="BJ39"/>
  <c r="BK39"/>
  <c r="BL39" s="1"/>
  <c r="BN39"/>
  <c r="BO39"/>
  <c r="BP39"/>
  <c r="BQ39" s="1"/>
  <c r="BS39"/>
  <c r="BW39" s="1"/>
  <c r="BT39"/>
  <c r="BU39"/>
  <c r="BV39" s="1"/>
  <c r="BY39"/>
  <c r="BZ39"/>
  <c r="CA39"/>
  <c r="CB39"/>
  <c r="CC39"/>
  <c r="CD39"/>
  <c r="CE39"/>
  <c r="CF39"/>
  <c r="CH39"/>
  <c r="CI39"/>
  <c r="CJ39"/>
  <c r="CM39" s="1"/>
  <c r="CK39"/>
  <c r="CL39"/>
  <c r="CN39"/>
  <c r="CO39"/>
  <c r="CP39"/>
  <c r="CR39"/>
  <c r="CS39"/>
  <c r="CT39"/>
  <c r="CW39" s="1"/>
  <c r="CU39"/>
  <c r="CV39"/>
  <c r="CX39"/>
  <c r="CY39"/>
  <c r="CZ39"/>
  <c r="DB39"/>
  <c r="DC39"/>
  <c r="DD39"/>
  <c r="DG39" s="1"/>
  <c r="DE39"/>
  <c r="DF39"/>
  <c r="DH39"/>
  <c r="DI39"/>
  <c r="DJ39"/>
  <c r="DL39"/>
  <c r="DM39"/>
  <c r="DN39"/>
  <c r="DQ39" s="1"/>
  <c r="DO39"/>
  <c r="DP39"/>
  <c r="DR39"/>
  <c r="DS39"/>
  <c r="DT39"/>
  <c r="DV39"/>
  <c r="DW39"/>
  <c r="DX39"/>
  <c r="EA39" s="1"/>
  <c r="DY39"/>
  <c r="DZ39"/>
  <c r="EB39"/>
  <c r="EC39"/>
  <c r="ED39"/>
  <c r="EF39"/>
  <c r="EG39"/>
  <c r="EH39"/>
  <c r="EK39" s="1"/>
  <c r="EI39"/>
  <c r="EJ39"/>
  <c r="EL39"/>
  <c r="EM39"/>
  <c r="EN39"/>
  <c r="EP39"/>
  <c r="EQ39"/>
  <c r="ER39"/>
  <c r="EU39" s="1"/>
  <c r="ES39"/>
  <c r="ET39"/>
  <c r="EV39"/>
  <c r="EW39"/>
  <c r="EX39"/>
  <c r="EZ39"/>
  <c r="FA39"/>
  <c r="FB39"/>
  <c r="FE39" s="1"/>
  <c r="FC39"/>
  <c r="FD39"/>
  <c r="FF39"/>
  <c r="FG39"/>
  <c r="FH39"/>
  <c r="FJ39"/>
  <c r="FK39"/>
  <c r="FL39"/>
  <c r="FO39" s="1"/>
  <c r="FM39"/>
  <c r="FN39"/>
  <c r="FP39"/>
  <c r="FQ39"/>
  <c r="FR39"/>
  <c r="FT39"/>
  <c r="FU39"/>
  <c r="FV39"/>
  <c r="FY39" s="1"/>
  <c r="FW39"/>
  <c r="FX39"/>
  <c r="FZ39"/>
  <c r="GA39"/>
  <c r="GB39"/>
  <c r="GD39"/>
  <c r="GE39"/>
  <c r="GF39"/>
  <c r="GI39" s="1"/>
  <c r="GG39"/>
  <c r="GH39"/>
  <c r="GJ39"/>
  <c r="GK39"/>
  <c r="GL39"/>
  <c r="GN39"/>
  <c r="GO39"/>
  <c r="GP39"/>
  <c r="GS39" s="1"/>
  <c r="GQ39"/>
  <c r="GR39"/>
  <c r="GT39"/>
  <c r="GU39"/>
  <c r="GV39"/>
  <c r="GX39"/>
  <c r="HE39"/>
  <c r="HG39" s="1"/>
  <c r="HR39"/>
  <c r="HT39"/>
  <c r="AL40"/>
  <c r="AM40"/>
  <c r="AO40"/>
  <c r="AP40"/>
  <c r="AQ40"/>
  <c r="AR40" s="1"/>
  <c r="AT40"/>
  <c r="AU40"/>
  <c r="AV40"/>
  <c r="AW40" s="1"/>
  <c r="AY40"/>
  <c r="BC40" s="1"/>
  <c r="AZ40"/>
  <c r="BA40"/>
  <c r="BB40" s="1"/>
  <c r="BD40"/>
  <c r="BE40"/>
  <c r="BF40"/>
  <c r="BG40" s="1"/>
  <c r="BI40"/>
  <c r="BM40" s="1"/>
  <c r="BJ40"/>
  <c r="BK40"/>
  <c r="BL40" s="1"/>
  <c r="BN40"/>
  <c r="BO40"/>
  <c r="BP40"/>
  <c r="BQ40" s="1"/>
  <c r="BS40"/>
  <c r="BW40" s="1"/>
  <c r="BT40"/>
  <c r="BU40"/>
  <c r="BV40" s="1"/>
  <c r="BY40"/>
  <c r="BZ40"/>
  <c r="CA40"/>
  <c r="CB40"/>
  <c r="CC40"/>
  <c r="CD40"/>
  <c r="CE40"/>
  <c r="CF40"/>
  <c r="CH40"/>
  <c r="CI40"/>
  <c r="CJ40"/>
  <c r="CM40" s="1"/>
  <c r="CK40"/>
  <c r="CL40"/>
  <c r="CN40"/>
  <c r="CO40"/>
  <c r="CP40"/>
  <c r="CR40"/>
  <c r="CS40"/>
  <c r="CT40"/>
  <c r="CW40" s="1"/>
  <c r="CU40"/>
  <c r="CV40"/>
  <c r="CX40"/>
  <c r="CY40"/>
  <c r="CZ40"/>
  <c r="DB40"/>
  <c r="DC40"/>
  <c r="DD40"/>
  <c r="DG40" s="1"/>
  <c r="DE40"/>
  <c r="DF40"/>
  <c r="DH40"/>
  <c r="DI40"/>
  <c r="DJ40"/>
  <c r="DL40"/>
  <c r="DM40"/>
  <c r="DN40"/>
  <c r="DQ40" s="1"/>
  <c r="DO40"/>
  <c r="DP40"/>
  <c r="DR40"/>
  <c r="DS40"/>
  <c r="DT40"/>
  <c r="DV40"/>
  <c r="DW40"/>
  <c r="DX40"/>
  <c r="EA40" s="1"/>
  <c r="DY40"/>
  <c r="DZ40"/>
  <c r="EB40"/>
  <c r="EC40"/>
  <c r="ED40"/>
  <c r="EF40"/>
  <c r="EG40"/>
  <c r="EH40"/>
  <c r="EK40" s="1"/>
  <c r="EI40"/>
  <c r="EJ40"/>
  <c r="EL40"/>
  <c r="EM40"/>
  <c r="EN40"/>
  <c r="EP40"/>
  <c r="EQ40"/>
  <c r="ER40"/>
  <c r="EU40" s="1"/>
  <c r="ES40"/>
  <c r="ET40"/>
  <c r="EV40"/>
  <c r="EW40"/>
  <c r="EX40"/>
  <c r="EZ40"/>
  <c r="FA40"/>
  <c r="FB40"/>
  <c r="FE40" s="1"/>
  <c r="FC40"/>
  <c r="FD40"/>
  <c r="FF40"/>
  <c r="FG40"/>
  <c r="FH40"/>
  <c r="FJ40"/>
  <c r="FK40"/>
  <c r="FL40"/>
  <c r="FO40" s="1"/>
  <c r="FM40"/>
  <c r="FN40"/>
  <c r="FP40"/>
  <c r="FQ40"/>
  <c r="FR40"/>
  <c r="FT40"/>
  <c r="FU40"/>
  <c r="FV40"/>
  <c r="FY40" s="1"/>
  <c r="FW40"/>
  <c r="FX40"/>
  <c r="FZ40"/>
  <c r="GA40"/>
  <c r="GB40"/>
  <c r="GD40"/>
  <c r="GE40"/>
  <c r="GF40"/>
  <c r="GI40" s="1"/>
  <c r="GG40"/>
  <c r="GH40"/>
  <c r="GJ40"/>
  <c r="GK40"/>
  <c r="GL40"/>
  <c r="GN40"/>
  <c r="GO40"/>
  <c r="GP40"/>
  <c r="GS40" s="1"/>
  <c r="GQ40"/>
  <c r="GR40"/>
  <c r="GT40"/>
  <c r="GU40"/>
  <c r="GV40"/>
  <c r="GX40"/>
  <c r="HE40"/>
  <c r="HG40" s="1"/>
  <c r="HR40"/>
  <c r="HT40"/>
  <c r="AL41"/>
  <c r="AM41"/>
  <c r="AO41"/>
  <c r="AS41" s="1"/>
  <c r="AP41"/>
  <c r="AQ41"/>
  <c r="AR41" s="1"/>
  <c r="AT41"/>
  <c r="AU41"/>
  <c r="AV41"/>
  <c r="AW41" s="1"/>
  <c r="AY41"/>
  <c r="BC41" s="1"/>
  <c r="AZ41"/>
  <c r="BA41"/>
  <c r="BB41" s="1"/>
  <c r="BD41"/>
  <c r="BE41"/>
  <c r="BF41"/>
  <c r="BG41" s="1"/>
  <c r="BI41"/>
  <c r="BM41" s="1"/>
  <c r="BJ41"/>
  <c r="BK41"/>
  <c r="BL41" s="1"/>
  <c r="BN41"/>
  <c r="BO41"/>
  <c r="BP41"/>
  <c r="BQ41" s="1"/>
  <c r="BS41"/>
  <c r="BW41" s="1"/>
  <c r="BT41"/>
  <c r="BU41"/>
  <c r="BV41" s="1"/>
  <c r="BY41"/>
  <c r="BZ41"/>
  <c r="CA41"/>
  <c r="CB41"/>
  <c r="CC41"/>
  <c r="CD41"/>
  <c r="CE41"/>
  <c r="CF41"/>
  <c r="CH41"/>
  <c r="CI41"/>
  <c r="CJ41"/>
  <c r="CM41" s="1"/>
  <c r="CK41"/>
  <c r="CL41"/>
  <c r="CN41"/>
  <c r="CO41"/>
  <c r="CP41"/>
  <c r="CR41"/>
  <c r="CS41"/>
  <c r="CT41"/>
  <c r="CW41" s="1"/>
  <c r="CU41"/>
  <c r="CV41"/>
  <c r="CX41"/>
  <c r="CY41"/>
  <c r="CZ41"/>
  <c r="DB41"/>
  <c r="DC41"/>
  <c r="DD41"/>
  <c r="DG41" s="1"/>
  <c r="DE41"/>
  <c r="DF41"/>
  <c r="DH41"/>
  <c r="DI41"/>
  <c r="DJ41"/>
  <c r="DL41"/>
  <c r="DM41"/>
  <c r="DN41"/>
  <c r="DQ41" s="1"/>
  <c r="DO41"/>
  <c r="DP41"/>
  <c r="DR41"/>
  <c r="DS41"/>
  <c r="DT41"/>
  <c r="DV41"/>
  <c r="DW41"/>
  <c r="DX41"/>
  <c r="EA41" s="1"/>
  <c r="DY41"/>
  <c r="DZ41"/>
  <c r="EB41"/>
  <c r="EC41"/>
  <c r="ED41"/>
  <c r="EF41"/>
  <c r="EG41"/>
  <c r="EH41"/>
  <c r="EK41" s="1"/>
  <c r="EI41"/>
  <c r="EJ41"/>
  <c r="EL41"/>
  <c r="EM41"/>
  <c r="EN41"/>
  <c r="EP41"/>
  <c r="EQ41"/>
  <c r="ER41"/>
  <c r="EU41" s="1"/>
  <c r="ES41"/>
  <c r="ET41"/>
  <c r="EV41"/>
  <c r="EW41"/>
  <c r="EX41"/>
  <c r="EZ41"/>
  <c r="FA41"/>
  <c r="FB41"/>
  <c r="FE41" s="1"/>
  <c r="FC41"/>
  <c r="FD41"/>
  <c r="FF41"/>
  <c r="FG41"/>
  <c r="FH41"/>
  <c r="FJ41"/>
  <c r="FK41"/>
  <c r="FL41"/>
  <c r="FM41"/>
  <c r="FN41" s="1"/>
  <c r="FP41"/>
  <c r="FT41" s="1"/>
  <c r="FQ41"/>
  <c r="FR41"/>
  <c r="FS41" s="1"/>
  <c r="FU41"/>
  <c r="FV41"/>
  <c r="FW41"/>
  <c r="FX41" s="1"/>
  <c r="FZ41"/>
  <c r="GD41" s="1"/>
  <c r="GA41"/>
  <c r="GB41"/>
  <c r="GC41" s="1"/>
  <c r="GE41"/>
  <c r="GF41"/>
  <c r="GG41"/>
  <c r="GH41" s="1"/>
  <c r="GJ41"/>
  <c r="GN41" s="1"/>
  <c r="GK41"/>
  <c r="GL41"/>
  <c r="GM41" s="1"/>
  <c r="GO41"/>
  <c r="GP41"/>
  <c r="GQ41"/>
  <c r="GR41" s="1"/>
  <c r="GT41"/>
  <c r="GX41" s="1"/>
  <c r="GU41"/>
  <c r="GV41"/>
  <c r="GW41" s="1"/>
  <c r="HE41"/>
  <c r="HG41"/>
  <c r="HR41"/>
  <c r="HT41"/>
  <c r="AL42"/>
  <c r="AM42"/>
  <c r="AN42" s="1"/>
  <c r="AO42"/>
  <c r="AP42"/>
  <c r="AQ42"/>
  <c r="AS42"/>
  <c r="AT42"/>
  <c r="AU42"/>
  <c r="AX42" s="1"/>
  <c r="AV42"/>
  <c r="AW42"/>
  <c r="AY42"/>
  <c r="AZ42"/>
  <c r="BA42"/>
  <c r="BC42"/>
  <c r="BD42"/>
  <c r="BE42"/>
  <c r="BH42" s="1"/>
  <c r="BF42"/>
  <c r="BG42"/>
  <c r="BI42"/>
  <c r="BJ42"/>
  <c r="BK42"/>
  <c r="BM42"/>
  <c r="BN42"/>
  <c r="BO42"/>
  <c r="BR42" s="1"/>
  <c r="BP42"/>
  <c r="BQ42"/>
  <c r="BS42"/>
  <c r="BT42"/>
  <c r="BU42"/>
  <c r="BW42"/>
  <c r="BY42"/>
  <c r="BZ42"/>
  <c r="CA42"/>
  <c r="CB42"/>
  <c r="CC42"/>
  <c r="CD42"/>
  <c r="CH42" s="1"/>
  <c r="CE42"/>
  <c r="CF42"/>
  <c r="CG42" s="1"/>
  <c r="CI42"/>
  <c r="CJ42"/>
  <c r="CM42" s="1"/>
  <c r="CK42"/>
  <c r="CL42"/>
  <c r="CN42"/>
  <c r="CO42"/>
  <c r="CP42"/>
  <c r="CS42"/>
  <c r="CT42"/>
  <c r="CU42"/>
  <c r="CV42" s="1"/>
  <c r="CX42"/>
  <c r="DB42" s="1"/>
  <c r="CY42"/>
  <c r="CZ42"/>
  <c r="DA42" s="1"/>
  <c r="DC42"/>
  <c r="DD42"/>
  <c r="DG42" s="1"/>
  <c r="DE42"/>
  <c r="DF42"/>
  <c r="DH42"/>
  <c r="DI42"/>
  <c r="DJ42"/>
  <c r="DM42"/>
  <c r="DN42"/>
  <c r="DO42"/>
  <c r="DP42" s="1"/>
  <c r="DR42"/>
  <c r="DV42" s="1"/>
  <c r="DS42"/>
  <c r="DT42"/>
  <c r="DU42" s="1"/>
  <c r="DW42"/>
  <c r="DX42"/>
  <c r="EA42" s="1"/>
  <c r="DY42"/>
  <c r="DZ42"/>
  <c r="EB42"/>
  <c r="EC42"/>
  <c r="ED42"/>
  <c r="EG42"/>
  <c r="EH42"/>
  <c r="EI42"/>
  <c r="EJ42" s="1"/>
  <c r="EL42"/>
  <c r="EP42" s="1"/>
  <c r="EM42"/>
  <c r="EN42"/>
  <c r="EO42" s="1"/>
  <c r="EQ42"/>
  <c r="ER42"/>
  <c r="EU42" s="1"/>
  <c r="ES42"/>
  <c r="ET42"/>
  <c r="EV42"/>
  <c r="EW42"/>
  <c r="EX42"/>
  <c r="FA42"/>
  <c r="FB42"/>
  <c r="FC42"/>
  <c r="FD42" s="1"/>
  <c r="FF42"/>
  <c r="FJ42" s="1"/>
  <c r="FG42"/>
  <c r="FH42"/>
  <c r="FI42" s="1"/>
  <c r="FK42"/>
  <c r="FL42"/>
  <c r="FO42" s="1"/>
  <c r="FM42"/>
  <c r="FN42"/>
  <c r="FP42"/>
  <c r="FQ42"/>
  <c r="FR42"/>
  <c r="FU42"/>
  <c r="FV42"/>
  <c r="FW42"/>
  <c r="FX42" s="1"/>
  <c r="FZ42"/>
  <c r="GD42" s="1"/>
  <c r="GA42"/>
  <c r="GB42"/>
  <c r="GC42" s="1"/>
  <c r="GE42"/>
  <c r="GF42"/>
  <c r="GI42" s="1"/>
  <c r="GG42"/>
  <c r="GH42"/>
  <c r="GJ42"/>
  <c r="GK42"/>
  <c r="GL42"/>
  <c r="GO42"/>
  <c r="GP42"/>
  <c r="GQ42"/>
  <c r="GR42" s="1"/>
  <c r="GT42"/>
  <c r="GX42" s="1"/>
  <c r="GU42"/>
  <c r="GV42"/>
  <c r="GW42" s="1"/>
  <c r="HE42"/>
  <c r="HG42" s="1"/>
  <c r="HR42"/>
  <c r="HT42"/>
  <c r="AL43"/>
  <c r="AM43"/>
  <c r="AO43"/>
  <c r="AS43" s="1"/>
  <c r="AP43"/>
  <c r="AQ43"/>
  <c r="AT43"/>
  <c r="AU43"/>
  <c r="AX43" s="1"/>
  <c r="AV43"/>
  <c r="AW43"/>
  <c r="AY43"/>
  <c r="AZ43"/>
  <c r="BA43"/>
  <c r="BD43"/>
  <c r="BE43"/>
  <c r="BF43"/>
  <c r="BG43" s="1"/>
  <c r="BI43"/>
  <c r="BM43" s="1"/>
  <c r="BJ43"/>
  <c r="BK43"/>
  <c r="BL43" s="1"/>
  <c r="BN43"/>
  <c r="BO43"/>
  <c r="BR43" s="1"/>
  <c r="BP43"/>
  <c r="BQ43"/>
  <c r="BS43"/>
  <c r="BT43"/>
  <c r="BU43"/>
  <c r="BY43"/>
  <c r="BZ43"/>
  <c r="CA43"/>
  <c r="CB43"/>
  <c r="CC43"/>
  <c r="CD43"/>
  <c r="CE43"/>
  <c r="CF43"/>
  <c r="CH43"/>
  <c r="CI43"/>
  <c r="CJ43"/>
  <c r="CM43" s="1"/>
  <c r="CK43"/>
  <c r="CL43"/>
  <c r="CN43"/>
  <c r="CO43"/>
  <c r="CP43"/>
  <c r="CR43"/>
  <c r="CS43"/>
  <c r="CT43"/>
  <c r="CW43" s="1"/>
  <c r="CU43"/>
  <c r="CV43"/>
  <c r="CX43"/>
  <c r="CY43"/>
  <c r="CZ43"/>
  <c r="DB43"/>
  <c r="DC43"/>
  <c r="DD43"/>
  <c r="DG43" s="1"/>
  <c r="DE43"/>
  <c r="DF43"/>
  <c r="DH43"/>
  <c r="DI43"/>
  <c r="DJ43"/>
  <c r="DL43"/>
  <c r="DM43"/>
  <c r="DN43"/>
  <c r="DQ43" s="1"/>
  <c r="DO43"/>
  <c r="DP43"/>
  <c r="DR43"/>
  <c r="DS43"/>
  <c r="DT43"/>
  <c r="DV43"/>
  <c r="DW43"/>
  <c r="DX43"/>
  <c r="EA43" s="1"/>
  <c r="DY43"/>
  <c r="DZ43"/>
  <c r="EB43"/>
  <c r="EC43"/>
  <c r="ED43"/>
  <c r="EF43"/>
  <c r="EG43"/>
  <c r="EH43"/>
  <c r="EK43" s="1"/>
  <c r="EI43"/>
  <c r="EJ43"/>
  <c r="EL43"/>
  <c r="EM43"/>
  <c r="EN43"/>
  <c r="EP43"/>
  <c r="EQ43"/>
  <c r="ER43"/>
  <c r="EU43" s="1"/>
  <c r="ES43"/>
  <c r="ET43"/>
  <c r="EV43"/>
  <c r="EW43"/>
  <c r="EX43"/>
  <c r="EZ43"/>
  <c r="FA43"/>
  <c r="FB43"/>
  <c r="FE43" s="1"/>
  <c r="FC43"/>
  <c r="FD43"/>
  <c r="FF43"/>
  <c r="FG43"/>
  <c r="FH43"/>
  <c r="FJ43"/>
  <c r="FK43"/>
  <c r="FL43"/>
  <c r="FO43" s="1"/>
  <c r="FM43"/>
  <c r="FN43"/>
  <c r="FP43"/>
  <c r="FQ43"/>
  <c r="FR43"/>
  <c r="FT43"/>
  <c r="FU43"/>
  <c r="FV43"/>
  <c r="FY43" s="1"/>
  <c r="FW43"/>
  <c r="FX43"/>
  <c r="FZ43"/>
  <c r="GA43"/>
  <c r="GB43"/>
  <c r="GD43"/>
  <c r="GE43"/>
  <c r="GF43"/>
  <c r="GI43" s="1"/>
  <c r="GG43"/>
  <c r="GH43"/>
  <c r="GJ43"/>
  <c r="GK43"/>
  <c r="GL43"/>
  <c r="GN43"/>
  <c r="GO43"/>
  <c r="GP43"/>
  <c r="GS43" s="1"/>
  <c r="GQ43"/>
  <c r="GR43"/>
  <c r="GT43"/>
  <c r="GU43"/>
  <c r="GV43"/>
  <c r="GX43"/>
  <c r="HE43"/>
  <c r="HG43"/>
  <c r="HR43"/>
  <c r="HT43"/>
  <c r="AL44"/>
  <c r="AM44"/>
  <c r="AN44" s="1"/>
  <c r="AO44"/>
  <c r="AP44"/>
  <c r="AQ44"/>
  <c r="AR44" s="1"/>
  <c r="AT44"/>
  <c r="AX44" s="1"/>
  <c r="AU44"/>
  <c r="AV44"/>
  <c r="AW44" s="1"/>
  <c r="AY44"/>
  <c r="AZ44"/>
  <c r="BA44"/>
  <c r="BB44" s="1"/>
  <c r="BD44"/>
  <c r="BH44" s="1"/>
  <c r="BE44"/>
  <c r="BF44"/>
  <c r="BG44" s="1"/>
  <c r="BI44"/>
  <c r="BJ44"/>
  <c r="BK44"/>
  <c r="BL44" s="1"/>
  <c r="BN44"/>
  <c r="BR44" s="1"/>
  <c r="BO44"/>
  <c r="BP44"/>
  <c r="BQ44" s="1"/>
  <c r="BS44"/>
  <c r="BT44"/>
  <c r="BU44"/>
  <c r="BV44" s="1"/>
  <c r="BY44"/>
  <c r="BZ44"/>
  <c r="CA44"/>
  <c r="CB44"/>
  <c r="CC44"/>
  <c r="CD44"/>
  <c r="CE44"/>
  <c r="CH44" s="1"/>
  <c r="CF44"/>
  <c r="CG44"/>
  <c r="CI44"/>
  <c r="CJ44"/>
  <c r="CK44"/>
  <c r="CM44"/>
  <c r="CN44"/>
  <c r="CO44"/>
  <c r="CR44" s="1"/>
  <c r="CP44"/>
  <c r="CQ44"/>
  <c r="CS44"/>
  <c r="CT44"/>
  <c r="CU44"/>
  <c r="CW44"/>
  <c r="CX44"/>
  <c r="CY44"/>
  <c r="DB44" s="1"/>
  <c r="CZ44"/>
  <c r="DA44"/>
  <c r="DC44"/>
  <c r="DD44"/>
  <c r="DE44"/>
  <c r="DG44"/>
  <c r="DH44"/>
  <c r="DI44"/>
  <c r="DL44" s="1"/>
  <c r="DJ44"/>
  <c r="DK44"/>
  <c r="DM44"/>
  <c r="DN44"/>
  <c r="DO44"/>
  <c r="DQ44"/>
  <c r="DR44"/>
  <c r="DS44"/>
  <c r="DV44" s="1"/>
  <c r="DT44"/>
  <c r="DU44"/>
  <c r="DW44"/>
  <c r="DX44"/>
  <c r="DY44"/>
  <c r="EA44"/>
  <c r="EB44"/>
  <c r="EC44"/>
  <c r="EF44" s="1"/>
  <c r="ED44"/>
  <c r="EE44"/>
  <c r="EG44"/>
  <c r="EH44"/>
  <c r="EI44"/>
  <c r="EK44"/>
  <c r="EL44"/>
  <c r="EM44"/>
  <c r="EP44" s="1"/>
  <c r="EN44"/>
  <c r="EO44"/>
  <c r="EQ44"/>
  <c r="ER44"/>
  <c r="ES44"/>
  <c r="EU44"/>
  <c r="EV44"/>
  <c r="EW44"/>
  <c r="EZ44" s="1"/>
  <c r="EX44"/>
  <c r="EY44"/>
  <c r="FA44"/>
  <c r="FB44"/>
  <c r="FC44"/>
  <c r="FE44"/>
  <c r="FF44"/>
  <c r="FG44"/>
  <c r="FJ44" s="1"/>
  <c r="FH44"/>
  <c r="FI44"/>
  <c r="FK44"/>
  <c r="FL44"/>
  <c r="FM44"/>
  <c r="FO44"/>
  <c r="FP44"/>
  <c r="FQ44"/>
  <c r="FT44" s="1"/>
  <c r="FR44"/>
  <c r="FS44"/>
  <c r="FU44"/>
  <c r="FV44"/>
  <c r="FW44"/>
  <c r="FY44"/>
  <c r="FZ44"/>
  <c r="GA44"/>
  <c r="GD44" s="1"/>
  <c r="GB44"/>
  <c r="GC44"/>
  <c r="GE44"/>
  <c r="GF44"/>
  <c r="GG44"/>
  <c r="GI44"/>
  <c r="GJ44"/>
  <c r="GK44"/>
  <c r="GN44" s="1"/>
  <c r="GL44"/>
  <c r="GM44"/>
  <c r="GO44"/>
  <c r="GP44"/>
  <c r="GQ44"/>
  <c r="GS44"/>
  <c r="GT44"/>
  <c r="GU44"/>
  <c r="GX44" s="1"/>
  <c r="GV44"/>
  <c r="GW44"/>
  <c r="GY44"/>
  <c r="HA44"/>
  <c r="HL44" s="1"/>
  <c r="HE44"/>
  <c r="HG44" s="1"/>
  <c r="HJ44"/>
  <c r="HK44" s="1"/>
  <c r="HR44"/>
  <c r="HT44"/>
  <c r="HU44"/>
  <c r="AL45"/>
  <c r="AM45"/>
  <c r="AN45"/>
  <c r="AO45"/>
  <c r="AP45"/>
  <c r="AS45" s="1"/>
  <c r="AQ45"/>
  <c r="AR45"/>
  <c r="AT45"/>
  <c r="AU45"/>
  <c r="AV45"/>
  <c r="AX45"/>
  <c r="AY45"/>
  <c r="AZ45"/>
  <c r="BC45" s="1"/>
  <c r="BA45"/>
  <c r="BB45"/>
  <c r="BD45"/>
  <c r="BE45"/>
  <c r="BF45"/>
  <c r="BH45"/>
  <c r="BI45"/>
  <c r="BJ45"/>
  <c r="BM45" s="1"/>
  <c r="BK45"/>
  <c r="BL45"/>
  <c r="BN45"/>
  <c r="BO45"/>
  <c r="BP45"/>
  <c r="BR45"/>
  <c r="BS45"/>
  <c r="BT45"/>
  <c r="BW45" s="1"/>
  <c r="BU45"/>
  <c r="BV45"/>
  <c r="BY45"/>
  <c r="BZ45"/>
  <c r="CA45"/>
  <c r="CB45"/>
  <c r="CC45"/>
  <c r="CD45"/>
  <c r="CE45"/>
  <c r="CF45"/>
  <c r="CG45" s="1"/>
  <c r="CI45"/>
  <c r="CM45" s="1"/>
  <c r="CJ45"/>
  <c r="CK45"/>
  <c r="CL45" s="1"/>
  <c r="CN45"/>
  <c r="CO45"/>
  <c r="CP45"/>
  <c r="CQ45" s="1"/>
  <c r="CS45"/>
  <c r="CW45" s="1"/>
  <c r="CT45"/>
  <c r="CU45"/>
  <c r="CV45" s="1"/>
  <c r="CX45"/>
  <c r="CY45"/>
  <c r="CZ45"/>
  <c r="DA45" s="1"/>
  <c r="DC45"/>
  <c r="DG45" s="1"/>
  <c r="DD45"/>
  <c r="DE45"/>
  <c r="DF45" s="1"/>
  <c r="DH45"/>
  <c r="DI45"/>
  <c r="DJ45"/>
  <c r="DK45" s="1"/>
  <c r="DM45"/>
  <c r="DQ45" s="1"/>
  <c r="DN45"/>
  <c r="DO45"/>
  <c r="DP45" s="1"/>
  <c r="DR45"/>
  <c r="DS45"/>
  <c r="DT45"/>
  <c r="DU45" s="1"/>
  <c r="DW45"/>
  <c r="EA45" s="1"/>
  <c r="DX45"/>
  <c r="DY45"/>
  <c r="DZ45" s="1"/>
  <c r="EB45"/>
  <c r="EC45"/>
  <c r="ED45"/>
  <c r="EE45" s="1"/>
  <c r="EG45"/>
  <c r="EK45" s="1"/>
  <c r="EH45"/>
  <c r="EI45"/>
  <c r="EJ45" s="1"/>
  <c r="EL45"/>
  <c r="EM45"/>
  <c r="EN45"/>
  <c r="EO45" s="1"/>
  <c r="EQ45"/>
  <c r="EU45" s="1"/>
  <c r="ER45"/>
  <c r="ES45"/>
  <c r="ET45" s="1"/>
  <c r="EV45"/>
  <c r="EW45"/>
  <c r="EX45"/>
  <c r="EY45" s="1"/>
  <c r="FA45"/>
  <c r="FE45" s="1"/>
  <c r="FB45"/>
  <c r="FC45"/>
  <c r="FD45" s="1"/>
  <c r="FF45"/>
  <c r="FG45"/>
  <c r="FH45"/>
  <c r="FI45" s="1"/>
  <c r="FK45"/>
  <c r="FO45" s="1"/>
  <c r="FL45"/>
  <c r="FM45"/>
  <c r="FN45" s="1"/>
  <c r="FP45"/>
  <c r="FQ45"/>
  <c r="FR45"/>
  <c r="FS45" s="1"/>
  <c r="FU45"/>
  <c r="FY45" s="1"/>
  <c r="FV45"/>
  <c r="FW45"/>
  <c r="FX45" s="1"/>
  <c r="FZ45"/>
  <c r="GA45"/>
  <c r="GB45"/>
  <c r="GC45" s="1"/>
  <c r="GE45"/>
  <c r="GI45" s="1"/>
  <c r="GF45"/>
  <c r="GG45"/>
  <c r="GH45" s="1"/>
  <c r="GJ45"/>
  <c r="GK45"/>
  <c r="GL45"/>
  <c r="GM45" s="1"/>
  <c r="GO45"/>
  <c r="GS45" s="1"/>
  <c r="GP45"/>
  <c r="GQ45"/>
  <c r="GR45" s="1"/>
  <c r="GT45"/>
  <c r="GU45"/>
  <c r="GV45"/>
  <c r="GW45" s="1"/>
  <c r="GY45"/>
  <c r="HJ45" s="1"/>
  <c r="HE45"/>
  <c r="HG45" s="1"/>
  <c r="HR45"/>
  <c r="HT45"/>
  <c r="AL46"/>
  <c r="AM46"/>
  <c r="AN46" s="1"/>
  <c r="AO46"/>
  <c r="AP46"/>
  <c r="AQ46"/>
  <c r="AR46" s="1"/>
  <c r="AT46"/>
  <c r="AX46" s="1"/>
  <c r="AU46"/>
  <c r="AV46"/>
  <c r="AW46" s="1"/>
  <c r="AY46"/>
  <c r="AZ46"/>
  <c r="BA46"/>
  <c r="BB46" s="1"/>
  <c r="BD46"/>
  <c r="BH46" s="1"/>
  <c r="BE46"/>
  <c r="BF46"/>
  <c r="BG46" s="1"/>
  <c r="BI46"/>
  <c r="BJ46"/>
  <c r="BK46"/>
  <c r="BL46" s="1"/>
  <c r="BN46"/>
  <c r="BR46" s="1"/>
  <c r="BO46"/>
  <c r="BP46"/>
  <c r="BQ46" s="1"/>
  <c r="BS46"/>
  <c r="GY46" s="1"/>
  <c r="HJ46" s="1"/>
  <c r="BT46"/>
  <c r="BU46"/>
  <c r="BV46" s="1"/>
  <c r="BY46"/>
  <c r="BZ46"/>
  <c r="CA46"/>
  <c r="CB46"/>
  <c r="CC46"/>
  <c r="CD46"/>
  <c r="CE46"/>
  <c r="CH46" s="1"/>
  <c r="CF46"/>
  <c r="CG46"/>
  <c r="CI46"/>
  <c r="CJ46"/>
  <c r="CK46"/>
  <c r="CM46"/>
  <c r="CN46"/>
  <c r="CO46"/>
  <c r="CR46" s="1"/>
  <c r="CP46"/>
  <c r="CQ46"/>
  <c r="CS46"/>
  <c r="CT46"/>
  <c r="CU46"/>
  <c r="CW46"/>
  <c r="CX46"/>
  <c r="CY46"/>
  <c r="DB46" s="1"/>
  <c r="CZ46"/>
  <c r="DA46"/>
  <c r="DC46"/>
  <c r="DD46"/>
  <c r="DE46"/>
  <c r="DG46"/>
  <c r="DH46"/>
  <c r="DI46"/>
  <c r="DL46" s="1"/>
  <c r="DJ46"/>
  <c r="DK46"/>
  <c r="DM46"/>
  <c r="DN46"/>
  <c r="DO46"/>
  <c r="DQ46"/>
  <c r="DR46"/>
  <c r="DS46"/>
  <c r="DV46" s="1"/>
  <c r="DT46"/>
  <c r="DU46"/>
  <c r="DW46"/>
  <c r="DX46"/>
  <c r="DY46"/>
  <c r="EA46"/>
  <c r="EB46"/>
  <c r="EC46"/>
  <c r="EF46" s="1"/>
  <c r="ED46"/>
  <c r="EE46"/>
  <c r="EG46"/>
  <c r="EH46"/>
  <c r="EI46"/>
  <c r="EK46"/>
  <c r="EL46"/>
  <c r="EM46"/>
  <c r="EP46" s="1"/>
  <c r="EN46"/>
  <c r="EO46"/>
  <c r="EQ46"/>
  <c r="ER46"/>
  <c r="ES46"/>
  <c r="EU46"/>
  <c r="EV46"/>
  <c r="EW46"/>
  <c r="EZ46" s="1"/>
  <c r="EX46"/>
  <c r="EY46"/>
  <c r="FA46"/>
  <c r="FB46"/>
  <c r="FC46"/>
  <c r="FE46"/>
  <c r="FF46"/>
  <c r="FG46"/>
  <c r="FJ46" s="1"/>
  <c r="FH46"/>
  <c r="FI46"/>
  <c r="FK46"/>
  <c r="FL46"/>
  <c r="FM46"/>
  <c r="FO46"/>
  <c r="FP46"/>
  <c r="FQ46"/>
  <c r="FT46" s="1"/>
  <c r="FR46"/>
  <c r="FS46"/>
  <c r="FU46"/>
  <c r="FV46"/>
  <c r="FW46"/>
  <c r="FY46"/>
  <c r="FZ46"/>
  <c r="GA46"/>
  <c r="GD46" s="1"/>
  <c r="GB46"/>
  <c r="GC46"/>
  <c r="GE46"/>
  <c r="GF46"/>
  <c r="GG46"/>
  <c r="GI46"/>
  <c r="GJ46"/>
  <c r="GK46"/>
  <c r="GN46" s="1"/>
  <c r="GL46"/>
  <c r="GM46"/>
  <c r="GO46"/>
  <c r="GP46"/>
  <c r="GQ46"/>
  <c r="GS46"/>
  <c r="GT46"/>
  <c r="GU46"/>
  <c r="GX46" s="1"/>
  <c r="GV46"/>
  <c r="GW46"/>
  <c r="HA46"/>
  <c r="HL46" s="1"/>
  <c r="HE46"/>
  <c r="HG46" s="1"/>
  <c r="HR46"/>
  <c r="HT46"/>
  <c r="AL47"/>
  <c r="AM47"/>
  <c r="AN47"/>
  <c r="AO47"/>
  <c r="AP47"/>
  <c r="AS47" s="1"/>
  <c r="AQ47"/>
  <c r="AR47"/>
  <c r="AT47"/>
  <c r="AU47"/>
  <c r="AV47"/>
  <c r="AX47"/>
  <c r="AY47"/>
  <c r="AZ47"/>
  <c r="BC47" s="1"/>
  <c r="BA47"/>
  <c r="BB47"/>
  <c r="BD47"/>
  <c r="BE47"/>
  <c r="BF47"/>
  <c r="BH47"/>
  <c r="BI47"/>
  <c r="BJ47"/>
  <c r="BM47" s="1"/>
  <c r="BK47"/>
  <c r="BL47"/>
  <c r="BN47"/>
  <c r="BO47"/>
  <c r="BP47"/>
  <c r="BR47"/>
  <c r="BS47"/>
  <c r="BT47"/>
  <c r="BW47" s="1"/>
  <c r="BU47"/>
  <c r="BV47"/>
  <c r="BY47"/>
  <c r="BZ47"/>
  <c r="CA47"/>
  <c r="CB47"/>
  <c r="CC47"/>
  <c r="CD47"/>
  <c r="CE47"/>
  <c r="CF47"/>
  <c r="CG47" s="1"/>
  <c r="CI47"/>
  <c r="CM47" s="1"/>
  <c r="CJ47"/>
  <c r="CK47"/>
  <c r="CL47" s="1"/>
  <c r="CN47"/>
  <c r="CO47"/>
  <c r="CP47"/>
  <c r="CQ47" s="1"/>
  <c r="CS47"/>
  <c r="CW47" s="1"/>
  <c r="CT47"/>
  <c r="CU47"/>
  <c r="CV47" s="1"/>
  <c r="CX47"/>
  <c r="CY47"/>
  <c r="CZ47"/>
  <c r="DA47" s="1"/>
  <c r="DC47"/>
  <c r="DG47" s="1"/>
  <c r="DD47"/>
  <c r="DE47"/>
  <c r="DF47" s="1"/>
  <c r="DH47"/>
  <c r="DI47"/>
  <c r="DJ47"/>
  <c r="DK47" s="1"/>
  <c r="DM47"/>
  <c r="DQ47" s="1"/>
  <c r="DN47"/>
  <c r="DO47"/>
  <c r="DP47" s="1"/>
  <c r="DR47"/>
  <c r="DS47"/>
  <c r="DT47"/>
  <c r="DU47" s="1"/>
  <c r="DW47"/>
  <c r="EA47" s="1"/>
  <c r="DX47"/>
  <c r="DY47"/>
  <c r="DZ47" s="1"/>
  <c r="EB47"/>
  <c r="EC47"/>
  <c r="ED47"/>
  <c r="EE47" s="1"/>
  <c r="EG47"/>
  <c r="EK47" s="1"/>
  <c r="EH47"/>
  <c r="EI47"/>
  <c r="EJ47" s="1"/>
  <c r="EL47"/>
  <c r="EM47"/>
  <c r="EN47"/>
  <c r="EO47" s="1"/>
  <c r="EQ47"/>
  <c r="EU47" s="1"/>
  <c r="ER47"/>
  <c r="ES47"/>
  <c r="ET47" s="1"/>
  <c r="EV47"/>
  <c r="EW47"/>
  <c r="EX47"/>
  <c r="EY47" s="1"/>
  <c r="FA47"/>
  <c r="FE47" s="1"/>
  <c r="FB47"/>
  <c r="FC47"/>
  <c r="FD47" s="1"/>
  <c r="FF47"/>
  <c r="FG47"/>
  <c r="FH47"/>
  <c r="FI47" s="1"/>
  <c r="FK47"/>
  <c r="FO47" s="1"/>
  <c r="FL47"/>
  <c r="FM47"/>
  <c r="FN47" s="1"/>
  <c r="FP47"/>
  <c r="FQ47"/>
  <c r="FR47"/>
  <c r="FS47" s="1"/>
  <c r="FU47"/>
  <c r="FY47" s="1"/>
  <c r="FV47"/>
  <c r="FW47"/>
  <c r="FX47" s="1"/>
  <c r="FZ47"/>
  <c r="GA47"/>
  <c r="GB47"/>
  <c r="GC47" s="1"/>
  <c r="GE47"/>
  <c r="GI47" s="1"/>
  <c r="GF47"/>
  <c r="GG47"/>
  <c r="GH47" s="1"/>
  <c r="GJ47"/>
  <c r="GK47"/>
  <c r="GL47"/>
  <c r="GM47" s="1"/>
  <c r="GO47"/>
  <c r="GS47" s="1"/>
  <c r="GP47"/>
  <c r="GQ47"/>
  <c r="GR47" s="1"/>
  <c r="GT47"/>
  <c r="GU47"/>
  <c r="GV47"/>
  <c r="GW47" s="1"/>
  <c r="GY47"/>
  <c r="HJ47" s="1"/>
  <c r="HE47"/>
  <c r="HG47" s="1"/>
  <c r="HR47"/>
  <c r="HT47"/>
  <c r="AL48"/>
  <c r="AM48"/>
  <c r="AN48" s="1"/>
  <c r="AO48"/>
  <c r="GY48" s="1"/>
  <c r="HJ48" s="1"/>
  <c r="AP48"/>
  <c r="AQ48"/>
  <c r="AR48" s="1"/>
  <c r="AT48"/>
  <c r="AX48" s="1"/>
  <c r="AU48"/>
  <c r="AV48"/>
  <c r="AW48" s="1"/>
  <c r="AY48"/>
  <c r="AZ48"/>
  <c r="BA48"/>
  <c r="BB48" s="1"/>
  <c r="BD48"/>
  <c r="BH48" s="1"/>
  <c r="BE48"/>
  <c r="BF48"/>
  <c r="BG48" s="1"/>
  <c r="BI48"/>
  <c r="BJ48"/>
  <c r="BK48"/>
  <c r="BL48" s="1"/>
  <c r="BN48"/>
  <c r="BR48" s="1"/>
  <c r="BO48"/>
  <c r="BP48"/>
  <c r="BQ48" s="1"/>
  <c r="BS48"/>
  <c r="BT48"/>
  <c r="BU48"/>
  <c r="BV48" s="1"/>
  <c r="BY48"/>
  <c r="BZ48"/>
  <c r="CA48"/>
  <c r="CB48"/>
  <c r="CC48"/>
  <c r="CD48"/>
  <c r="CE48"/>
  <c r="CH48" s="1"/>
  <c r="CF48"/>
  <c r="CG48"/>
  <c r="CI48"/>
  <c r="CJ48"/>
  <c r="CK48"/>
  <c r="CM48"/>
  <c r="CN48"/>
  <c r="CO48"/>
  <c r="CR48" s="1"/>
  <c r="CP48"/>
  <c r="CQ48"/>
  <c r="CS48"/>
  <c r="CT48"/>
  <c r="CU48"/>
  <c r="CW48"/>
  <c r="CX48"/>
  <c r="CY48"/>
  <c r="DB48" s="1"/>
  <c r="CZ48"/>
  <c r="DA48"/>
  <c r="DC48"/>
  <c r="DD48"/>
  <c r="DE48"/>
  <c r="DG48"/>
  <c r="DH48"/>
  <c r="DI48"/>
  <c r="DL48" s="1"/>
  <c r="DJ48"/>
  <c r="DK48"/>
  <c r="DM48"/>
  <c r="DN48"/>
  <c r="DO48"/>
  <c r="DQ48"/>
  <c r="DR48"/>
  <c r="DS48"/>
  <c r="DV48" s="1"/>
  <c r="DT48"/>
  <c r="DU48"/>
  <c r="DW48"/>
  <c r="DX48"/>
  <c r="DY48"/>
  <c r="EA48"/>
  <c r="EB48"/>
  <c r="EC48"/>
  <c r="EF48" s="1"/>
  <c r="ED48"/>
  <c r="EE48"/>
  <c r="EG48"/>
  <c r="EH48"/>
  <c r="EI48"/>
  <c r="EK48"/>
  <c r="EL48"/>
  <c r="EM48"/>
  <c r="EP48" s="1"/>
  <c r="EN48"/>
  <c r="EO48"/>
  <c r="EQ48"/>
  <c r="ER48"/>
  <c r="ES48"/>
  <c r="EU48"/>
  <c r="EV48"/>
  <c r="EW48"/>
  <c r="EZ48" s="1"/>
  <c r="EX48"/>
  <c r="EY48"/>
  <c r="FA48"/>
  <c r="FB48"/>
  <c r="FC48"/>
  <c r="FE48"/>
  <c r="FF48"/>
  <c r="FG48"/>
  <c r="FJ48" s="1"/>
  <c r="FH48"/>
  <c r="FI48"/>
  <c r="FK48"/>
  <c r="FL48"/>
  <c r="FM48"/>
  <c r="FO48"/>
  <c r="FP48"/>
  <c r="FQ48"/>
  <c r="FT48" s="1"/>
  <c r="FR48"/>
  <c r="FS48"/>
  <c r="FU48"/>
  <c r="FV48"/>
  <c r="FW48"/>
  <c r="FY48"/>
  <c r="FZ48"/>
  <c r="GA48"/>
  <c r="GD48" s="1"/>
  <c r="GB48"/>
  <c r="GC48"/>
  <c r="GE48"/>
  <c r="GF48"/>
  <c r="GG48"/>
  <c r="GI48"/>
  <c r="GJ48"/>
  <c r="GK48"/>
  <c r="GN48" s="1"/>
  <c r="GL48"/>
  <c r="GM48"/>
  <c r="GO48"/>
  <c r="GP48"/>
  <c r="GQ48"/>
  <c r="GS48"/>
  <c r="GT48"/>
  <c r="GU48"/>
  <c r="GX48" s="1"/>
  <c r="GV48"/>
  <c r="GW48"/>
  <c r="HA48"/>
  <c r="HL48" s="1"/>
  <c r="HE48"/>
  <c r="HG48" s="1"/>
  <c r="HR48"/>
  <c r="HT48"/>
  <c r="AL49"/>
  <c r="AM49"/>
  <c r="AN49"/>
  <c r="AO49"/>
  <c r="AP49"/>
  <c r="AS49" s="1"/>
  <c r="AQ49"/>
  <c r="AR49"/>
  <c r="AT49"/>
  <c r="AU49"/>
  <c r="AV49"/>
  <c r="AX49"/>
  <c r="AY49"/>
  <c r="AZ49"/>
  <c r="BC49" s="1"/>
  <c r="BA49"/>
  <c r="BB49"/>
  <c r="BD49"/>
  <c r="BE49"/>
  <c r="BF49"/>
  <c r="BH49"/>
  <c r="BI49"/>
  <c r="BJ49"/>
  <c r="BM49" s="1"/>
  <c r="BK49"/>
  <c r="BL49"/>
  <c r="BN49"/>
  <c r="BO49"/>
  <c r="BP49"/>
  <c r="BR49"/>
  <c r="BS49"/>
  <c r="BT49"/>
  <c r="BW49" s="1"/>
  <c r="BU49"/>
  <c r="BV49"/>
  <c r="BY49"/>
  <c r="BZ49"/>
  <c r="CA49"/>
  <c r="CB49"/>
  <c r="CC49"/>
  <c r="CD49"/>
  <c r="CE49"/>
  <c r="CF49"/>
  <c r="CG49" s="1"/>
  <c r="CI49"/>
  <c r="CM49" s="1"/>
  <c r="CJ49"/>
  <c r="CK49"/>
  <c r="CL49" s="1"/>
  <c r="CN49"/>
  <c r="CO49"/>
  <c r="CP49"/>
  <c r="CQ49" s="1"/>
  <c r="CS49"/>
  <c r="CW49" s="1"/>
  <c r="CT49"/>
  <c r="CU49"/>
  <c r="CV49" s="1"/>
  <c r="CX49"/>
  <c r="CY49"/>
  <c r="CZ49"/>
  <c r="DA49" s="1"/>
  <c r="DC49"/>
  <c r="DG49" s="1"/>
  <c r="DD49"/>
  <c r="DE49"/>
  <c r="DF49" s="1"/>
  <c r="DH49"/>
  <c r="DI49"/>
  <c r="DJ49"/>
  <c r="DK49" s="1"/>
  <c r="DM49"/>
  <c r="DQ49" s="1"/>
  <c r="DN49"/>
  <c r="DO49"/>
  <c r="DP49" s="1"/>
  <c r="DR49"/>
  <c r="DS49"/>
  <c r="DT49"/>
  <c r="DU49" s="1"/>
  <c r="DW49"/>
  <c r="EA49" s="1"/>
  <c r="DX49"/>
  <c r="DY49"/>
  <c r="DZ49" s="1"/>
  <c r="EB49"/>
  <c r="EC49"/>
  <c r="ED49"/>
  <c r="EE49" s="1"/>
  <c r="EG49"/>
  <c r="EK49" s="1"/>
  <c r="EH49"/>
  <c r="EI49"/>
  <c r="EJ49" s="1"/>
  <c r="EL49"/>
  <c r="EM49"/>
  <c r="EN49"/>
  <c r="EO49" s="1"/>
  <c r="EQ49"/>
  <c r="EU49" s="1"/>
  <c r="ER49"/>
  <c r="ES49"/>
  <c r="ET49" s="1"/>
  <c r="EV49"/>
  <c r="EW49"/>
  <c r="EX49"/>
  <c r="EY49" s="1"/>
  <c r="FA49"/>
  <c r="FE49" s="1"/>
  <c r="FB49"/>
  <c r="FC49"/>
  <c r="FD49" s="1"/>
  <c r="FF49"/>
  <c r="FG49"/>
  <c r="FH49"/>
  <c r="FI49" s="1"/>
  <c r="FK49"/>
  <c r="FO49" s="1"/>
  <c r="FL49"/>
  <c r="FM49"/>
  <c r="FN49" s="1"/>
  <c r="FP49"/>
  <c r="FQ49"/>
  <c r="FR49"/>
  <c r="FS49" s="1"/>
  <c r="FU49"/>
  <c r="FY49" s="1"/>
  <c r="FV49"/>
  <c r="FW49"/>
  <c r="FX49" s="1"/>
  <c r="FZ49"/>
  <c r="GA49"/>
  <c r="GB49"/>
  <c r="GC49" s="1"/>
  <c r="GE49"/>
  <c r="GI49" s="1"/>
  <c r="GF49"/>
  <c r="GG49"/>
  <c r="GH49" s="1"/>
  <c r="GJ49"/>
  <c r="GK49"/>
  <c r="GL49"/>
  <c r="GM49" s="1"/>
  <c r="GO49"/>
  <c r="GS49" s="1"/>
  <c r="GP49"/>
  <c r="GQ49"/>
  <c r="GR49" s="1"/>
  <c r="GT49"/>
  <c r="GU49"/>
  <c r="GV49"/>
  <c r="GW49" s="1"/>
  <c r="GY49"/>
  <c r="HJ49" s="1"/>
  <c r="HE49"/>
  <c r="HG49" s="1"/>
  <c r="HR49"/>
  <c r="HT49"/>
  <c r="AL50"/>
  <c r="AM50"/>
  <c r="AN50" s="1"/>
  <c r="AO50"/>
  <c r="GY50" s="1"/>
  <c r="HJ50" s="1"/>
  <c r="AP50"/>
  <c r="AQ50"/>
  <c r="AR50" s="1"/>
  <c r="AT50"/>
  <c r="AX50" s="1"/>
  <c r="AU50"/>
  <c r="AV50"/>
  <c r="AW50" s="1"/>
  <c r="AY50"/>
  <c r="AZ50"/>
  <c r="BA50"/>
  <c r="BB50" s="1"/>
  <c r="BD50"/>
  <c r="BH50" s="1"/>
  <c r="BE50"/>
  <c r="BF50"/>
  <c r="BG50" s="1"/>
  <c r="BI50"/>
  <c r="BJ50"/>
  <c r="BK50"/>
  <c r="BL50" s="1"/>
  <c r="BN50"/>
  <c r="BR50" s="1"/>
  <c r="BO50"/>
  <c r="BP50"/>
  <c r="BQ50" s="1"/>
  <c r="BS50"/>
  <c r="BT50"/>
  <c r="BU50"/>
  <c r="BV50" s="1"/>
  <c r="BY50"/>
  <c r="BZ50"/>
  <c r="CA50"/>
  <c r="CB50"/>
  <c r="CC50"/>
  <c r="CD50"/>
  <c r="CE50"/>
  <c r="CH50" s="1"/>
  <c r="CF50"/>
  <c r="CG50"/>
  <c r="CI50"/>
  <c r="CJ50"/>
  <c r="CK50"/>
  <c r="CM50"/>
  <c r="CN50"/>
  <c r="CO50"/>
  <c r="CR50" s="1"/>
  <c r="CP50"/>
  <c r="CQ50"/>
  <c r="CS50"/>
  <c r="CT50"/>
  <c r="CU50"/>
  <c r="CW50"/>
  <c r="CX50"/>
  <c r="CY50"/>
  <c r="DB50" s="1"/>
  <c r="CZ50"/>
  <c r="DA50"/>
  <c r="DC50"/>
  <c r="DD50"/>
  <c r="DE50"/>
  <c r="DG50"/>
  <c r="DH50"/>
  <c r="DI50"/>
  <c r="DL50" s="1"/>
  <c r="DJ50"/>
  <c r="DK50"/>
  <c r="DM50"/>
  <c r="DN50"/>
  <c r="DO50"/>
  <c r="DQ50"/>
  <c r="DR50"/>
  <c r="DS50"/>
  <c r="DV50" s="1"/>
  <c r="DT50"/>
  <c r="DU50"/>
  <c r="DW50"/>
  <c r="DX50"/>
  <c r="DY50"/>
  <c r="EA50"/>
  <c r="EB50"/>
  <c r="EC50"/>
  <c r="EF50" s="1"/>
  <c r="ED50"/>
  <c r="EE50"/>
  <c r="EG50"/>
  <c r="EH50"/>
  <c r="EI50"/>
  <c r="EK50"/>
  <c r="EL50"/>
  <c r="EM50"/>
  <c r="EP50" s="1"/>
  <c r="EN50"/>
  <c r="EO50"/>
  <c r="EQ50"/>
  <c r="ER50"/>
  <c r="ES50"/>
  <c r="EU50"/>
  <c r="EV50"/>
  <c r="EW50"/>
  <c r="EZ50" s="1"/>
  <c r="EX50"/>
  <c r="EY50"/>
  <c r="FA50"/>
  <c r="FB50"/>
  <c r="FC50"/>
  <c r="FE50"/>
  <c r="FF50"/>
  <c r="FG50"/>
  <c r="FJ50" s="1"/>
  <c r="FH50"/>
  <c r="FI50"/>
  <c r="FK50"/>
  <c r="FL50"/>
  <c r="FM50"/>
  <c r="FO50"/>
  <c r="FP50"/>
  <c r="FQ50"/>
  <c r="FT50" s="1"/>
  <c r="FR50"/>
  <c r="FS50"/>
  <c r="FU50"/>
  <c r="FV50"/>
  <c r="FW50"/>
  <c r="FY50"/>
  <c r="FZ50"/>
  <c r="GA50"/>
  <c r="GD50" s="1"/>
  <c r="GB50"/>
  <c r="GC50"/>
  <c r="GE50"/>
  <c r="GF50"/>
  <c r="GG50"/>
  <c r="GI50"/>
  <c r="GJ50"/>
  <c r="GK50"/>
  <c r="GN50" s="1"/>
  <c r="GL50"/>
  <c r="GM50"/>
  <c r="GO50"/>
  <c r="GP50"/>
  <c r="GQ50"/>
  <c r="GS50"/>
  <c r="GT50"/>
  <c r="GU50"/>
  <c r="GX50" s="1"/>
  <c r="GV50"/>
  <c r="GW50"/>
  <c r="HA50"/>
  <c r="HL50" s="1"/>
  <c r="HE50"/>
  <c r="HG50" s="1"/>
  <c r="HR50"/>
  <c r="HT50"/>
  <c r="AL51"/>
  <c r="AM51"/>
  <c r="AN51"/>
  <c r="AO51"/>
  <c r="AP51"/>
  <c r="AS51" s="1"/>
  <c r="AQ51"/>
  <c r="AR51"/>
  <c r="AT51"/>
  <c r="AU51"/>
  <c r="AV51"/>
  <c r="AX51"/>
  <c r="AY51"/>
  <c r="AZ51"/>
  <c r="BC51" s="1"/>
  <c r="BA51"/>
  <c r="BB51"/>
  <c r="BD51"/>
  <c r="BE51"/>
  <c r="BF51"/>
  <c r="BH51"/>
  <c r="BI51"/>
  <c r="BJ51"/>
  <c r="BM51" s="1"/>
  <c r="BK51"/>
  <c r="BL51"/>
  <c r="BN51"/>
  <c r="BO51"/>
  <c r="BP51"/>
  <c r="BR51"/>
  <c r="BS51"/>
  <c r="BT51"/>
  <c r="BW51" s="1"/>
  <c r="BU51"/>
  <c r="BV51"/>
  <c r="BY51"/>
  <c r="BZ51"/>
  <c r="CA51"/>
  <c r="CB51"/>
  <c r="CC51"/>
  <c r="CD51"/>
  <c r="CE51"/>
  <c r="CF51"/>
  <c r="CG51" s="1"/>
  <c r="CI51"/>
  <c r="CM51" s="1"/>
  <c r="CJ51"/>
  <c r="CK51"/>
  <c r="CL51" s="1"/>
  <c r="CN51"/>
  <c r="CO51"/>
  <c r="CP51"/>
  <c r="CQ51" s="1"/>
  <c r="CS51"/>
  <c r="CW51" s="1"/>
  <c r="CT51"/>
  <c r="CU51"/>
  <c r="CV51" s="1"/>
  <c r="CX51"/>
  <c r="CY51"/>
  <c r="CZ51"/>
  <c r="DA51" s="1"/>
  <c r="DC51"/>
  <c r="DG51" s="1"/>
  <c r="DD51"/>
  <c r="DE51"/>
  <c r="DF51" s="1"/>
  <c r="DH51"/>
  <c r="DI51"/>
  <c r="DJ51"/>
  <c r="DK51" s="1"/>
  <c r="DM51"/>
  <c r="DQ51" s="1"/>
  <c r="DN51"/>
  <c r="DO51"/>
  <c r="DP51" s="1"/>
  <c r="DR51"/>
  <c r="DS51"/>
  <c r="DT51"/>
  <c r="DU51" s="1"/>
  <c r="DW51"/>
  <c r="EA51" s="1"/>
  <c r="DX51"/>
  <c r="DY51"/>
  <c r="DZ51" s="1"/>
  <c r="EB51"/>
  <c r="EC51"/>
  <c r="ED51"/>
  <c r="EE51" s="1"/>
  <c r="EG51"/>
  <c r="EK51" s="1"/>
  <c r="EH51"/>
  <c r="EI51"/>
  <c r="EJ51" s="1"/>
  <c r="EL51"/>
  <c r="EM51"/>
  <c r="EN51"/>
  <c r="EO51" s="1"/>
  <c r="EQ51"/>
  <c r="EU51" s="1"/>
  <c r="ER51"/>
  <c r="ES51"/>
  <c r="ET51" s="1"/>
  <c r="EV51"/>
  <c r="EW51"/>
  <c r="EX51"/>
  <c r="EY51" s="1"/>
  <c r="FA51"/>
  <c r="FE51" s="1"/>
  <c r="FB51"/>
  <c r="FC51"/>
  <c r="FD51" s="1"/>
  <c r="FF51"/>
  <c r="FG51"/>
  <c r="FH51"/>
  <c r="FI51" s="1"/>
  <c r="FK51"/>
  <c r="FO51" s="1"/>
  <c r="FL51"/>
  <c r="FM51"/>
  <c r="FN51" s="1"/>
  <c r="FP51"/>
  <c r="FQ51"/>
  <c r="FR51"/>
  <c r="FS51" s="1"/>
  <c r="FU51"/>
  <c r="FY51" s="1"/>
  <c r="FV51"/>
  <c r="FW51"/>
  <c r="FX51" s="1"/>
  <c r="FZ51"/>
  <c r="GA51"/>
  <c r="GB51"/>
  <c r="GC51" s="1"/>
  <c r="GE51"/>
  <c r="GI51" s="1"/>
  <c r="GF51"/>
  <c r="GG51"/>
  <c r="GH51" s="1"/>
  <c r="GJ51"/>
  <c r="GK51"/>
  <c r="GL51"/>
  <c r="GM51" s="1"/>
  <c r="GO51"/>
  <c r="GS51" s="1"/>
  <c r="GP51"/>
  <c r="GQ51"/>
  <c r="GR51" s="1"/>
  <c r="GT51"/>
  <c r="GU51"/>
  <c r="GV51"/>
  <c r="GW51" s="1"/>
  <c r="GY51"/>
  <c r="HJ51" s="1"/>
  <c r="HE51"/>
  <c r="HG51" s="1"/>
  <c r="HR51"/>
  <c r="HT51"/>
  <c r="AL52"/>
  <c r="AM52"/>
  <c r="AN52" s="1"/>
  <c r="AO52"/>
  <c r="GY52" s="1"/>
  <c r="HJ52" s="1"/>
  <c r="AP52"/>
  <c r="AQ52"/>
  <c r="AR52" s="1"/>
  <c r="AT52"/>
  <c r="AX52" s="1"/>
  <c r="AU52"/>
  <c r="AV52"/>
  <c r="AW52" s="1"/>
  <c r="AY52"/>
  <c r="AZ52"/>
  <c r="BA52"/>
  <c r="BB52" s="1"/>
  <c r="BD52"/>
  <c r="BH52" s="1"/>
  <c r="BE52"/>
  <c r="BF52"/>
  <c r="BG52" s="1"/>
  <c r="BI52"/>
  <c r="BJ52"/>
  <c r="BK52"/>
  <c r="BL52" s="1"/>
  <c r="BN52"/>
  <c r="BR52" s="1"/>
  <c r="BO52"/>
  <c r="BP52"/>
  <c r="BQ52" s="1"/>
  <c r="BS52"/>
  <c r="BT52"/>
  <c r="BU52"/>
  <c r="BV52" s="1"/>
  <c r="BY52"/>
  <c r="BZ52"/>
  <c r="CA52"/>
  <c r="CB52"/>
  <c r="CC52"/>
  <c r="CD52"/>
  <c r="CE52"/>
  <c r="CH52" s="1"/>
  <c r="CF52"/>
  <c r="CG52"/>
  <c r="CI52"/>
  <c r="CJ52"/>
  <c r="CK52"/>
  <c r="CM52"/>
  <c r="CN52"/>
  <c r="CO52"/>
  <c r="CR52" s="1"/>
  <c r="CP52"/>
  <c r="CQ52"/>
  <c r="CS52"/>
  <c r="CT52"/>
  <c r="CU52"/>
  <c r="CW52"/>
  <c r="CX52"/>
  <c r="CY52"/>
  <c r="DB52" s="1"/>
  <c r="CZ52"/>
  <c r="DA52"/>
  <c r="DC52"/>
  <c r="DD52"/>
  <c r="DE52"/>
  <c r="DG52"/>
  <c r="DH52"/>
  <c r="DI52"/>
  <c r="DL52" s="1"/>
  <c r="DJ52"/>
  <c r="DK52"/>
  <c r="DM52"/>
  <c r="DN52"/>
  <c r="DO52"/>
  <c r="DQ52"/>
  <c r="DR52"/>
  <c r="DS52"/>
  <c r="DV52" s="1"/>
  <c r="DT52"/>
  <c r="DU52"/>
  <c r="DW52"/>
  <c r="DX52"/>
  <c r="DY52"/>
  <c r="EA52"/>
  <c r="EB52"/>
  <c r="EC52"/>
  <c r="EF52" s="1"/>
  <c r="ED52"/>
  <c r="EE52"/>
  <c r="EG52"/>
  <c r="EH52"/>
  <c r="EI52"/>
  <c r="EK52"/>
  <c r="EL52"/>
  <c r="EM52"/>
  <c r="EP52" s="1"/>
  <c r="EN52"/>
  <c r="EO52"/>
  <c r="EQ52"/>
  <c r="ER52"/>
  <c r="ES52"/>
  <c r="EU52"/>
  <c r="EV52"/>
  <c r="EW52"/>
  <c r="EZ52" s="1"/>
  <c r="EX52"/>
  <c r="EY52"/>
  <c r="FA52"/>
  <c r="FB52"/>
  <c r="FC52"/>
  <c r="FE52"/>
  <c r="FF52"/>
  <c r="FG52"/>
  <c r="FJ52" s="1"/>
  <c r="FH52"/>
  <c r="FI52"/>
  <c r="FK52"/>
  <c r="FL52"/>
  <c r="FM52"/>
  <c r="FO52"/>
  <c r="FP52"/>
  <c r="FQ52"/>
  <c r="FT52" s="1"/>
  <c r="FR52"/>
  <c r="FS52"/>
  <c r="FU52"/>
  <c r="FV52"/>
  <c r="FW52"/>
  <c r="FY52"/>
  <c r="FZ52"/>
  <c r="GA52"/>
  <c r="GD52" s="1"/>
  <c r="GB52"/>
  <c r="GC52"/>
  <c r="GE52"/>
  <c r="GF52"/>
  <c r="GG52"/>
  <c r="GI52"/>
  <c r="GJ52"/>
  <c r="GK52"/>
  <c r="GN52" s="1"/>
  <c r="GL52"/>
  <c r="GM52"/>
  <c r="GO52"/>
  <c r="GP52"/>
  <c r="GQ52"/>
  <c r="GS52"/>
  <c r="GT52"/>
  <c r="GU52"/>
  <c r="GX52" s="1"/>
  <c r="GV52"/>
  <c r="GW52"/>
  <c r="HA52"/>
  <c r="HL52" s="1"/>
  <c r="HE52"/>
  <c r="HG52" s="1"/>
  <c r="HR52"/>
  <c r="HT52"/>
  <c r="AL53"/>
  <c r="AM53"/>
  <c r="AN53"/>
  <c r="AO53"/>
  <c r="AP53"/>
  <c r="AS53" s="1"/>
  <c r="AQ53"/>
  <c r="AR53"/>
  <c r="AT53"/>
  <c r="AU53"/>
  <c r="AV53"/>
  <c r="AX53"/>
  <c r="AY53"/>
  <c r="AZ53"/>
  <c r="BC53" s="1"/>
  <c r="BA53"/>
  <c r="BB53"/>
  <c r="BD53"/>
  <c r="BE53"/>
  <c r="BF53"/>
  <c r="BH53"/>
  <c r="BI53"/>
  <c r="BJ53"/>
  <c r="BM53" s="1"/>
  <c r="BK53"/>
  <c r="BL53"/>
  <c r="BN53"/>
  <c r="BO53"/>
  <c r="BP53"/>
  <c r="BR53"/>
  <c r="BS53"/>
  <c r="BT53"/>
  <c r="BW53" s="1"/>
  <c r="BU53"/>
  <c r="BV53"/>
  <c r="BY53"/>
  <c r="BZ53"/>
  <c r="CA53"/>
  <c r="CB53"/>
  <c r="CC53"/>
  <c r="CD53"/>
  <c r="CE53"/>
  <c r="CF53"/>
  <c r="CG53" s="1"/>
  <c r="CI53"/>
  <c r="CM53" s="1"/>
  <c r="CJ53"/>
  <c r="CK53"/>
  <c r="CL53" s="1"/>
  <c r="CN53"/>
  <c r="CO53"/>
  <c r="CP53"/>
  <c r="CQ53" s="1"/>
  <c r="CS53"/>
  <c r="CW53" s="1"/>
  <c r="CT53"/>
  <c r="CU53"/>
  <c r="CV53" s="1"/>
  <c r="CX53"/>
  <c r="CY53"/>
  <c r="CZ53"/>
  <c r="DA53" s="1"/>
  <c r="DC53"/>
  <c r="DG53" s="1"/>
  <c r="DD53"/>
  <c r="DE53"/>
  <c r="DF53" s="1"/>
  <c r="DH53"/>
  <c r="DI53"/>
  <c r="DJ53"/>
  <c r="DK53" s="1"/>
  <c r="DM53"/>
  <c r="DQ53" s="1"/>
  <c r="DN53"/>
  <c r="DO53"/>
  <c r="DP53" s="1"/>
  <c r="DR53"/>
  <c r="DS53"/>
  <c r="DT53"/>
  <c r="DU53" s="1"/>
  <c r="DW53"/>
  <c r="EA53" s="1"/>
  <c r="DX53"/>
  <c r="DY53"/>
  <c r="DZ53" s="1"/>
  <c r="EB53"/>
  <c r="EC53"/>
  <c r="ED53"/>
  <c r="EE53" s="1"/>
  <c r="EG53"/>
  <c r="EK53" s="1"/>
  <c r="EH53"/>
  <c r="EI53"/>
  <c r="EJ53" s="1"/>
  <c r="EL53"/>
  <c r="EM53"/>
  <c r="EN53"/>
  <c r="EO53" s="1"/>
  <c r="EQ53"/>
  <c r="EU53" s="1"/>
  <c r="ER53"/>
  <c r="ES53"/>
  <c r="ET53" s="1"/>
  <c r="EV53"/>
  <c r="EW53"/>
  <c r="EX53"/>
  <c r="EY53" s="1"/>
  <c r="FA53"/>
  <c r="FE53" s="1"/>
  <c r="FB53"/>
  <c r="FC53"/>
  <c r="FD53" s="1"/>
  <c r="FF53"/>
  <c r="FG53"/>
  <c r="FH53"/>
  <c r="FI53" s="1"/>
  <c r="FK53"/>
  <c r="FO53" s="1"/>
  <c r="FL53"/>
  <c r="FM53"/>
  <c r="FN53" s="1"/>
  <c r="FP53"/>
  <c r="FQ53"/>
  <c r="FR53"/>
  <c r="FS53" s="1"/>
  <c r="FU53"/>
  <c r="FY53" s="1"/>
  <c r="FV53"/>
  <c r="FW53"/>
  <c r="FX53" s="1"/>
  <c r="FZ53"/>
  <c r="GA53"/>
  <c r="GB53"/>
  <c r="GC53" s="1"/>
  <c r="GE53"/>
  <c r="GI53" s="1"/>
  <c r="GF53"/>
  <c r="GG53"/>
  <c r="GH53" s="1"/>
  <c r="GJ53"/>
  <c r="GK53"/>
  <c r="GL53"/>
  <c r="GM53" s="1"/>
  <c r="GO53"/>
  <c r="GS53" s="1"/>
  <c r="GP53"/>
  <c r="GQ53"/>
  <c r="GR53" s="1"/>
  <c r="GT53"/>
  <c r="GU53"/>
  <c r="GV53"/>
  <c r="GW53" s="1"/>
  <c r="GY53"/>
  <c r="HJ53" s="1"/>
  <c r="HE53"/>
  <c r="HG53" s="1"/>
  <c r="HR53"/>
  <c r="HT53"/>
  <c r="AL54"/>
  <c r="AM54"/>
  <c r="AN54" s="1"/>
  <c r="AO54"/>
  <c r="GY54" s="1"/>
  <c r="HJ54" s="1"/>
  <c r="AP54"/>
  <c r="AQ54"/>
  <c r="AR54" s="1"/>
  <c r="AT54"/>
  <c r="AX54" s="1"/>
  <c r="AU54"/>
  <c r="AV54"/>
  <c r="AW54" s="1"/>
  <c r="AY54"/>
  <c r="AZ54"/>
  <c r="BA54"/>
  <c r="BB54" s="1"/>
  <c r="BD54"/>
  <c r="BH54" s="1"/>
  <c r="BE54"/>
  <c r="BF54"/>
  <c r="BG54" s="1"/>
  <c r="BI54"/>
  <c r="BJ54"/>
  <c r="BK54"/>
  <c r="BL54" s="1"/>
  <c r="BN54"/>
  <c r="BR54" s="1"/>
  <c r="BO54"/>
  <c r="BP54"/>
  <c r="BQ54" s="1"/>
  <c r="BS54"/>
  <c r="BT54"/>
  <c r="BU54"/>
  <c r="BV54" s="1"/>
  <c r="BY54"/>
  <c r="BZ54"/>
  <c r="CA54"/>
  <c r="CB54"/>
  <c r="CC54"/>
  <c r="CD54"/>
  <c r="CE54"/>
  <c r="CH54" s="1"/>
  <c r="CF54"/>
  <c r="CG54"/>
  <c r="CI54"/>
  <c r="CJ54"/>
  <c r="CK54"/>
  <c r="CM54"/>
  <c r="CN54"/>
  <c r="CO54"/>
  <c r="CR54" s="1"/>
  <c r="CP54"/>
  <c r="CQ54"/>
  <c r="CS54"/>
  <c r="CT54"/>
  <c r="CU54"/>
  <c r="CW54"/>
  <c r="CX54"/>
  <c r="CY54"/>
  <c r="DB54" s="1"/>
  <c r="CZ54"/>
  <c r="DA54"/>
  <c r="DC54"/>
  <c r="DD54"/>
  <c r="DE54"/>
  <c r="DG54"/>
  <c r="DH54"/>
  <c r="DI54"/>
  <c r="DL54" s="1"/>
  <c r="DJ54"/>
  <c r="DK54"/>
  <c r="DM54"/>
  <c r="DN54"/>
  <c r="DO54"/>
  <c r="DQ54"/>
  <c r="DR54"/>
  <c r="DS54"/>
  <c r="DV54" s="1"/>
  <c r="DT54"/>
  <c r="DU54"/>
  <c r="DW54"/>
  <c r="DX54"/>
  <c r="DY54"/>
  <c r="EA54"/>
  <c r="EB54"/>
  <c r="EC54"/>
  <c r="EF54" s="1"/>
  <c r="ED54"/>
  <c r="EE54"/>
  <c r="EG54"/>
  <c r="EH54"/>
  <c r="EI54"/>
  <c r="EK54"/>
  <c r="EL54"/>
  <c r="EM54"/>
  <c r="EP54" s="1"/>
  <c r="EN54"/>
  <c r="EO54"/>
  <c r="EQ54"/>
  <c r="ER54"/>
  <c r="ES54"/>
  <c r="EU54"/>
  <c r="EV54"/>
  <c r="EW54"/>
  <c r="EZ54" s="1"/>
  <c r="EX54"/>
  <c r="EY54"/>
  <c r="FA54"/>
  <c r="FB54"/>
  <c r="FC54"/>
  <c r="FE54"/>
  <c r="FF54"/>
  <c r="FG54"/>
  <c r="FJ54" s="1"/>
  <c r="FH54"/>
  <c r="FI54"/>
  <c r="FK54"/>
  <c r="FL54"/>
  <c r="FM54"/>
  <c r="FO54"/>
  <c r="FP54"/>
  <c r="FQ54"/>
  <c r="FT54" s="1"/>
  <c r="FR54"/>
  <c r="FS54"/>
  <c r="FU54"/>
  <c r="FV54"/>
  <c r="FW54"/>
  <c r="FY54"/>
  <c r="FZ54"/>
  <c r="GA54"/>
  <c r="GD54" s="1"/>
  <c r="GB54"/>
  <c r="GC54"/>
  <c r="GE54"/>
  <c r="GF54"/>
  <c r="GG54"/>
  <c r="GI54"/>
  <c r="GJ54"/>
  <c r="GK54"/>
  <c r="GN54" s="1"/>
  <c r="GL54"/>
  <c r="GM54"/>
  <c r="GO54"/>
  <c r="GP54"/>
  <c r="GQ54"/>
  <c r="GS54"/>
  <c r="GT54"/>
  <c r="GU54"/>
  <c r="GX54" s="1"/>
  <c r="GV54"/>
  <c r="GW54"/>
  <c r="HA54"/>
  <c r="HL54" s="1"/>
  <c r="HE54"/>
  <c r="HG54" s="1"/>
  <c r="HR54"/>
  <c r="HT54"/>
  <c r="AL55"/>
  <c r="AM55"/>
  <c r="AN55"/>
  <c r="AO55"/>
  <c r="AP55"/>
  <c r="AS55" s="1"/>
  <c r="AQ55"/>
  <c r="AR55"/>
  <c r="AT55"/>
  <c r="AU55"/>
  <c r="AV55"/>
  <c r="AX55"/>
  <c r="AY55"/>
  <c r="AZ55"/>
  <c r="BC55" s="1"/>
  <c r="BA55"/>
  <c r="BB55"/>
  <c r="BD55"/>
  <c r="BE55"/>
  <c r="BF55"/>
  <c r="BH55"/>
  <c r="BI55"/>
  <c r="BJ55"/>
  <c r="BM55" s="1"/>
  <c r="BK55"/>
  <c r="BL55"/>
  <c r="BN55"/>
  <c r="BO55"/>
  <c r="BP55"/>
  <c r="BR55"/>
  <c r="BS55"/>
  <c r="BT55"/>
  <c r="BW55" s="1"/>
  <c r="BU55"/>
  <c r="BV55"/>
  <c r="BY55"/>
  <c r="BZ55"/>
  <c r="CA55"/>
  <c r="CB55"/>
  <c r="CC55"/>
  <c r="CD55"/>
  <c r="CE55"/>
  <c r="CF55"/>
  <c r="CG55" s="1"/>
  <c r="CI55"/>
  <c r="CM55" s="1"/>
  <c r="CJ55"/>
  <c r="CK55"/>
  <c r="CL55" s="1"/>
  <c r="CN55"/>
  <c r="CO55"/>
  <c r="CP55"/>
  <c r="CQ55" s="1"/>
  <c r="CS55"/>
  <c r="CW55" s="1"/>
  <c r="CT55"/>
  <c r="CU55"/>
  <c r="CV55" s="1"/>
  <c r="CX55"/>
  <c r="CY55"/>
  <c r="CZ55"/>
  <c r="DA55" s="1"/>
  <c r="DC55"/>
  <c r="DG55" s="1"/>
  <c r="DD55"/>
  <c r="DE55"/>
  <c r="DF55" s="1"/>
  <c r="DH55"/>
  <c r="DI55"/>
  <c r="DJ55"/>
  <c r="DK55" s="1"/>
  <c r="DM55"/>
  <c r="DQ55" s="1"/>
  <c r="DN55"/>
  <c r="DO55"/>
  <c r="DP55" s="1"/>
  <c r="DR55"/>
  <c r="DS55"/>
  <c r="DT55"/>
  <c r="DU55" s="1"/>
  <c r="DW55"/>
  <c r="EA55" s="1"/>
  <c r="DX55"/>
  <c r="DY55"/>
  <c r="DZ55" s="1"/>
  <c r="EB55"/>
  <c r="EC55"/>
  <c r="ED55"/>
  <c r="EE55" s="1"/>
  <c r="EG55"/>
  <c r="EK55" s="1"/>
  <c r="EH55"/>
  <c r="EI55"/>
  <c r="EJ55" s="1"/>
  <c r="EL55"/>
  <c r="EM55"/>
  <c r="EN55"/>
  <c r="EO55" s="1"/>
  <c r="EQ55"/>
  <c r="EU55" s="1"/>
  <c r="ER55"/>
  <c r="ES55"/>
  <c r="ET55" s="1"/>
  <c r="EV55"/>
  <c r="EW55"/>
  <c r="EX55"/>
  <c r="EY55" s="1"/>
  <c r="FA55"/>
  <c r="FE55" s="1"/>
  <c r="FB55"/>
  <c r="FC55"/>
  <c r="FD55" s="1"/>
  <c r="FF55"/>
  <c r="FG55"/>
  <c r="FH55"/>
  <c r="FI55" s="1"/>
  <c r="FK55"/>
  <c r="FO55" s="1"/>
  <c r="FL55"/>
  <c r="FM55"/>
  <c r="FN55" s="1"/>
  <c r="FP55"/>
  <c r="FQ55"/>
  <c r="FR55"/>
  <c r="FS55" s="1"/>
  <c r="FU55"/>
  <c r="FY55" s="1"/>
  <c r="FV55"/>
  <c r="FW55"/>
  <c r="FX55" s="1"/>
  <c r="FZ55"/>
  <c r="GA55"/>
  <c r="GB55"/>
  <c r="GC55" s="1"/>
  <c r="GE55"/>
  <c r="GI55" s="1"/>
  <c r="GF55"/>
  <c r="GG55"/>
  <c r="GH55" s="1"/>
  <c r="GJ55"/>
  <c r="GK55"/>
  <c r="GL55"/>
  <c r="GM55" s="1"/>
  <c r="GO55"/>
  <c r="GS55" s="1"/>
  <c r="GP55"/>
  <c r="GQ55"/>
  <c r="GR55" s="1"/>
  <c r="GT55"/>
  <c r="GU55"/>
  <c r="GV55"/>
  <c r="GW55" s="1"/>
  <c r="GY55"/>
  <c r="HJ55" s="1"/>
  <c r="HE55"/>
  <c r="HG55" s="1"/>
  <c r="HR55"/>
  <c r="HT55"/>
  <c r="AL56"/>
  <c r="AM56"/>
  <c r="AN56" s="1"/>
  <c r="AO56"/>
  <c r="GY56" s="1"/>
  <c r="HJ56" s="1"/>
  <c r="AP56"/>
  <c r="AQ56"/>
  <c r="AR56" s="1"/>
  <c r="AT56"/>
  <c r="AX56" s="1"/>
  <c r="AU56"/>
  <c r="AV56"/>
  <c r="AW56" s="1"/>
  <c r="AY56"/>
  <c r="AZ56"/>
  <c r="BA56"/>
  <c r="BB56" s="1"/>
  <c r="BD56"/>
  <c r="BH56" s="1"/>
  <c r="BE56"/>
  <c r="BF56"/>
  <c r="BG56" s="1"/>
  <c r="BI56"/>
  <c r="BJ56"/>
  <c r="BK56"/>
  <c r="BL56" s="1"/>
  <c r="BN56"/>
  <c r="BR56" s="1"/>
  <c r="BO56"/>
  <c r="BP56"/>
  <c r="BQ56" s="1"/>
  <c r="BS56"/>
  <c r="BT56"/>
  <c r="BU56"/>
  <c r="BV56" s="1"/>
  <c r="BY56"/>
  <c r="BZ56"/>
  <c r="CA56"/>
  <c r="CB56"/>
  <c r="CC56"/>
  <c r="CD56"/>
  <c r="CE56"/>
  <c r="CH56" s="1"/>
  <c r="CF56"/>
  <c r="CG56"/>
  <c r="CI56"/>
  <c r="CJ56"/>
  <c r="CK56"/>
  <c r="CM56"/>
  <c r="CN56"/>
  <c r="CO56"/>
  <c r="CR56" s="1"/>
  <c r="CP56"/>
  <c r="CQ56"/>
  <c r="CS56"/>
  <c r="CT56"/>
  <c r="CU56"/>
  <c r="CW56"/>
  <c r="CX56"/>
  <c r="CY56"/>
  <c r="DB56" s="1"/>
  <c r="CZ56"/>
  <c r="DA56"/>
  <c r="DC56"/>
  <c r="DD56"/>
  <c r="DE56"/>
  <c r="DG56"/>
  <c r="DH56"/>
  <c r="DI56"/>
  <c r="DL56" s="1"/>
  <c r="DJ56"/>
  <c r="DK56"/>
  <c r="DM56"/>
  <c r="DN56"/>
  <c r="DO56"/>
  <c r="DQ56"/>
  <c r="DR56"/>
  <c r="DS56"/>
  <c r="DV56" s="1"/>
  <c r="DT56"/>
  <c r="DU56"/>
  <c r="DW56"/>
  <c r="DX56"/>
  <c r="DY56"/>
  <c r="EA56"/>
  <c r="EB56"/>
  <c r="EC56"/>
  <c r="EF56" s="1"/>
  <c r="ED56"/>
  <c r="EE56"/>
  <c r="EG56"/>
  <c r="EH56"/>
  <c r="EI56"/>
  <c r="EK56"/>
  <c r="EL56"/>
  <c r="EM56"/>
  <c r="EP56" s="1"/>
  <c r="EN56"/>
  <c r="EO56"/>
  <c r="EQ56"/>
  <c r="ER56"/>
  <c r="ES56"/>
  <c r="EU56"/>
  <c r="EV56"/>
  <c r="EW56"/>
  <c r="EZ56" s="1"/>
  <c r="EX56"/>
  <c r="EY56"/>
  <c r="FA56"/>
  <c r="FB56"/>
  <c r="FC56"/>
  <c r="FE56"/>
  <c r="FF56"/>
  <c r="FG56"/>
  <c r="FJ56" s="1"/>
  <c r="FH56"/>
  <c r="FI56"/>
  <c r="FK56"/>
  <c r="FL56"/>
  <c r="FM56"/>
  <c r="FO56"/>
  <c r="FP56"/>
  <c r="FQ56"/>
  <c r="FT56" s="1"/>
  <c r="FR56"/>
  <c r="FS56"/>
  <c r="FU56"/>
  <c r="FV56"/>
  <c r="FW56"/>
  <c r="FY56"/>
  <c r="FZ56"/>
  <c r="GA56"/>
  <c r="GD56" s="1"/>
  <c r="GB56"/>
  <c r="GC56"/>
  <c r="GE56"/>
  <c r="GF56"/>
  <c r="GG56"/>
  <c r="GI56"/>
  <c r="GJ56"/>
  <c r="GK56"/>
  <c r="GN56" s="1"/>
  <c r="GL56"/>
  <c r="GM56"/>
  <c r="GO56"/>
  <c r="GP56"/>
  <c r="GQ56"/>
  <c r="GS56"/>
  <c r="GT56"/>
  <c r="GU56"/>
  <c r="GX56" s="1"/>
  <c r="GV56"/>
  <c r="GW56"/>
  <c r="HA56"/>
  <c r="HL56" s="1"/>
  <c r="HE56"/>
  <c r="HG56" s="1"/>
  <c r="HR56"/>
  <c r="HT56"/>
  <c r="AL57"/>
  <c r="AM57"/>
  <c r="AN57"/>
  <c r="AO57"/>
  <c r="AP57"/>
  <c r="AS57" s="1"/>
  <c r="AQ57"/>
  <c r="AR57"/>
  <c r="AT57"/>
  <c r="AU57"/>
  <c r="AV57"/>
  <c r="AX57"/>
  <c r="AY57"/>
  <c r="AZ57"/>
  <c r="BC57" s="1"/>
  <c r="BA57"/>
  <c r="BB57"/>
  <c r="BD57"/>
  <c r="BE57"/>
  <c r="BF57"/>
  <c r="BH57"/>
  <c r="BI57"/>
  <c r="BJ57"/>
  <c r="BM57" s="1"/>
  <c r="BK57"/>
  <c r="BL57"/>
  <c r="BN57"/>
  <c r="BO57"/>
  <c r="BP57"/>
  <c r="BR57"/>
  <c r="BS57"/>
  <c r="BT57"/>
  <c r="BW57" s="1"/>
  <c r="BU57"/>
  <c r="BV57"/>
  <c r="BY57"/>
  <c r="BZ57"/>
  <c r="CA57"/>
  <c r="CB57"/>
  <c r="CC57"/>
  <c r="CD57"/>
  <c r="CE57"/>
  <c r="CF57"/>
  <c r="CG57" s="1"/>
  <c r="CI57"/>
  <c r="CM57" s="1"/>
  <c r="CJ57"/>
  <c r="CK57"/>
  <c r="CL57" s="1"/>
  <c r="CN57"/>
  <c r="CO57"/>
  <c r="CP57"/>
  <c r="CQ57" s="1"/>
  <c r="CS57"/>
  <c r="CW57" s="1"/>
  <c r="CT57"/>
  <c r="CU57"/>
  <c r="CV57" s="1"/>
  <c r="CX57"/>
  <c r="CY57"/>
  <c r="CZ57"/>
  <c r="DA57" s="1"/>
  <c r="DC57"/>
  <c r="DG57" s="1"/>
  <c r="DD57"/>
  <c r="DE57"/>
  <c r="DF57" s="1"/>
  <c r="DH57"/>
  <c r="DI57"/>
  <c r="DJ57"/>
  <c r="DK57" s="1"/>
  <c r="DM57"/>
  <c r="DQ57" s="1"/>
  <c r="DN57"/>
  <c r="DO57"/>
  <c r="DP57" s="1"/>
  <c r="DR57"/>
  <c r="DS57"/>
  <c r="DT57"/>
  <c r="DU57" s="1"/>
  <c r="DW57"/>
  <c r="EA57" s="1"/>
  <c r="DX57"/>
  <c r="DY57"/>
  <c r="DZ57" s="1"/>
  <c r="EB57"/>
  <c r="EC57"/>
  <c r="ED57"/>
  <c r="EE57" s="1"/>
  <c r="EG57"/>
  <c r="EK57" s="1"/>
  <c r="EH57"/>
  <c r="EI57"/>
  <c r="EJ57" s="1"/>
  <c r="EL57"/>
  <c r="EM57"/>
  <c r="EN57"/>
  <c r="EO57" s="1"/>
  <c r="EQ57"/>
  <c r="EU57" s="1"/>
  <c r="ER57"/>
  <c r="ES57"/>
  <c r="ET57" s="1"/>
  <c r="EV57"/>
  <c r="EW57"/>
  <c r="EX57"/>
  <c r="EY57" s="1"/>
  <c r="FA57"/>
  <c r="FE57" s="1"/>
  <c r="FB57"/>
  <c r="FC57"/>
  <c r="FD57" s="1"/>
  <c r="FF57"/>
  <c r="FG57"/>
  <c r="FH57"/>
  <c r="FI57" s="1"/>
  <c r="FK57"/>
  <c r="FO57" s="1"/>
  <c r="FL57"/>
  <c r="FM57"/>
  <c r="FN57" s="1"/>
  <c r="FP57"/>
  <c r="FQ57"/>
  <c r="FR57"/>
  <c r="FS57" s="1"/>
  <c r="FU57"/>
  <c r="FY57" s="1"/>
  <c r="FV57"/>
  <c r="FW57"/>
  <c r="FX57" s="1"/>
  <c r="FZ57"/>
  <c r="GA57"/>
  <c r="GB57"/>
  <c r="GC57" s="1"/>
  <c r="GE57"/>
  <c r="GI57" s="1"/>
  <c r="GF57"/>
  <c r="GG57"/>
  <c r="GH57" s="1"/>
  <c r="GJ57"/>
  <c r="GK57"/>
  <c r="GL57"/>
  <c r="GM57" s="1"/>
  <c r="GO57"/>
  <c r="GS57" s="1"/>
  <c r="GP57"/>
  <c r="GQ57"/>
  <c r="GR57" s="1"/>
  <c r="GT57"/>
  <c r="GU57"/>
  <c r="GV57"/>
  <c r="GW57" s="1"/>
  <c r="GY57"/>
  <c r="HJ57" s="1"/>
  <c r="HE57"/>
  <c r="HG57" s="1"/>
  <c r="HR57"/>
  <c r="HT57"/>
  <c r="AL58"/>
  <c r="AM58"/>
  <c r="AN58" s="1"/>
  <c r="AO58"/>
  <c r="GY58" s="1"/>
  <c r="HJ58" s="1"/>
  <c r="AP58"/>
  <c r="AQ58"/>
  <c r="AR58" s="1"/>
  <c r="AT58"/>
  <c r="AX58" s="1"/>
  <c r="AU58"/>
  <c r="AV58"/>
  <c r="AW58" s="1"/>
  <c r="AY58"/>
  <c r="AZ58"/>
  <c r="BA58"/>
  <c r="BB58" s="1"/>
  <c r="BD58"/>
  <c r="BH58" s="1"/>
  <c r="BE58"/>
  <c r="BF58"/>
  <c r="BG58" s="1"/>
  <c r="BI58"/>
  <c r="BJ58"/>
  <c r="BK58"/>
  <c r="BL58" s="1"/>
  <c r="BN58"/>
  <c r="BR58" s="1"/>
  <c r="BO58"/>
  <c r="BP58"/>
  <c r="BQ58" s="1"/>
  <c r="BS58"/>
  <c r="BT58"/>
  <c r="BU58"/>
  <c r="BV58" s="1"/>
  <c r="BY58"/>
  <c r="BZ58"/>
  <c r="CA58"/>
  <c r="CB58"/>
  <c r="CC58"/>
  <c r="CD58"/>
  <c r="CE58"/>
  <c r="CH58" s="1"/>
  <c r="CF58"/>
  <c r="CG58"/>
  <c r="CI58"/>
  <c r="CJ58"/>
  <c r="CK58"/>
  <c r="CM58"/>
  <c r="CN58"/>
  <c r="CO58"/>
  <c r="CR58" s="1"/>
  <c r="CP58"/>
  <c r="CQ58"/>
  <c r="CS58"/>
  <c r="CT58"/>
  <c r="CU58"/>
  <c r="CW58"/>
  <c r="CX58"/>
  <c r="CY58"/>
  <c r="DB58" s="1"/>
  <c r="CZ58"/>
  <c r="DA58"/>
  <c r="DC58"/>
  <c r="DD58"/>
  <c r="DE58"/>
  <c r="DG58"/>
  <c r="DH58"/>
  <c r="DI58"/>
  <c r="DL58" s="1"/>
  <c r="DJ58"/>
  <c r="DK58"/>
  <c r="DM58"/>
  <c r="DN58"/>
  <c r="DO58"/>
  <c r="DQ58"/>
  <c r="DR58"/>
  <c r="DS58"/>
  <c r="DV58" s="1"/>
  <c r="DT58"/>
  <c r="DU58"/>
  <c r="DW58"/>
  <c r="DX58"/>
  <c r="DY58"/>
  <c r="EA58"/>
  <c r="EB58"/>
  <c r="EC58"/>
  <c r="EF58" s="1"/>
  <c r="ED58"/>
  <c r="EE58"/>
  <c r="EG58"/>
  <c r="EH58"/>
  <c r="EI58"/>
  <c r="EK58"/>
  <c r="EL58"/>
  <c r="EM58"/>
  <c r="EP58" s="1"/>
  <c r="EN58"/>
  <c r="EO58"/>
  <c r="EQ58"/>
  <c r="ER58"/>
  <c r="ES58"/>
  <c r="EU58"/>
  <c r="EV58"/>
  <c r="EW58"/>
  <c r="EZ58" s="1"/>
  <c r="EX58"/>
  <c r="EY58"/>
  <c r="FA58"/>
  <c r="FB58"/>
  <c r="FC58"/>
  <c r="FE58"/>
  <c r="FF58"/>
  <c r="FG58"/>
  <c r="FJ58" s="1"/>
  <c r="FH58"/>
  <c r="FI58"/>
  <c r="FK58"/>
  <c r="FL58"/>
  <c r="FM58"/>
  <c r="FO58"/>
  <c r="FP58"/>
  <c r="FQ58"/>
  <c r="FT58" s="1"/>
  <c r="FR58"/>
  <c r="FS58"/>
  <c r="FU58"/>
  <c r="FV58"/>
  <c r="FW58"/>
  <c r="FY58"/>
  <c r="FZ58"/>
  <c r="GA58"/>
  <c r="GD58" s="1"/>
  <c r="GB58"/>
  <c r="GC58"/>
  <c r="GE58"/>
  <c r="GF58"/>
  <c r="GG58"/>
  <c r="GI58"/>
  <c r="GJ58"/>
  <c r="GK58"/>
  <c r="GN58" s="1"/>
  <c r="GL58"/>
  <c r="GM58"/>
  <c r="GO58"/>
  <c r="GP58"/>
  <c r="GQ58"/>
  <c r="GS58"/>
  <c r="GT58"/>
  <c r="GU58"/>
  <c r="GX58" s="1"/>
  <c r="GV58"/>
  <c r="GW58"/>
  <c r="HA58"/>
  <c r="HL58" s="1"/>
  <c r="HE58"/>
  <c r="HG58" s="1"/>
  <c r="HR58"/>
  <c r="HT58"/>
  <c r="AL59"/>
  <c r="AM59"/>
  <c r="AN59"/>
  <c r="AO59"/>
  <c r="AP59"/>
  <c r="AS59" s="1"/>
  <c r="AQ59"/>
  <c r="AR59"/>
  <c r="AT59"/>
  <c r="AU59"/>
  <c r="AV59"/>
  <c r="AX59"/>
  <c r="AY59"/>
  <c r="AZ59"/>
  <c r="BC59" s="1"/>
  <c r="BA59"/>
  <c r="BB59"/>
  <c r="BD59"/>
  <c r="BE59"/>
  <c r="BF59"/>
  <c r="BH59"/>
  <c r="BI59"/>
  <c r="BJ59"/>
  <c r="BM59" s="1"/>
  <c r="BK59"/>
  <c r="BL59"/>
  <c r="BN59"/>
  <c r="BO59"/>
  <c r="BP59"/>
  <c r="BR59"/>
  <c r="BS59"/>
  <c r="BT59"/>
  <c r="BW59" s="1"/>
  <c r="BU59"/>
  <c r="BV59"/>
  <c r="BY59"/>
  <c r="BZ59"/>
  <c r="CA59"/>
  <c r="CB59"/>
  <c r="CC59"/>
  <c r="CD59"/>
  <c r="CE59"/>
  <c r="CF59"/>
  <c r="CG59" s="1"/>
  <c r="CI59"/>
  <c r="CM59" s="1"/>
  <c r="CJ59"/>
  <c r="CK59"/>
  <c r="CL59" s="1"/>
  <c r="CN59"/>
  <c r="CO59"/>
  <c r="CP59"/>
  <c r="CQ59" s="1"/>
  <c r="CS59"/>
  <c r="CW59" s="1"/>
  <c r="CT59"/>
  <c r="CU59"/>
  <c r="CV59" s="1"/>
  <c r="CX59"/>
  <c r="CY59"/>
  <c r="CZ59"/>
  <c r="DA59" s="1"/>
  <c r="DC59"/>
  <c r="DG59" s="1"/>
  <c r="DD59"/>
  <c r="DE59"/>
  <c r="DF59" s="1"/>
  <c r="DH59"/>
  <c r="DI59"/>
  <c r="DJ59"/>
  <c r="DK59" s="1"/>
  <c r="DM59"/>
  <c r="DQ59" s="1"/>
  <c r="DN59"/>
  <c r="DO59"/>
  <c r="DP59" s="1"/>
  <c r="DR59"/>
  <c r="DS59"/>
  <c r="DT59"/>
  <c r="DU59" s="1"/>
  <c r="DW59"/>
  <c r="EA59" s="1"/>
  <c r="DX59"/>
  <c r="DY59"/>
  <c r="DZ59" s="1"/>
  <c r="EB59"/>
  <c r="EC59"/>
  <c r="ED59"/>
  <c r="EE59" s="1"/>
  <c r="EG59"/>
  <c r="EK59" s="1"/>
  <c r="EH59"/>
  <c r="EI59"/>
  <c r="EJ59" s="1"/>
  <c r="EL59"/>
  <c r="EM59"/>
  <c r="EN59"/>
  <c r="EO59" s="1"/>
  <c r="EQ59"/>
  <c r="EU59" s="1"/>
  <c r="ER59"/>
  <c r="ES59"/>
  <c r="ET59" s="1"/>
  <c r="EV59"/>
  <c r="EW59"/>
  <c r="EX59"/>
  <c r="EY59" s="1"/>
  <c r="FA59"/>
  <c r="FE59" s="1"/>
  <c r="FB59"/>
  <c r="FC59"/>
  <c r="FD59" s="1"/>
  <c r="FF59"/>
  <c r="FG59"/>
  <c r="FH59"/>
  <c r="FI59" s="1"/>
  <c r="FK59"/>
  <c r="FO59" s="1"/>
  <c r="FL59"/>
  <c r="FM59"/>
  <c r="FN59" s="1"/>
  <c r="FP59"/>
  <c r="FQ59"/>
  <c r="FR59"/>
  <c r="FS59" s="1"/>
  <c r="FU59"/>
  <c r="FY59" s="1"/>
  <c r="FV59"/>
  <c r="FW59"/>
  <c r="FX59" s="1"/>
  <c r="FZ59"/>
  <c r="GA59"/>
  <c r="GB59"/>
  <c r="GC59" s="1"/>
  <c r="GE59"/>
  <c r="GI59" s="1"/>
  <c r="GF59"/>
  <c r="GG59"/>
  <c r="GH59" s="1"/>
  <c r="GJ59"/>
  <c r="GK59"/>
  <c r="GL59"/>
  <c r="GM59" s="1"/>
  <c r="GO59"/>
  <c r="GS59" s="1"/>
  <c r="GP59"/>
  <c r="GQ59"/>
  <c r="GR59" s="1"/>
  <c r="GT59"/>
  <c r="GU59"/>
  <c r="GV59"/>
  <c r="GW59" s="1"/>
  <c r="GY59"/>
  <c r="HJ59" s="1"/>
  <c r="HE59"/>
  <c r="HG59" s="1"/>
  <c r="HR59"/>
  <c r="HT59"/>
  <c r="AL60"/>
  <c r="AM60"/>
  <c r="AN60" s="1"/>
  <c r="AO60"/>
  <c r="GY60" s="1"/>
  <c r="HJ60" s="1"/>
  <c r="AP60"/>
  <c r="AQ60"/>
  <c r="AR60" s="1"/>
  <c r="AT60"/>
  <c r="AX60" s="1"/>
  <c r="AU60"/>
  <c r="AV60"/>
  <c r="AW60" s="1"/>
  <c r="AY60"/>
  <c r="AZ60"/>
  <c r="BA60"/>
  <c r="BB60" s="1"/>
  <c r="BD60"/>
  <c r="BH60" s="1"/>
  <c r="BE60"/>
  <c r="BF60"/>
  <c r="BG60" s="1"/>
  <c r="BI60"/>
  <c r="BJ60"/>
  <c r="BK60"/>
  <c r="BL60" s="1"/>
  <c r="BN60"/>
  <c r="BR60" s="1"/>
  <c r="BO60"/>
  <c r="BP60"/>
  <c r="BQ60" s="1"/>
  <c r="BS60"/>
  <c r="BT60"/>
  <c r="BU60"/>
  <c r="BV60" s="1"/>
  <c r="BY60"/>
  <c r="BZ60"/>
  <c r="CA60"/>
  <c r="CB60"/>
  <c r="CC60"/>
  <c r="CD60"/>
  <c r="CE60"/>
  <c r="CH60" s="1"/>
  <c r="CF60"/>
  <c r="CG60"/>
  <c r="CI60"/>
  <c r="CJ60"/>
  <c r="CK60"/>
  <c r="CM60"/>
  <c r="CN60"/>
  <c r="CO60"/>
  <c r="CR60" s="1"/>
  <c r="CP60"/>
  <c r="CQ60"/>
  <c r="CS60"/>
  <c r="CT60"/>
  <c r="CU60"/>
  <c r="CW60"/>
  <c r="CX60"/>
  <c r="CY60"/>
  <c r="DB60" s="1"/>
  <c r="CZ60"/>
  <c r="DA60"/>
  <c r="DC60"/>
  <c r="DD60"/>
  <c r="DE60"/>
  <c r="DG60"/>
  <c r="DH60"/>
  <c r="DI60"/>
  <c r="DL60" s="1"/>
  <c r="DJ60"/>
  <c r="DK60"/>
  <c r="DM60"/>
  <c r="DN60"/>
  <c r="DO60"/>
  <c r="DQ60"/>
  <c r="DR60"/>
  <c r="DS60"/>
  <c r="DV60" s="1"/>
  <c r="DT60"/>
  <c r="DU60"/>
  <c r="DW60"/>
  <c r="DX60"/>
  <c r="DY60"/>
  <c r="EA60"/>
  <c r="EB60"/>
  <c r="EC60"/>
  <c r="EF60" s="1"/>
  <c r="ED60"/>
  <c r="EE60"/>
  <c r="EG60"/>
  <c r="EH60"/>
  <c r="EI60"/>
  <c r="EK60"/>
  <c r="EL60"/>
  <c r="EM60"/>
  <c r="EP60" s="1"/>
  <c r="EN60"/>
  <c r="EO60"/>
  <c r="EQ60"/>
  <c r="ER60"/>
  <c r="ES60"/>
  <c r="EU60"/>
  <c r="EV60"/>
  <c r="EW60"/>
  <c r="EZ60" s="1"/>
  <c r="EX60"/>
  <c r="EY60"/>
  <c r="FA60"/>
  <c r="FB60"/>
  <c r="FC60"/>
  <c r="FE60"/>
  <c r="FF60"/>
  <c r="FG60"/>
  <c r="FJ60" s="1"/>
  <c r="FH60"/>
  <c r="FI60"/>
  <c r="FK60"/>
  <c r="FL60"/>
  <c r="FM60"/>
  <c r="FO60"/>
  <c r="FP60"/>
  <c r="FQ60"/>
  <c r="FT60" s="1"/>
  <c r="FR60"/>
  <c r="FS60"/>
  <c r="FU60"/>
  <c r="FV60"/>
  <c r="FW60"/>
  <c r="FY60"/>
  <c r="FZ60"/>
  <c r="GA60"/>
  <c r="GD60" s="1"/>
  <c r="GB60"/>
  <c r="GC60"/>
  <c r="GE60"/>
  <c r="GF60"/>
  <c r="GG60"/>
  <c r="GI60"/>
  <c r="GJ60"/>
  <c r="GK60"/>
  <c r="GN60" s="1"/>
  <c r="GL60"/>
  <c r="GM60"/>
  <c r="GO60"/>
  <c r="GP60"/>
  <c r="GQ60"/>
  <c r="GS60"/>
  <c r="GT60"/>
  <c r="GU60"/>
  <c r="GX60" s="1"/>
  <c r="GV60"/>
  <c r="GW60"/>
  <c r="HA60"/>
  <c r="HL60" s="1"/>
  <c r="HE60"/>
  <c r="HG60" s="1"/>
  <c r="HR60"/>
  <c r="HT60"/>
  <c r="AL61"/>
  <c r="AM61"/>
  <c r="AN61"/>
  <c r="AO61"/>
  <c r="AP61"/>
  <c r="AS61" s="1"/>
  <c r="AQ61"/>
  <c r="AR61"/>
  <c r="AT61"/>
  <c r="AU61"/>
  <c r="AV61"/>
  <c r="AX61"/>
  <c r="AY61"/>
  <c r="AZ61"/>
  <c r="BC61" s="1"/>
  <c r="BA61"/>
  <c r="BB61"/>
  <c r="BD61"/>
  <c r="BE61"/>
  <c r="BF61"/>
  <c r="BH61"/>
  <c r="BI61"/>
  <c r="BJ61"/>
  <c r="BM61" s="1"/>
  <c r="BK61"/>
  <c r="BL61"/>
  <c r="BN61"/>
  <c r="BO61"/>
  <c r="BP61"/>
  <c r="BR61"/>
  <c r="BS61"/>
  <c r="BT61"/>
  <c r="BW61" s="1"/>
  <c r="BU61"/>
  <c r="BV61"/>
  <c r="BY61"/>
  <c r="BZ61"/>
  <c r="CA61"/>
  <c r="CB61"/>
  <c r="CC61"/>
  <c r="CD61"/>
  <c r="CE61"/>
  <c r="CF61"/>
  <c r="CG61" s="1"/>
  <c r="CI61"/>
  <c r="CM61" s="1"/>
  <c r="CJ61"/>
  <c r="CK61"/>
  <c r="CL61" s="1"/>
  <c r="CN61"/>
  <c r="CO61"/>
  <c r="CP61"/>
  <c r="CQ61" s="1"/>
  <c r="CS61"/>
  <c r="CW61" s="1"/>
  <c r="CT61"/>
  <c r="CU61"/>
  <c r="CV61" s="1"/>
  <c r="CX61"/>
  <c r="CY61"/>
  <c r="CZ61"/>
  <c r="DA61" s="1"/>
  <c r="DC61"/>
  <c r="DG61" s="1"/>
  <c r="DD61"/>
  <c r="DE61"/>
  <c r="DF61" s="1"/>
  <c r="DH61"/>
  <c r="DI61"/>
  <c r="DJ61"/>
  <c r="DK61" s="1"/>
  <c r="DM61"/>
  <c r="DQ61" s="1"/>
  <c r="DN61"/>
  <c r="DO61"/>
  <c r="DP61" s="1"/>
  <c r="DR61"/>
  <c r="DS61"/>
  <c r="DT61"/>
  <c r="DU61" s="1"/>
  <c r="DW61"/>
  <c r="EA61" s="1"/>
  <c r="DX61"/>
  <c r="DY61"/>
  <c r="DZ61" s="1"/>
  <c r="EB61"/>
  <c r="EC61"/>
  <c r="ED61"/>
  <c r="EE61" s="1"/>
  <c r="EG61"/>
  <c r="EK61" s="1"/>
  <c r="EH61"/>
  <c r="EI61"/>
  <c r="EJ61" s="1"/>
  <c r="EL61"/>
  <c r="EM61"/>
  <c r="EN61"/>
  <c r="EO61" s="1"/>
  <c r="EQ61"/>
  <c r="EU61" s="1"/>
  <c r="ER61"/>
  <c r="ES61"/>
  <c r="ET61" s="1"/>
  <c r="EV61"/>
  <c r="EW61"/>
  <c r="EX61"/>
  <c r="EY61" s="1"/>
  <c r="FA61"/>
  <c r="FE61" s="1"/>
  <c r="FB61"/>
  <c r="FC61"/>
  <c r="FD61" s="1"/>
  <c r="FF61"/>
  <c r="FG61"/>
  <c r="FH61"/>
  <c r="FI61" s="1"/>
  <c r="FK61"/>
  <c r="FO61" s="1"/>
  <c r="FL61"/>
  <c r="FM61"/>
  <c r="FN61" s="1"/>
  <c r="FP61"/>
  <c r="FQ61"/>
  <c r="FR61"/>
  <c r="FS61" s="1"/>
  <c r="FU61"/>
  <c r="FY61" s="1"/>
  <c r="FV61"/>
  <c r="FW61"/>
  <c r="FX61" s="1"/>
  <c r="FZ61"/>
  <c r="GA61"/>
  <c r="GB61"/>
  <c r="GC61" s="1"/>
  <c r="GE61"/>
  <c r="GI61" s="1"/>
  <c r="GF61"/>
  <c r="GG61"/>
  <c r="GH61" s="1"/>
  <c r="GJ61"/>
  <c r="GK61"/>
  <c r="GL61"/>
  <c r="GM61" s="1"/>
  <c r="GO61"/>
  <c r="GS61" s="1"/>
  <c r="GP61"/>
  <c r="GQ61"/>
  <c r="GR61" s="1"/>
  <c r="GT61"/>
  <c r="GU61"/>
  <c r="GV61"/>
  <c r="GW61" s="1"/>
  <c r="GY61"/>
  <c r="HJ61" s="1"/>
  <c r="HE61"/>
  <c r="HG61" s="1"/>
  <c r="HR61"/>
  <c r="HT61"/>
  <c r="AL62"/>
  <c r="AM62"/>
  <c r="AN62" s="1"/>
  <c r="AO62"/>
  <c r="GY62" s="1"/>
  <c r="HJ62" s="1"/>
  <c r="AP62"/>
  <c r="AQ62"/>
  <c r="AR62" s="1"/>
  <c r="AT62"/>
  <c r="AX62" s="1"/>
  <c r="AU62"/>
  <c r="AV62"/>
  <c r="AW62" s="1"/>
  <c r="AY62"/>
  <c r="AY65" s="1"/>
  <c r="AZ62"/>
  <c r="BA62"/>
  <c r="BB62" s="1"/>
  <c r="BD62"/>
  <c r="BH62" s="1"/>
  <c r="BE62"/>
  <c r="BF62"/>
  <c r="BG62" s="1"/>
  <c r="BI62"/>
  <c r="BI65" s="1"/>
  <c r="BJ62"/>
  <c r="BK62"/>
  <c r="BL62" s="1"/>
  <c r="BN62"/>
  <c r="BR62" s="1"/>
  <c r="BO62"/>
  <c r="BP62"/>
  <c r="BQ62" s="1"/>
  <c r="BS62"/>
  <c r="BS65" s="1"/>
  <c r="BT62"/>
  <c r="BU62"/>
  <c r="BV62" s="1"/>
  <c r="BY62"/>
  <c r="BZ62"/>
  <c r="CA62"/>
  <c r="CB62"/>
  <c r="CC62"/>
  <c r="CD62"/>
  <c r="CE62"/>
  <c r="CH62" s="1"/>
  <c r="CF62"/>
  <c r="CG62"/>
  <c r="CI62"/>
  <c r="CJ62"/>
  <c r="CK62"/>
  <c r="CM62"/>
  <c r="CN62"/>
  <c r="CO62"/>
  <c r="CR62" s="1"/>
  <c r="CP62"/>
  <c r="CQ62"/>
  <c r="CS62"/>
  <c r="CT62"/>
  <c r="CT65" s="1"/>
  <c r="CU62"/>
  <c r="CW62"/>
  <c r="CX62"/>
  <c r="CY62"/>
  <c r="DB62" s="1"/>
  <c r="CZ62"/>
  <c r="DA62"/>
  <c r="DC62"/>
  <c r="DD62"/>
  <c r="DE62"/>
  <c r="DG62"/>
  <c r="DH62"/>
  <c r="DI62"/>
  <c r="DL62" s="1"/>
  <c r="DJ62"/>
  <c r="DK62"/>
  <c r="DM62"/>
  <c r="DN62"/>
  <c r="DN65" s="1"/>
  <c r="DO62"/>
  <c r="DQ62"/>
  <c r="DR62"/>
  <c r="DS62"/>
  <c r="DV62" s="1"/>
  <c r="DT62"/>
  <c r="DU62"/>
  <c r="DW62"/>
  <c r="DX62"/>
  <c r="DY62"/>
  <c r="EA62"/>
  <c r="EB62"/>
  <c r="EC62"/>
  <c r="EF62" s="1"/>
  <c r="ED62"/>
  <c r="EE62"/>
  <c r="EG62"/>
  <c r="EH62"/>
  <c r="EH65" s="1"/>
  <c r="EI62"/>
  <c r="EK62"/>
  <c r="EL62"/>
  <c r="EM62"/>
  <c r="EP62" s="1"/>
  <c r="EN62"/>
  <c r="EO62"/>
  <c r="EQ62"/>
  <c r="ER62"/>
  <c r="ES62"/>
  <c r="EU62"/>
  <c r="EV62"/>
  <c r="EW62"/>
  <c r="EZ62" s="1"/>
  <c r="EX62"/>
  <c r="EY62"/>
  <c r="FA62"/>
  <c r="FB62"/>
  <c r="FB65" s="1"/>
  <c r="FC62"/>
  <c r="FE62"/>
  <c r="FF62"/>
  <c r="FG62"/>
  <c r="FJ62" s="1"/>
  <c r="FH62"/>
  <c r="FI62"/>
  <c r="FK62"/>
  <c r="FL62"/>
  <c r="FM62"/>
  <c r="FO62"/>
  <c r="FP62"/>
  <c r="FQ62"/>
  <c r="FT62" s="1"/>
  <c r="FR62"/>
  <c r="FS62"/>
  <c r="FU62"/>
  <c r="FV62"/>
  <c r="FW62"/>
  <c r="FY62"/>
  <c r="FZ62"/>
  <c r="GA62"/>
  <c r="GD62" s="1"/>
  <c r="GB62"/>
  <c r="GC62"/>
  <c r="GE62"/>
  <c r="GF62"/>
  <c r="GF65" s="1"/>
  <c r="GG62"/>
  <c r="GI62"/>
  <c r="GJ62"/>
  <c r="GK62"/>
  <c r="GN62" s="1"/>
  <c r="GL62"/>
  <c r="GM62"/>
  <c r="GO62"/>
  <c r="GP62"/>
  <c r="GQ62"/>
  <c r="GS62"/>
  <c r="GT62"/>
  <c r="GU62"/>
  <c r="GX62" s="1"/>
  <c r="GV62"/>
  <c r="GW62"/>
  <c r="HA62"/>
  <c r="HL62" s="1"/>
  <c r="HE62"/>
  <c r="HG62" s="1"/>
  <c r="HR62"/>
  <c r="HR65" s="1"/>
  <c r="HT62"/>
  <c r="AL63"/>
  <c r="AM63"/>
  <c r="AN63"/>
  <c r="AO63"/>
  <c r="AP63"/>
  <c r="AS63" s="1"/>
  <c r="AQ63"/>
  <c r="AR63"/>
  <c r="AT63"/>
  <c r="AU63"/>
  <c r="AU65" s="1"/>
  <c r="AV63"/>
  <c r="AX63"/>
  <c r="AY63"/>
  <c r="AZ63"/>
  <c r="BC63" s="1"/>
  <c r="BA63"/>
  <c r="BB63"/>
  <c r="BD63"/>
  <c r="BE63"/>
  <c r="BF63"/>
  <c r="BH63"/>
  <c r="BI63"/>
  <c r="BJ63"/>
  <c r="BM63" s="1"/>
  <c r="BK63"/>
  <c r="BL63"/>
  <c r="BN63"/>
  <c r="BO63"/>
  <c r="BP63"/>
  <c r="BR63"/>
  <c r="BS63"/>
  <c r="BT63"/>
  <c r="BW63" s="1"/>
  <c r="BU63"/>
  <c r="BV63"/>
  <c r="BY63"/>
  <c r="BZ63"/>
  <c r="CA63"/>
  <c r="CB63"/>
  <c r="CB65" s="1"/>
  <c r="CC63"/>
  <c r="CD63"/>
  <c r="CE63"/>
  <c r="CF63"/>
  <c r="CG63" s="1"/>
  <c r="CI63"/>
  <c r="CM63" s="1"/>
  <c r="CJ63"/>
  <c r="CK63"/>
  <c r="CL63" s="1"/>
  <c r="CN63"/>
  <c r="CO63"/>
  <c r="CP63"/>
  <c r="CQ63" s="1"/>
  <c r="CS63"/>
  <c r="CW63" s="1"/>
  <c r="CT63"/>
  <c r="CU63"/>
  <c r="CV63" s="1"/>
  <c r="CX63"/>
  <c r="CX65" s="1"/>
  <c r="CY63"/>
  <c r="CZ63"/>
  <c r="DA63" s="1"/>
  <c r="DC63"/>
  <c r="DG63" s="1"/>
  <c r="DD63"/>
  <c r="DE63"/>
  <c r="DF63" s="1"/>
  <c r="DH63"/>
  <c r="DI63"/>
  <c r="DJ63"/>
  <c r="DK63" s="1"/>
  <c r="DM63"/>
  <c r="DQ63" s="1"/>
  <c r="DN63"/>
  <c r="DO63"/>
  <c r="DP63" s="1"/>
  <c r="DR63"/>
  <c r="DR65" s="1"/>
  <c r="DS63"/>
  <c r="DT63"/>
  <c r="DU63" s="1"/>
  <c r="DW63"/>
  <c r="EA63" s="1"/>
  <c r="DX63"/>
  <c r="DY63"/>
  <c r="DZ63" s="1"/>
  <c r="EB63"/>
  <c r="EC63"/>
  <c r="ED63"/>
  <c r="EE63" s="1"/>
  <c r="EG63"/>
  <c r="EK63" s="1"/>
  <c r="EH63"/>
  <c r="EI63"/>
  <c r="EJ63" s="1"/>
  <c r="EL63"/>
  <c r="EL65" s="1"/>
  <c r="EM63"/>
  <c r="EN63"/>
  <c r="EO63" s="1"/>
  <c r="EQ63"/>
  <c r="EU63" s="1"/>
  <c r="ER63"/>
  <c r="ES63"/>
  <c r="ET63" s="1"/>
  <c r="EV63"/>
  <c r="EW63"/>
  <c r="EX63"/>
  <c r="EY63" s="1"/>
  <c r="FA63"/>
  <c r="FE63" s="1"/>
  <c r="FB63"/>
  <c r="FC63"/>
  <c r="FD63" s="1"/>
  <c r="FF63"/>
  <c r="FF65" s="1"/>
  <c r="FG63"/>
  <c r="FH63"/>
  <c r="FI63" s="1"/>
  <c r="FK63"/>
  <c r="FO63" s="1"/>
  <c r="FL63"/>
  <c r="FM63"/>
  <c r="FN63" s="1"/>
  <c r="FP63"/>
  <c r="FQ63"/>
  <c r="FR63"/>
  <c r="FS63"/>
  <c r="FU63"/>
  <c r="FV63"/>
  <c r="FW63"/>
  <c r="FZ63"/>
  <c r="FZ65" s="1"/>
  <c r="GA63"/>
  <c r="GB63"/>
  <c r="GC63" s="1"/>
  <c r="GE63"/>
  <c r="GF63"/>
  <c r="GG63"/>
  <c r="GJ63"/>
  <c r="GK63"/>
  <c r="GL63"/>
  <c r="GM63"/>
  <c r="GO63"/>
  <c r="GP63"/>
  <c r="GQ63"/>
  <c r="GT63"/>
  <c r="GT65" s="1"/>
  <c r="GT66" s="1"/>
  <c r="GU63"/>
  <c r="GV63"/>
  <c r="GW63" s="1"/>
  <c r="GY63"/>
  <c r="HJ63" s="1"/>
  <c r="HE63"/>
  <c r="HG63" s="1"/>
  <c r="HR63"/>
  <c r="HT63"/>
  <c r="AL64"/>
  <c r="AM64"/>
  <c r="AN64"/>
  <c r="AO64"/>
  <c r="AP64"/>
  <c r="AQ64"/>
  <c r="AR64"/>
  <c r="AT64"/>
  <c r="AU64"/>
  <c r="AV64"/>
  <c r="AY64"/>
  <c r="AZ64"/>
  <c r="BA64"/>
  <c r="BB64" s="1"/>
  <c r="BD64"/>
  <c r="BH64" s="1"/>
  <c r="BE64"/>
  <c r="BF64"/>
  <c r="BG64" s="1"/>
  <c r="BI64"/>
  <c r="BJ64"/>
  <c r="BK64"/>
  <c r="BL64" s="1"/>
  <c r="BN64"/>
  <c r="BR64" s="1"/>
  <c r="BO64"/>
  <c r="BP64"/>
  <c r="BQ64" s="1"/>
  <c r="BS64"/>
  <c r="BT64"/>
  <c r="BU64"/>
  <c r="BV64" s="1"/>
  <c r="BY64"/>
  <c r="BZ64"/>
  <c r="CA64"/>
  <c r="CB64"/>
  <c r="CC64"/>
  <c r="CD64"/>
  <c r="CE64"/>
  <c r="CH64" s="1"/>
  <c r="CF64"/>
  <c r="CG64"/>
  <c r="CI64"/>
  <c r="CJ64"/>
  <c r="CK64"/>
  <c r="CN64"/>
  <c r="CO64"/>
  <c r="CP64"/>
  <c r="CQ64" s="1"/>
  <c r="CS64"/>
  <c r="CW64" s="1"/>
  <c r="CT64"/>
  <c r="CU64"/>
  <c r="CV64" s="1"/>
  <c r="CX64"/>
  <c r="CY64"/>
  <c r="DB64" s="1"/>
  <c r="CZ64"/>
  <c r="DA64"/>
  <c r="DC64"/>
  <c r="DD64"/>
  <c r="DE64"/>
  <c r="DH64"/>
  <c r="DI64"/>
  <c r="DJ64"/>
  <c r="DK64" s="1"/>
  <c r="DM64"/>
  <c r="DQ64" s="1"/>
  <c r="DN64"/>
  <c r="DO64"/>
  <c r="DP64" s="1"/>
  <c r="DR64"/>
  <c r="DS64"/>
  <c r="DT64"/>
  <c r="DU64" s="1"/>
  <c r="DW64"/>
  <c r="EA64" s="1"/>
  <c r="DX64"/>
  <c r="DY64"/>
  <c r="DZ64" s="1"/>
  <c r="EB64"/>
  <c r="EC64"/>
  <c r="ED64"/>
  <c r="EE64" s="1"/>
  <c r="EG64"/>
  <c r="EK64" s="1"/>
  <c r="EH64"/>
  <c r="EI64"/>
  <c r="EJ64" s="1"/>
  <c r="EL64"/>
  <c r="EM64"/>
  <c r="EN64"/>
  <c r="EO64" s="1"/>
  <c r="EQ64"/>
  <c r="EU64" s="1"/>
  <c r="ER64"/>
  <c r="ES64"/>
  <c r="ET64" s="1"/>
  <c r="EV64"/>
  <c r="EW64"/>
  <c r="EX64"/>
  <c r="EY64" s="1"/>
  <c r="FA64"/>
  <c r="FE64" s="1"/>
  <c r="FB64"/>
  <c r="FC64"/>
  <c r="FD64" s="1"/>
  <c r="FF64"/>
  <c r="FG64"/>
  <c r="FH64"/>
  <c r="FI64" s="1"/>
  <c r="FK64"/>
  <c r="FO64" s="1"/>
  <c r="FL64"/>
  <c r="FM64"/>
  <c r="FN64" s="1"/>
  <c r="FP64"/>
  <c r="FQ64"/>
  <c r="FR64"/>
  <c r="FS64" s="1"/>
  <c r="FU64"/>
  <c r="FY64" s="1"/>
  <c r="FV64"/>
  <c r="FW64"/>
  <c r="FX64" s="1"/>
  <c r="FZ64"/>
  <c r="GA64"/>
  <c r="GB64"/>
  <c r="GC64" s="1"/>
  <c r="GE64"/>
  <c r="GI64" s="1"/>
  <c r="GF64"/>
  <c r="GG64"/>
  <c r="GH64" s="1"/>
  <c r="GJ64"/>
  <c r="GK64"/>
  <c r="GL64"/>
  <c r="GM64" s="1"/>
  <c r="GO64"/>
  <c r="GS64" s="1"/>
  <c r="GP64"/>
  <c r="GQ64"/>
  <c r="GR64" s="1"/>
  <c r="GT64"/>
  <c r="GU64"/>
  <c r="GV64"/>
  <c r="GW64" s="1"/>
  <c r="GY64"/>
  <c r="HJ64" s="1"/>
  <c r="HE64"/>
  <c r="HG64" s="1"/>
  <c r="HR64"/>
  <c r="HT64"/>
  <c r="D65"/>
  <c r="E65"/>
  <c r="F65"/>
  <c r="G65"/>
  <c r="H65"/>
  <c r="I65"/>
  <c r="J65"/>
  <c r="K65"/>
  <c r="L65"/>
  <c r="M65"/>
  <c r="N65"/>
  <c r="O65"/>
  <c r="P65"/>
  <c r="Q65"/>
  <c r="R65"/>
  <c r="S65"/>
  <c r="T65"/>
  <c r="U65"/>
  <c r="V65"/>
  <c r="W65"/>
  <c r="X65"/>
  <c r="Y65"/>
  <c r="Z65"/>
  <c r="AA65"/>
  <c r="AB65"/>
  <c r="AC65"/>
  <c r="AD65"/>
  <c r="AE65"/>
  <c r="AF65"/>
  <c r="AG65"/>
  <c r="AH65"/>
  <c r="AI65"/>
  <c r="AJ65"/>
  <c r="AK65"/>
  <c r="AL65"/>
  <c r="AP65"/>
  <c r="AT65"/>
  <c r="AV65"/>
  <c r="AZ65"/>
  <c r="BE65"/>
  <c r="BJ65"/>
  <c r="BO65"/>
  <c r="BT65"/>
  <c r="BX65"/>
  <c r="BZ65"/>
  <c r="CD65"/>
  <c r="CJ65"/>
  <c r="CN65"/>
  <c r="CZ65"/>
  <c r="DD65"/>
  <c r="DH65"/>
  <c r="DT65"/>
  <c r="DX65"/>
  <c r="EB65"/>
  <c r="EN65"/>
  <c r="ER65"/>
  <c r="EV65"/>
  <c r="FH65"/>
  <c r="FL65"/>
  <c r="FP65"/>
  <c r="FV65"/>
  <c r="GB65"/>
  <c r="GJ65"/>
  <c r="GP65"/>
  <c r="GP66" s="1"/>
  <c r="GV65"/>
  <c r="HF65"/>
  <c r="HH65"/>
  <c r="HI65"/>
  <c r="HN65"/>
  <c r="HP65"/>
  <c r="HQ65"/>
  <c r="HT65"/>
  <c r="HW65"/>
  <c r="HX65"/>
  <c r="D67"/>
  <c r="E67"/>
  <c r="E66" s="1"/>
  <c r="F67"/>
  <c r="G67"/>
  <c r="G66" s="1"/>
  <c r="H67"/>
  <c r="I67"/>
  <c r="I66" s="1"/>
  <c r="J67"/>
  <c r="K67"/>
  <c r="K66" s="1"/>
  <c r="L67"/>
  <c r="M67"/>
  <c r="N67"/>
  <c r="O67"/>
  <c r="O66" s="1"/>
  <c r="P67"/>
  <c r="Q67"/>
  <c r="Q66" s="1"/>
  <c r="R67"/>
  <c r="S67"/>
  <c r="S66" s="1"/>
  <c r="T67"/>
  <c r="U67"/>
  <c r="U66" s="1"/>
  <c r="V67"/>
  <c r="W67"/>
  <c r="W66" s="1"/>
  <c r="X67"/>
  <c r="Y67"/>
  <c r="Y66" s="1"/>
  <c r="Z67"/>
  <c r="AA67"/>
  <c r="AA66" s="1"/>
  <c r="AB67"/>
  <c r="AC67"/>
  <c r="AC66" s="1"/>
  <c r="AD67"/>
  <c r="AE67"/>
  <c r="AE66" s="1"/>
  <c r="AF67"/>
  <c r="AG67"/>
  <c r="AG66" s="1"/>
  <c r="AH67"/>
  <c r="AI67"/>
  <c r="AI66" s="1"/>
  <c r="AJ67"/>
  <c r="AK67"/>
  <c r="AK66" s="1"/>
  <c r="AL67"/>
  <c r="AM67"/>
  <c r="AO67"/>
  <c r="AP67"/>
  <c r="AQ67"/>
  <c r="AR67"/>
  <c r="AT67"/>
  <c r="AU67"/>
  <c r="AU66" s="1"/>
  <c r="AV67"/>
  <c r="AY67"/>
  <c r="AY66" s="1"/>
  <c r="AZ67"/>
  <c r="BA67"/>
  <c r="BD67"/>
  <c r="BE67"/>
  <c r="BE66" s="1"/>
  <c r="BF67"/>
  <c r="BI67"/>
  <c r="BI66" s="1"/>
  <c r="BJ67"/>
  <c r="BK67"/>
  <c r="BN67"/>
  <c r="BO67"/>
  <c r="BO66" s="1"/>
  <c r="BP67"/>
  <c r="BS67"/>
  <c r="BS66" s="1"/>
  <c r="BT67"/>
  <c r="BU67"/>
  <c r="BX67"/>
  <c r="BY67"/>
  <c r="BZ67"/>
  <c r="CA67"/>
  <c r="CB67"/>
  <c r="CC67"/>
  <c r="CD67"/>
  <c r="CE67"/>
  <c r="CF67"/>
  <c r="CI67"/>
  <c r="CJ67"/>
  <c r="CK67"/>
  <c r="CM67"/>
  <c r="CN67"/>
  <c r="CO67"/>
  <c r="CP67"/>
  <c r="CR67"/>
  <c r="CS67"/>
  <c r="CT67"/>
  <c r="CU67"/>
  <c r="CX67"/>
  <c r="CY67"/>
  <c r="CZ67"/>
  <c r="DC67"/>
  <c r="DD67"/>
  <c r="DE67"/>
  <c r="DG67"/>
  <c r="DH67"/>
  <c r="DI67"/>
  <c r="DJ67"/>
  <c r="DL67"/>
  <c r="DM67"/>
  <c r="DN67"/>
  <c r="DO67"/>
  <c r="DR67"/>
  <c r="DS67"/>
  <c r="DT67"/>
  <c r="DW67"/>
  <c r="DX67"/>
  <c r="DY67"/>
  <c r="EA67"/>
  <c r="EB67"/>
  <c r="EC67"/>
  <c r="ED67"/>
  <c r="EF67"/>
  <c r="EG67"/>
  <c r="EH67"/>
  <c r="EI67"/>
  <c r="EL67"/>
  <c r="EM67"/>
  <c r="EN67"/>
  <c r="EQ67"/>
  <c r="ER67"/>
  <c r="ES67"/>
  <c r="EU67"/>
  <c r="EV67"/>
  <c r="EW67"/>
  <c r="EX67"/>
  <c r="EZ67"/>
  <c r="FA67"/>
  <c r="FB67"/>
  <c r="FC67"/>
  <c r="FF67"/>
  <c r="FG67"/>
  <c r="FH67"/>
  <c r="FK67"/>
  <c r="FL67"/>
  <c r="FM67"/>
  <c r="FO67"/>
  <c r="FP67"/>
  <c r="FQ67"/>
  <c r="FR67"/>
  <c r="FT67"/>
  <c r="FU67"/>
  <c r="FV67"/>
  <c r="FW67"/>
  <c r="FZ67"/>
  <c r="GA67"/>
  <c r="GB67"/>
  <c r="GE67"/>
  <c r="GF67"/>
  <c r="GG67"/>
  <c r="GI67"/>
  <c r="GJ67"/>
  <c r="GK67"/>
  <c r="GL67"/>
  <c r="GN67"/>
  <c r="GO67"/>
  <c r="GP67"/>
  <c r="GQ67"/>
  <c r="GT67"/>
  <c r="GU67"/>
  <c r="GV67"/>
  <c r="HE67"/>
  <c r="HH67"/>
  <c r="HH66" s="1"/>
  <c r="HI67"/>
  <c r="HI66" s="1"/>
  <c r="HN67"/>
  <c r="F72"/>
  <c r="J72"/>
  <c r="AL72"/>
  <c r="AM72"/>
  <c r="AN72"/>
  <c r="AO72"/>
  <c r="AP72"/>
  <c r="AQ72"/>
  <c r="AS72"/>
  <c r="AT72"/>
  <c r="AU72"/>
  <c r="AV72"/>
  <c r="AX72"/>
  <c r="BD72"/>
  <c r="BE72"/>
  <c r="BH72" s="1"/>
  <c r="BF72"/>
  <c r="BG72"/>
  <c r="BI72"/>
  <c r="BJ72"/>
  <c r="BK72"/>
  <c r="BM72"/>
  <c r="BN72"/>
  <c r="BO72"/>
  <c r="BR72" s="1"/>
  <c r="BP72"/>
  <c r="BQ72"/>
  <c r="BS72"/>
  <c r="BT72"/>
  <c r="BU72"/>
  <c r="BW72"/>
  <c r="BY72"/>
  <c r="BZ72"/>
  <c r="CA72"/>
  <c r="CB72"/>
  <c r="CC72"/>
  <c r="CD72"/>
  <c r="CH72" s="1"/>
  <c r="CE72"/>
  <c r="CF72"/>
  <c r="CG72" s="1"/>
  <c r="CI72"/>
  <c r="CJ72"/>
  <c r="CK72"/>
  <c r="CL72" s="1"/>
  <c r="CN72"/>
  <c r="CR72" s="1"/>
  <c r="CO72"/>
  <c r="CP72"/>
  <c r="CQ72" s="1"/>
  <c r="CS72"/>
  <c r="CT72"/>
  <c r="CU72"/>
  <c r="CV72" s="1"/>
  <c r="CX72"/>
  <c r="DB72" s="1"/>
  <c r="CY72"/>
  <c r="CZ72"/>
  <c r="DA72" s="1"/>
  <c r="DC72"/>
  <c r="DD72"/>
  <c r="DE72"/>
  <c r="DF72" s="1"/>
  <c r="DH72"/>
  <c r="DL72" s="1"/>
  <c r="DI72"/>
  <c r="DJ72"/>
  <c r="DK72" s="1"/>
  <c r="DM72"/>
  <c r="DN72"/>
  <c r="DO72"/>
  <c r="DP72" s="1"/>
  <c r="DR72"/>
  <c r="DV72" s="1"/>
  <c r="DS72"/>
  <c r="DT72"/>
  <c r="DU72" s="1"/>
  <c r="DW72"/>
  <c r="DX72"/>
  <c r="DY72"/>
  <c r="DZ72" s="1"/>
  <c r="EB72"/>
  <c r="EF72" s="1"/>
  <c r="EC72"/>
  <c r="ED72"/>
  <c r="EE72" s="1"/>
  <c r="EG72"/>
  <c r="EH72"/>
  <c r="EI72"/>
  <c r="EJ72" s="1"/>
  <c r="EL72"/>
  <c r="EP72" s="1"/>
  <c r="EM72"/>
  <c r="EN72"/>
  <c r="EO72" s="1"/>
  <c r="EQ72"/>
  <c r="ER72"/>
  <c r="ES72"/>
  <c r="ET72" s="1"/>
  <c r="EV72"/>
  <c r="EZ72" s="1"/>
  <c r="EW72"/>
  <c r="EX72"/>
  <c r="EY72" s="1"/>
  <c r="FA72"/>
  <c r="FB72"/>
  <c r="FC72"/>
  <c r="FD72" s="1"/>
  <c r="FF72"/>
  <c r="FJ72" s="1"/>
  <c r="FG72"/>
  <c r="FH72"/>
  <c r="FI72" s="1"/>
  <c r="FK72"/>
  <c r="FL72"/>
  <c r="FM72"/>
  <c r="FN72" s="1"/>
  <c r="FP72"/>
  <c r="FT72" s="1"/>
  <c r="FQ72"/>
  <c r="FR72"/>
  <c r="FS72" s="1"/>
  <c r="FU72"/>
  <c r="FV72"/>
  <c r="FW72"/>
  <c r="FX72" s="1"/>
  <c r="FZ72"/>
  <c r="GA72"/>
  <c r="GB72"/>
  <c r="GC72" s="1"/>
  <c r="GE72"/>
  <c r="GF72"/>
  <c r="GG72"/>
  <c r="GH72" s="1"/>
  <c r="GJ72"/>
  <c r="GN72" s="1"/>
  <c r="GK72"/>
  <c r="GL72"/>
  <c r="GM72" s="1"/>
  <c r="GO72"/>
  <c r="GP72"/>
  <c r="GQ72"/>
  <c r="GR72" s="1"/>
  <c r="GT72"/>
  <c r="GX72" s="1"/>
  <c r="GU72"/>
  <c r="GV72"/>
  <c r="GW72" s="1"/>
  <c r="HG72"/>
  <c r="HT72"/>
  <c r="C74"/>
  <c r="J74" s="1"/>
  <c r="AL74"/>
  <c r="AO74"/>
  <c r="AP74"/>
  <c r="AS74" s="1"/>
  <c r="AQ74"/>
  <c r="AR74"/>
  <c r="AT74"/>
  <c r="AU74"/>
  <c r="AV74"/>
  <c r="AX74"/>
  <c r="AY74"/>
  <c r="AZ74"/>
  <c r="BC74" s="1"/>
  <c r="BA74"/>
  <c r="BB74"/>
  <c r="BD74"/>
  <c r="BE74"/>
  <c r="BF74"/>
  <c r="BH74"/>
  <c r="BI74"/>
  <c r="BJ74"/>
  <c r="BM74" s="1"/>
  <c r="BK74"/>
  <c r="BL74"/>
  <c r="BN74"/>
  <c r="BO74"/>
  <c r="BP74"/>
  <c r="BR74"/>
  <c r="BY74"/>
  <c r="BZ74"/>
  <c r="CA74"/>
  <c r="CB74"/>
  <c r="CC74"/>
  <c r="CD74"/>
  <c r="CE74"/>
  <c r="CF74"/>
  <c r="CG74" s="1"/>
  <c r="CI74"/>
  <c r="CM74" s="1"/>
  <c r="CJ74"/>
  <c r="CK74"/>
  <c r="CL74" s="1"/>
  <c r="CN74"/>
  <c r="CO74"/>
  <c r="CP74"/>
  <c r="CQ74" s="1"/>
  <c r="CS74"/>
  <c r="CW74" s="1"/>
  <c r="CT74"/>
  <c r="CU74"/>
  <c r="CV74" s="1"/>
  <c r="CX74"/>
  <c r="CY74"/>
  <c r="CZ74"/>
  <c r="DA74" s="1"/>
  <c r="DC74"/>
  <c r="DG74" s="1"/>
  <c r="DD74"/>
  <c r="DE74"/>
  <c r="DF74" s="1"/>
  <c r="DH74"/>
  <c r="DI74"/>
  <c r="DJ74"/>
  <c r="DK74" s="1"/>
  <c r="DM74"/>
  <c r="DQ74" s="1"/>
  <c r="DN74"/>
  <c r="DO74"/>
  <c r="DP74" s="1"/>
  <c r="DR74"/>
  <c r="DS74"/>
  <c r="DT74"/>
  <c r="DU74" s="1"/>
  <c r="DW74"/>
  <c r="EA74" s="1"/>
  <c r="DX74"/>
  <c r="DY74"/>
  <c r="DZ74" s="1"/>
  <c r="EB74"/>
  <c r="EC74"/>
  <c r="ED74"/>
  <c r="EE74" s="1"/>
  <c r="EG74"/>
  <c r="EK74" s="1"/>
  <c r="EH74"/>
  <c r="EI74"/>
  <c r="EJ74" s="1"/>
  <c r="EL74"/>
  <c r="EM74"/>
  <c r="EN74"/>
  <c r="EO74" s="1"/>
  <c r="EQ74"/>
  <c r="EU74" s="1"/>
  <c r="ER74"/>
  <c r="ES74"/>
  <c r="ET74" s="1"/>
  <c r="EV74"/>
  <c r="EW74"/>
  <c r="EX74"/>
  <c r="EY74" s="1"/>
  <c r="FA74"/>
  <c r="FE74" s="1"/>
  <c r="FB74"/>
  <c r="FC74"/>
  <c r="FD74" s="1"/>
  <c r="FF74"/>
  <c r="FG74"/>
  <c r="FH74"/>
  <c r="FI74" s="1"/>
  <c r="FK74"/>
  <c r="FO74" s="1"/>
  <c r="FL74"/>
  <c r="FM74"/>
  <c r="FN74" s="1"/>
  <c r="FP74"/>
  <c r="FQ74"/>
  <c r="FR74"/>
  <c r="FS74" s="1"/>
  <c r="FU74"/>
  <c r="FY74" s="1"/>
  <c r="FV74"/>
  <c r="FW74"/>
  <c r="FX74" s="1"/>
  <c r="FZ74"/>
  <c r="GA74"/>
  <c r="GB74"/>
  <c r="GC74" s="1"/>
  <c r="GE74"/>
  <c r="GI74" s="1"/>
  <c r="GF74"/>
  <c r="GG74"/>
  <c r="GH74" s="1"/>
  <c r="GJ74"/>
  <c r="GK74"/>
  <c r="GL74"/>
  <c r="GM74" s="1"/>
  <c r="GO74"/>
  <c r="GS74" s="1"/>
  <c r="GP74"/>
  <c r="GQ74"/>
  <c r="GR74" s="1"/>
  <c r="GT74"/>
  <c r="GU74"/>
  <c r="GV74"/>
  <c r="GW74" s="1"/>
  <c r="HG74"/>
  <c r="HT74"/>
  <c r="C75"/>
  <c r="J75" s="1"/>
  <c r="AL75"/>
  <c r="AO75"/>
  <c r="AS75" s="1"/>
  <c r="AP75"/>
  <c r="AQ75"/>
  <c r="AR75" s="1"/>
  <c r="AT75"/>
  <c r="AU75"/>
  <c r="AV75"/>
  <c r="AW75" s="1"/>
  <c r="AY75"/>
  <c r="BC75" s="1"/>
  <c r="AZ75"/>
  <c r="BA75"/>
  <c r="BB75" s="1"/>
  <c r="BD75"/>
  <c r="BE75"/>
  <c r="BF75"/>
  <c r="BG75" s="1"/>
  <c r="BI75"/>
  <c r="BM75" s="1"/>
  <c r="BJ75"/>
  <c r="BK75"/>
  <c r="BL75" s="1"/>
  <c r="BN75"/>
  <c r="BO75"/>
  <c r="BP75"/>
  <c r="BQ75" s="1"/>
  <c r="BS75"/>
  <c r="BY75"/>
  <c r="BZ75"/>
  <c r="CA75"/>
  <c r="CB75"/>
  <c r="CC75"/>
  <c r="CD75"/>
  <c r="CE75"/>
  <c r="CF75"/>
  <c r="CH75"/>
  <c r="CI75"/>
  <c r="CJ75"/>
  <c r="CM75" s="1"/>
  <c r="CK75"/>
  <c r="CL75"/>
  <c r="CN75"/>
  <c r="CO75"/>
  <c r="CP75"/>
  <c r="CR75"/>
  <c r="CS75"/>
  <c r="CT75"/>
  <c r="CW75" s="1"/>
  <c r="CU75"/>
  <c r="CV75"/>
  <c r="CX75"/>
  <c r="CY75"/>
  <c r="CZ75"/>
  <c r="DB75"/>
  <c r="DC75"/>
  <c r="DD75"/>
  <c r="DG75" s="1"/>
  <c r="DE75"/>
  <c r="DF75"/>
  <c r="DH75"/>
  <c r="DI75"/>
  <c r="DJ75"/>
  <c r="DL75"/>
  <c r="DM75"/>
  <c r="DN75"/>
  <c r="DQ75" s="1"/>
  <c r="DO75"/>
  <c r="DP75"/>
  <c r="DR75"/>
  <c r="DS75"/>
  <c r="DT75"/>
  <c r="DV75"/>
  <c r="DW75"/>
  <c r="DX75"/>
  <c r="EA75" s="1"/>
  <c r="DY75"/>
  <c r="DZ75"/>
  <c r="EB75"/>
  <c r="EC75"/>
  <c r="ED75"/>
  <c r="EF75"/>
  <c r="EG75"/>
  <c r="EH75"/>
  <c r="EK75" s="1"/>
  <c r="EI75"/>
  <c r="EJ75"/>
  <c r="EL75"/>
  <c r="EM75"/>
  <c r="EN75"/>
  <c r="EP75"/>
  <c r="EQ75"/>
  <c r="ER75"/>
  <c r="EU75" s="1"/>
  <c r="ES75"/>
  <c r="ET75"/>
  <c r="EV75"/>
  <c r="EW75"/>
  <c r="EX75"/>
  <c r="EZ75"/>
  <c r="FA75"/>
  <c r="FB75"/>
  <c r="FE75" s="1"/>
  <c r="FC75"/>
  <c r="FD75"/>
  <c r="FF75"/>
  <c r="FG75"/>
  <c r="FH75"/>
  <c r="FJ75"/>
  <c r="FK75"/>
  <c r="FL75"/>
  <c r="FO75" s="1"/>
  <c r="FM75"/>
  <c r="FN75"/>
  <c r="FP75"/>
  <c r="FQ75"/>
  <c r="FR75"/>
  <c r="FT75"/>
  <c r="FU75"/>
  <c r="FV75"/>
  <c r="FY75" s="1"/>
  <c r="FW75"/>
  <c r="FX75"/>
  <c r="FZ75"/>
  <c r="GA75"/>
  <c r="GB75"/>
  <c r="GD75"/>
  <c r="GE75"/>
  <c r="GF75"/>
  <c r="GI75" s="1"/>
  <c r="GG75"/>
  <c r="GH75"/>
  <c r="GJ75"/>
  <c r="GK75"/>
  <c r="GL75"/>
  <c r="GN75"/>
  <c r="GO75"/>
  <c r="GP75"/>
  <c r="GS75" s="1"/>
  <c r="GQ75"/>
  <c r="GR75"/>
  <c r="GT75"/>
  <c r="GU75"/>
  <c r="GV75"/>
  <c r="GX75"/>
  <c r="HG75"/>
  <c r="HT75"/>
  <c r="C76"/>
  <c r="J76" s="1"/>
  <c r="AL76"/>
  <c r="AO76"/>
  <c r="AP76"/>
  <c r="AS76" s="1"/>
  <c r="AQ76"/>
  <c r="AR76"/>
  <c r="AT76"/>
  <c r="AU76"/>
  <c r="AV76"/>
  <c r="AX76"/>
  <c r="AY76"/>
  <c r="AZ76"/>
  <c r="BC76" s="1"/>
  <c r="BA76"/>
  <c r="BB76"/>
  <c r="BD76"/>
  <c r="BE76"/>
  <c r="BF76"/>
  <c r="BH76"/>
  <c r="BI76"/>
  <c r="BJ76"/>
  <c r="BM76" s="1"/>
  <c r="BK76"/>
  <c r="BL76"/>
  <c r="BN76"/>
  <c r="BO76"/>
  <c r="BP76"/>
  <c r="BR76"/>
  <c r="BY76"/>
  <c r="BZ76"/>
  <c r="CA76"/>
  <c r="CB76"/>
  <c r="CC76"/>
  <c r="CD76"/>
  <c r="CE76"/>
  <c r="CF76"/>
  <c r="CG76" s="1"/>
  <c r="CI76"/>
  <c r="CM76" s="1"/>
  <c r="CJ76"/>
  <c r="CK76"/>
  <c r="CL76" s="1"/>
  <c r="CN76"/>
  <c r="CO76"/>
  <c r="CP76"/>
  <c r="CQ76" s="1"/>
  <c r="CS76"/>
  <c r="CW76" s="1"/>
  <c r="CT76"/>
  <c r="CU76"/>
  <c r="CV76" s="1"/>
  <c r="CX76"/>
  <c r="CY76"/>
  <c r="CZ76"/>
  <c r="DA76" s="1"/>
  <c r="DC76"/>
  <c r="DG76" s="1"/>
  <c r="DD76"/>
  <c r="DE76"/>
  <c r="DF76" s="1"/>
  <c r="DH76"/>
  <c r="DI76"/>
  <c r="DJ76"/>
  <c r="DK76" s="1"/>
  <c r="DM76"/>
  <c r="DQ76" s="1"/>
  <c r="DN76"/>
  <c r="DO76"/>
  <c r="DP76" s="1"/>
  <c r="DR76"/>
  <c r="DS76"/>
  <c r="DT76"/>
  <c r="DU76" s="1"/>
  <c r="DW76"/>
  <c r="EA76" s="1"/>
  <c r="DX76"/>
  <c r="DY76"/>
  <c r="DZ76" s="1"/>
  <c r="EB76"/>
  <c r="EC76"/>
  <c r="ED76"/>
  <c r="EE76" s="1"/>
  <c r="EG76"/>
  <c r="EK76" s="1"/>
  <c r="EH76"/>
  <c r="EI76"/>
  <c r="EJ76" s="1"/>
  <c r="EL76"/>
  <c r="EM76"/>
  <c r="EN76"/>
  <c r="EO76" s="1"/>
  <c r="EQ76"/>
  <c r="EU76" s="1"/>
  <c r="ER76"/>
  <c r="ES76"/>
  <c r="ET76" s="1"/>
  <c r="EV76"/>
  <c r="EW76"/>
  <c r="EX76"/>
  <c r="EY76" s="1"/>
  <c r="FA76"/>
  <c r="FE76" s="1"/>
  <c r="FB76"/>
  <c r="FC76"/>
  <c r="FD76" s="1"/>
  <c r="FF76"/>
  <c r="FG76"/>
  <c r="FH76"/>
  <c r="FI76" s="1"/>
  <c r="FK76"/>
  <c r="FO76" s="1"/>
  <c r="FL76"/>
  <c r="FM76"/>
  <c r="FN76" s="1"/>
  <c r="FP76"/>
  <c r="FQ76"/>
  <c r="FR76"/>
  <c r="FS76" s="1"/>
  <c r="FU76"/>
  <c r="FY76" s="1"/>
  <c r="FV76"/>
  <c r="FW76"/>
  <c r="FX76" s="1"/>
  <c r="FZ76"/>
  <c r="GA76"/>
  <c r="GB76"/>
  <c r="GC76" s="1"/>
  <c r="GE76"/>
  <c r="GI76" s="1"/>
  <c r="GF76"/>
  <c r="GG76"/>
  <c r="GH76" s="1"/>
  <c r="GJ76"/>
  <c r="GK76"/>
  <c r="GL76"/>
  <c r="GM76" s="1"/>
  <c r="GO76"/>
  <c r="GS76" s="1"/>
  <c r="GP76"/>
  <c r="GQ76"/>
  <c r="GR76" s="1"/>
  <c r="GT76"/>
  <c r="GU76"/>
  <c r="GV76"/>
  <c r="GW76" s="1"/>
  <c r="HG76"/>
  <c r="HT76"/>
  <c r="C77"/>
  <c r="J77" s="1"/>
  <c r="AL77"/>
  <c r="AO77"/>
  <c r="AS77" s="1"/>
  <c r="AP77"/>
  <c r="AQ77"/>
  <c r="AR77" s="1"/>
  <c r="AT77"/>
  <c r="AU77"/>
  <c r="AV77"/>
  <c r="AW77" s="1"/>
  <c r="AY77"/>
  <c r="BC77" s="1"/>
  <c r="AZ77"/>
  <c r="BA77"/>
  <c r="BB77" s="1"/>
  <c r="BD77"/>
  <c r="BE77"/>
  <c r="BF77"/>
  <c r="BG77" s="1"/>
  <c r="BI77"/>
  <c r="BJ77"/>
  <c r="BK77"/>
  <c r="BL77" s="1"/>
  <c r="BN77"/>
  <c r="BO77"/>
  <c r="BP77"/>
  <c r="BQ77" s="1"/>
  <c r="BY77"/>
  <c r="BZ77"/>
  <c r="CA77"/>
  <c r="CB77"/>
  <c r="CC77"/>
  <c r="CD77"/>
  <c r="CE77"/>
  <c r="CF77"/>
  <c r="CH77"/>
  <c r="CI77"/>
  <c r="CJ77"/>
  <c r="CM77" s="1"/>
  <c r="CK77"/>
  <c r="CL77"/>
  <c r="CN77"/>
  <c r="CO77"/>
  <c r="CP77"/>
  <c r="CR77"/>
  <c r="CS77"/>
  <c r="CT77"/>
  <c r="CW77" s="1"/>
  <c r="CU77"/>
  <c r="CV77"/>
  <c r="CX77"/>
  <c r="CY77"/>
  <c r="CZ77"/>
  <c r="DB77"/>
  <c r="DC77"/>
  <c r="DD77"/>
  <c r="DG77" s="1"/>
  <c r="DE77"/>
  <c r="DF77"/>
  <c r="DH77"/>
  <c r="DI77"/>
  <c r="DJ77"/>
  <c r="DL77"/>
  <c r="DM77"/>
  <c r="DN77"/>
  <c r="DQ77" s="1"/>
  <c r="DO77"/>
  <c r="DP77"/>
  <c r="DR77"/>
  <c r="DS77"/>
  <c r="DT77"/>
  <c r="DV77"/>
  <c r="DW77"/>
  <c r="DX77"/>
  <c r="EA77" s="1"/>
  <c r="DY77"/>
  <c r="DZ77"/>
  <c r="EB77"/>
  <c r="EC77"/>
  <c r="ED77"/>
  <c r="EF77"/>
  <c r="EG77"/>
  <c r="EH77"/>
  <c r="EK77" s="1"/>
  <c r="EI77"/>
  <c r="EJ77"/>
  <c r="EL77"/>
  <c r="EM77"/>
  <c r="EN77"/>
  <c r="EP77"/>
  <c r="EQ77"/>
  <c r="ER77"/>
  <c r="EU77" s="1"/>
  <c r="ES77"/>
  <c r="ET77"/>
  <c r="EV77"/>
  <c r="EW77"/>
  <c r="EX77"/>
  <c r="EZ77"/>
  <c r="FA77"/>
  <c r="FB77"/>
  <c r="FE77" s="1"/>
  <c r="FC77"/>
  <c r="FD77"/>
  <c r="FF77"/>
  <c r="FG77"/>
  <c r="FH77"/>
  <c r="FJ77"/>
  <c r="FK77"/>
  <c r="FL77"/>
  <c r="FO77" s="1"/>
  <c r="FM77"/>
  <c r="FN77"/>
  <c r="FP77"/>
  <c r="FQ77"/>
  <c r="FR77"/>
  <c r="FT77"/>
  <c r="FU77"/>
  <c r="FV77"/>
  <c r="FY77" s="1"/>
  <c r="FW77"/>
  <c r="FX77"/>
  <c r="FZ77"/>
  <c r="GA77"/>
  <c r="GB77"/>
  <c r="GD77"/>
  <c r="GE77"/>
  <c r="GF77"/>
  <c r="GI77" s="1"/>
  <c r="GG77"/>
  <c r="GH77"/>
  <c r="GJ77"/>
  <c r="GK77"/>
  <c r="GL77"/>
  <c r="GN77"/>
  <c r="GO77"/>
  <c r="GP77"/>
  <c r="GS77" s="1"/>
  <c r="GQ77"/>
  <c r="GR77"/>
  <c r="GT77"/>
  <c r="GU77"/>
  <c r="GV77"/>
  <c r="GX77"/>
  <c r="HG77"/>
  <c r="HT77"/>
  <c r="C78"/>
  <c r="J78" s="1"/>
  <c r="AL78"/>
  <c r="AO78"/>
  <c r="AP78"/>
  <c r="AS78" s="1"/>
  <c r="AQ78"/>
  <c r="AR78"/>
  <c r="AT78"/>
  <c r="AU78"/>
  <c r="AV78"/>
  <c r="AX78"/>
  <c r="AY78"/>
  <c r="AZ78"/>
  <c r="BC78" s="1"/>
  <c r="BA78"/>
  <c r="BB78"/>
  <c r="BD78"/>
  <c r="BE78"/>
  <c r="BF78"/>
  <c r="BH78"/>
  <c r="BI78"/>
  <c r="BJ78"/>
  <c r="BM78" s="1"/>
  <c r="BK78"/>
  <c r="BL78"/>
  <c r="BN78"/>
  <c r="BO78"/>
  <c r="BP78"/>
  <c r="BR78"/>
  <c r="BY78"/>
  <c r="BZ78"/>
  <c r="CA78"/>
  <c r="CB78"/>
  <c r="CC78"/>
  <c r="CD78"/>
  <c r="CE78"/>
  <c r="CF78"/>
  <c r="CG78" s="1"/>
  <c r="CI78"/>
  <c r="CM78" s="1"/>
  <c r="CJ78"/>
  <c r="CK78"/>
  <c r="CL78" s="1"/>
  <c r="CN78"/>
  <c r="CO78"/>
  <c r="CP78"/>
  <c r="CQ78" s="1"/>
  <c r="CS78"/>
  <c r="CW78" s="1"/>
  <c r="CT78"/>
  <c r="CU78"/>
  <c r="CV78" s="1"/>
  <c r="CX78"/>
  <c r="CY78"/>
  <c r="CZ78"/>
  <c r="DA78" s="1"/>
  <c r="DC78"/>
  <c r="DG78" s="1"/>
  <c r="DD78"/>
  <c r="DE78"/>
  <c r="DF78" s="1"/>
  <c r="DH78"/>
  <c r="DI78"/>
  <c r="DJ78"/>
  <c r="DK78" s="1"/>
  <c r="DM78"/>
  <c r="DQ78" s="1"/>
  <c r="DN78"/>
  <c r="DO78"/>
  <c r="DP78" s="1"/>
  <c r="DR78"/>
  <c r="DS78"/>
  <c r="DT78"/>
  <c r="DU78" s="1"/>
  <c r="DW78"/>
  <c r="EA78" s="1"/>
  <c r="DX78"/>
  <c r="DY78"/>
  <c r="DZ78" s="1"/>
  <c r="EB78"/>
  <c r="EC78"/>
  <c r="ED78"/>
  <c r="EE78" s="1"/>
  <c r="EG78"/>
  <c r="EK78" s="1"/>
  <c r="EH78"/>
  <c r="EI78"/>
  <c r="EJ78" s="1"/>
  <c r="EL78"/>
  <c r="EM78"/>
  <c r="EN78"/>
  <c r="EO78" s="1"/>
  <c r="EQ78"/>
  <c r="EU78" s="1"/>
  <c r="ER78"/>
  <c r="ES78"/>
  <c r="ET78" s="1"/>
  <c r="EV78"/>
  <c r="EW78"/>
  <c r="EX78"/>
  <c r="EY78" s="1"/>
  <c r="FA78"/>
  <c r="FE78" s="1"/>
  <c r="FB78"/>
  <c r="FC78"/>
  <c r="FD78" s="1"/>
  <c r="FF78"/>
  <c r="FG78"/>
  <c r="FH78"/>
  <c r="FI78" s="1"/>
  <c r="FK78"/>
  <c r="FO78" s="1"/>
  <c r="FL78"/>
  <c r="FM78"/>
  <c r="FN78" s="1"/>
  <c r="FP78"/>
  <c r="FQ78"/>
  <c r="FR78"/>
  <c r="FS78" s="1"/>
  <c r="FU78"/>
  <c r="FY78" s="1"/>
  <c r="FV78"/>
  <c r="FW78"/>
  <c r="FX78" s="1"/>
  <c r="FZ78"/>
  <c r="GA78"/>
  <c r="GB78"/>
  <c r="GC78" s="1"/>
  <c r="GE78"/>
  <c r="GI78" s="1"/>
  <c r="GF78"/>
  <c r="GG78"/>
  <c r="GH78" s="1"/>
  <c r="GJ78"/>
  <c r="GK78"/>
  <c r="GL78"/>
  <c r="GM78" s="1"/>
  <c r="GO78"/>
  <c r="GS78" s="1"/>
  <c r="GP78"/>
  <c r="GQ78"/>
  <c r="GR78" s="1"/>
  <c r="GT78"/>
  <c r="GU78"/>
  <c r="GV78"/>
  <c r="GW78" s="1"/>
  <c r="HG78"/>
  <c r="HT78"/>
  <c r="C79"/>
  <c r="J79" s="1"/>
  <c r="AL79"/>
  <c r="AO79"/>
  <c r="AP79"/>
  <c r="AQ79"/>
  <c r="AR79" s="1"/>
  <c r="AT79"/>
  <c r="AU79"/>
  <c r="AV79"/>
  <c r="AW79" s="1"/>
  <c r="AY79"/>
  <c r="BC79" s="1"/>
  <c r="AZ79"/>
  <c r="BA79"/>
  <c r="BB79" s="1"/>
  <c r="BD79"/>
  <c r="BE79"/>
  <c r="BF79"/>
  <c r="BG79" s="1"/>
  <c r="BI79"/>
  <c r="BM79" s="1"/>
  <c r="BJ79"/>
  <c r="BK79"/>
  <c r="BL79" s="1"/>
  <c r="BN79"/>
  <c r="BO79"/>
  <c r="BP79"/>
  <c r="BQ79" s="1"/>
  <c r="BY79"/>
  <c r="BZ79"/>
  <c r="CA79"/>
  <c r="CB79"/>
  <c r="CC79"/>
  <c r="CD79"/>
  <c r="CE79"/>
  <c r="CF79"/>
  <c r="CH79"/>
  <c r="CI79"/>
  <c r="CJ79"/>
  <c r="CM79" s="1"/>
  <c r="CK79"/>
  <c r="CL79"/>
  <c r="CN79"/>
  <c r="CO79"/>
  <c r="CP79"/>
  <c r="CR79"/>
  <c r="CS79"/>
  <c r="CT79"/>
  <c r="CW79" s="1"/>
  <c r="CU79"/>
  <c r="CV79"/>
  <c r="CX79"/>
  <c r="CY79"/>
  <c r="CZ79"/>
  <c r="DB79"/>
  <c r="DC79"/>
  <c r="DD79"/>
  <c r="DG79" s="1"/>
  <c r="DE79"/>
  <c r="DF79"/>
  <c r="DH79"/>
  <c r="DI79"/>
  <c r="DJ79"/>
  <c r="DL79"/>
  <c r="DM79"/>
  <c r="DN79"/>
  <c r="DQ79" s="1"/>
  <c r="DO79"/>
  <c r="DP79"/>
  <c r="DR79"/>
  <c r="DS79"/>
  <c r="DT79"/>
  <c r="DV79"/>
  <c r="DW79"/>
  <c r="DX79"/>
  <c r="EA79" s="1"/>
  <c r="DY79"/>
  <c r="DZ79"/>
  <c r="EB79"/>
  <c r="EC79"/>
  <c r="ED79"/>
  <c r="EF79"/>
  <c r="EG79"/>
  <c r="EH79"/>
  <c r="EK79" s="1"/>
  <c r="EI79"/>
  <c r="EJ79"/>
  <c r="EL79"/>
  <c r="EM79"/>
  <c r="EN79"/>
  <c r="EP79"/>
  <c r="EQ79"/>
  <c r="ER79"/>
  <c r="EU79" s="1"/>
  <c r="ES79"/>
  <c r="ET79"/>
  <c r="EV79"/>
  <c r="EW79"/>
  <c r="EX79"/>
  <c r="EZ79"/>
  <c r="FA79"/>
  <c r="FB79"/>
  <c r="FE79" s="1"/>
  <c r="FC79"/>
  <c r="FD79"/>
  <c r="FF79"/>
  <c r="FG79"/>
  <c r="FH79"/>
  <c r="FJ79"/>
  <c r="FK79"/>
  <c r="FL79"/>
  <c r="FO79" s="1"/>
  <c r="FM79"/>
  <c r="FN79"/>
  <c r="FP79"/>
  <c r="FQ79"/>
  <c r="FR79"/>
  <c r="FT79"/>
  <c r="FU79"/>
  <c r="FV79"/>
  <c r="FY79" s="1"/>
  <c r="FW79"/>
  <c r="FX79"/>
  <c r="FZ79"/>
  <c r="GA79"/>
  <c r="GB79"/>
  <c r="GD79"/>
  <c r="GE79"/>
  <c r="GF79"/>
  <c r="GI79" s="1"/>
  <c r="GG79"/>
  <c r="GH79"/>
  <c r="GJ79"/>
  <c r="GK79"/>
  <c r="GL79"/>
  <c r="GN79"/>
  <c r="GO79"/>
  <c r="GP79"/>
  <c r="GS79" s="1"/>
  <c r="GQ79"/>
  <c r="GR79"/>
  <c r="GT79"/>
  <c r="GU79"/>
  <c r="GV79"/>
  <c r="GX79"/>
  <c r="HG79"/>
  <c r="HT79"/>
  <c r="C80"/>
  <c r="J80" s="1"/>
  <c r="AL80"/>
  <c r="AO80"/>
  <c r="AP80"/>
  <c r="AS80" s="1"/>
  <c r="AQ80"/>
  <c r="AR80"/>
  <c r="AT80"/>
  <c r="AU80"/>
  <c r="AV80"/>
  <c r="AX80"/>
  <c r="AY80"/>
  <c r="AZ80"/>
  <c r="BC80" s="1"/>
  <c r="BA80"/>
  <c r="BB80"/>
  <c r="BD80"/>
  <c r="BE80"/>
  <c r="BF80"/>
  <c r="BH80"/>
  <c r="BI80"/>
  <c r="BJ80"/>
  <c r="BM80" s="1"/>
  <c r="BK80"/>
  <c r="BL80"/>
  <c r="BN80"/>
  <c r="BO80"/>
  <c r="BP80"/>
  <c r="BR80"/>
  <c r="BY80"/>
  <c r="BZ80"/>
  <c r="CA80"/>
  <c r="CB80"/>
  <c r="CC80"/>
  <c r="CD80"/>
  <c r="CE80"/>
  <c r="CF80"/>
  <c r="CG80" s="1"/>
  <c r="CI80"/>
  <c r="CM80" s="1"/>
  <c r="CJ80"/>
  <c r="CK80"/>
  <c r="CL80" s="1"/>
  <c r="CN80"/>
  <c r="CO80"/>
  <c r="CP80"/>
  <c r="CQ80" s="1"/>
  <c r="CS80"/>
  <c r="CW80" s="1"/>
  <c r="CT80"/>
  <c r="CU80"/>
  <c r="CV80" s="1"/>
  <c r="CX80"/>
  <c r="CY80"/>
  <c r="CZ80"/>
  <c r="DA80" s="1"/>
  <c r="DC80"/>
  <c r="DG80" s="1"/>
  <c r="DD80"/>
  <c r="DE80"/>
  <c r="DF80" s="1"/>
  <c r="DH80"/>
  <c r="DI80"/>
  <c r="DJ80"/>
  <c r="DK80" s="1"/>
  <c r="DM80"/>
  <c r="DQ80" s="1"/>
  <c r="DN80"/>
  <c r="DO80"/>
  <c r="DP80" s="1"/>
  <c r="DR80"/>
  <c r="DS80"/>
  <c r="DT80"/>
  <c r="DU80" s="1"/>
  <c r="DW80"/>
  <c r="EA80" s="1"/>
  <c r="DX80"/>
  <c r="DY80"/>
  <c r="DZ80" s="1"/>
  <c r="EB80"/>
  <c r="EC80"/>
  <c r="ED80"/>
  <c r="EE80" s="1"/>
  <c r="EG80"/>
  <c r="EK80" s="1"/>
  <c r="EH80"/>
  <c r="EI80"/>
  <c r="EJ80" s="1"/>
  <c r="EL80"/>
  <c r="EM80"/>
  <c r="EN80"/>
  <c r="EO80" s="1"/>
  <c r="EQ80"/>
  <c r="EU80" s="1"/>
  <c r="ER80"/>
  <c r="ES80"/>
  <c r="ET80" s="1"/>
  <c r="EV80"/>
  <c r="EW80"/>
  <c r="EX80"/>
  <c r="EY80" s="1"/>
  <c r="FA80"/>
  <c r="FE80" s="1"/>
  <c r="FB80"/>
  <c r="FC80"/>
  <c r="FD80" s="1"/>
  <c r="FF80"/>
  <c r="FG80"/>
  <c r="FH80"/>
  <c r="FI80" s="1"/>
  <c r="FK80"/>
  <c r="FO80" s="1"/>
  <c r="FL80"/>
  <c r="FM80"/>
  <c r="FN80" s="1"/>
  <c r="FP80"/>
  <c r="FQ80"/>
  <c r="FR80"/>
  <c r="FS80" s="1"/>
  <c r="FU80"/>
  <c r="FY80" s="1"/>
  <c r="FV80"/>
  <c r="FW80"/>
  <c r="FX80" s="1"/>
  <c r="FZ80"/>
  <c r="GA80"/>
  <c r="GB80"/>
  <c r="GC80" s="1"/>
  <c r="GE80"/>
  <c r="GI80" s="1"/>
  <c r="GF80"/>
  <c r="GG80"/>
  <c r="GH80" s="1"/>
  <c r="GJ80"/>
  <c r="GK80"/>
  <c r="GL80"/>
  <c r="GM80" s="1"/>
  <c r="GO80"/>
  <c r="GS80" s="1"/>
  <c r="GP80"/>
  <c r="GQ80"/>
  <c r="GR80" s="1"/>
  <c r="GT80"/>
  <c r="GU80"/>
  <c r="GV80"/>
  <c r="GW80" s="1"/>
  <c r="HG80"/>
  <c r="HT80"/>
  <c r="C81"/>
  <c r="J81" s="1"/>
  <c r="AL81"/>
  <c r="AO81"/>
  <c r="AP81"/>
  <c r="AQ81"/>
  <c r="AR81" s="1"/>
  <c r="AT81"/>
  <c r="AU81"/>
  <c r="AV81"/>
  <c r="AW81" s="1"/>
  <c r="AY81"/>
  <c r="BC81" s="1"/>
  <c r="AZ81"/>
  <c r="BA81"/>
  <c r="BB81" s="1"/>
  <c r="BD81"/>
  <c r="BE81"/>
  <c r="BF81"/>
  <c r="BG81" s="1"/>
  <c r="BI81"/>
  <c r="BM81" s="1"/>
  <c r="BJ81"/>
  <c r="BK81"/>
  <c r="BL81" s="1"/>
  <c r="BN81"/>
  <c r="BO81"/>
  <c r="BP81"/>
  <c r="BQ81" s="1"/>
  <c r="BY81"/>
  <c r="BZ81"/>
  <c r="CA81"/>
  <c r="CB81"/>
  <c r="CC81"/>
  <c r="CD81"/>
  <c r="CE81"/>
  <c r="CF81"/>
  <c r="CH81"/>
  <c r="CI81"/>
  <c r="CJ81"/>
  <c r="CM81" s="1"/>
  <c r="CK81"/>
  <c r="CL81"/>
  <c r="CN81"/>
  <c r="CO81"/>
  <c r="CP81"/>
  <c r="CR81"/>
  <c r="CS81"/>
  <c r="CT81"/>
  <c r="CW81" s="1"/>
  <c r="CU81"/>
  <c r="CV81"/>
  <c r="CX81"/>
  <c r="CY81"/>
  <c r="CZ81"/>
  <c r="DB81"/>
  <c r="DC81"/>
  <c r="DD81"/>
  <c r="DG81" s="1"/>
  <c r="DE81"/>
  <c r="DF81"/>
  <c r="DH81"/>
  <c r="DI81"/>
  <c r="DJ81"/>
  <c r="DL81"/>
  <c r="DM81"/>
  <c r="DN81"/>
  <c r="DQ81" s="1"/>
  <c r="DO81"/>
  <c r="DP81"/>
  <c r="DR81"/>
  <c r="DS81"/>
  <c r="DT81"/>
  <c r="DV81"/>
  <c r="DW81"/>
  <c r="DX81"/>
  <c r="EA81" s="1"/>
  <c r="DY81"/>
  <c r="DZ81"/>
  <c r="EB81"/>
  <c r="EC81"/>
  <c r="ED81"/>
  <c r="EF81"/>
  <c r="EG81"/>
  <c r="EH81"/>
  <c r="EK81" s="1"/>
  <c r="EI81"/>
  <c r="EJ81"/>
  <c r="EL81"/>
  <c r="EM81"/>
  <c r="EN81"/>
  <c r="EP81"/>
  <c r="EQ81"/>
  <c r="ER81"/>
  <c r="EU81" s="1"/>
  <c r="ES81"/>
  <c r="ET81"/>
  <c r="EV81"/>
  <c r="EW81"/>
  <c r="EX81"/>
  <c r="EZ81"/>
  <c r="FA81"/>
  <c r="FB81"/>
  <c r="FE81" s="1"/>
  <c r="FC81"/>
  <c r="FD81"/>
  <c r="FF81"/>
  <c r="FG81"/>
  <c r="FH81"/>
  <c r="FJ81"/>
  <c r="FK81"/>
  <c r="FL81"/>
  <c r="FO81" s="1"/>
  <c r="FM81"/>
  <c r="FN81"/>
  <c r="FP81"/>
  <c r="FQ81"/>
  <c r="FR81"/>
  <c r="FT81"/>
  <c r="FU81"/>
  <c r="FV81"/>
  <c r="FY81" s="1"/>
  <c r="FW81"/>
  <c r="FX81"/>
  <c r="FZ81"/>
  <c r="GA81"/>
  <c r="GB81"/>
  <c r="GD81"/>
  <c r="GE81"/>
  <c r="GF81"/>
  <c r="GI81" s="1"/>
  <c r="GG81"/>
  <c r="GH81"/>
  <c r="GJ81"/>
  <c r="GK81"/>
  <c r="GL81"/>
  <c r="GN81"/>
  <c r="GO81"/>
  <c r="GP81"/>
  <c r="GS81" s="1"/>
  <c r="GQ81"/>
  <c r="GR81"/>
  <c r="GT81"/>
  <c r="GU81"/>
  <c r="GV81"/>
  <c r="GX81"/>
  <c r="HG81"/>
  <c r="HT81"/>
  <c r="C82"/>
  <c r="J82" s="1"/>
  <c r="AL82"/>
  <c r="AO82"/>
  <c r="AP82"/>
  <c r="AS82" s="1"/>
  <c r="AQ82"/>
  <c r="AR82"/>
  <c r="AT82"/>
  <c r="AU82"/>
  <c r="AV82"/>
  <c r="AX82"/>
  <c r="AY82"/>
  <c r="AZ82"/>
  <c r="BC82" s="1"/>
  <c r="BA82"/>
  <c r="BB82"/>
  <c r="BD82"/>
  <c r="BE82"/>
  <c r="BF82"/>
  <c r="BH82"/>
  <c r="BI82"/>
  <c r="BJ82"/>
  <c r="BM82" s="1"/>
  <c r="BK82"/>
  <c r="BL82"/>
  <c r="BN82"/>
  <c r="BO82"/>
  <c r="BP82"/>
  <c r="BR82"/>
  <c r="BY82"/>
  <c r="BZ82"/>
  <c r="CA82"/>
  <c r="CB82"/>
  <c r="CC82"/>
  <c r="CD82"/>
  <c r="CE82"/>
  <c r="CF82"/>
  <c r="CG82" s="1"/>
  <c r="CI82"/>
  <c r="CM82" s="1"/>
  <c r="CJ82"/>
  <c r="CK82"/>
  <c r="CL82" s="1"/>
  <c r="CN82"/>
  <c r="CO82"/>
  <c r="CP82"/>
  <c r="CQ82" s="1"/>
  <c r="CS82"/>
  <c r="CW82" s="1"/>
  <c r="CT82"/>
  <c r="CU82"/>
  <c r="CV82" s="1"/>
  <c r="CX82"/>
  <c r="CY82"/>
  <c r="CZ82"/>
  <c r="DA82" s="1"/>
  <c r="DC82"/>
  <c r="DG82" s="1"/>
  <c r="DD82"/>
  <c r="DE82"/>
  <c r="DF82" s="1"/>
  <c r="DH82"/>
  <c r="DI82"/>
  <c r="DJ82"/>
  <c r="DK82" s="1"/>
  <c r="DM82"/>
  <c r="DQ82" s="1"/>
  <c r="DN82"/>
  <c r="DO82"/>
  <c r="DP82" s="1"/>
  <c r="DR82"/>
  <c r="DS82"/>
  <c r="DT82"/>
  <c r="DU82" s="1"/>
  <c r="DW82"/>
  <c r="EA82" s="1"/>
  <c r="DX82"/>
  <c r="DY82"/>
  <c r="DZ82" s="1"/>
  <c r="EB82"/>
  <c r="EC82"/>
  <c r="ED82"/>
  <c r="EE82" s="1"/>
  <c r="EG82"/>
  <c r="EK82" s="1"/>
  <c r="EH82"/>
  <c r="EI82"/>
  <c r="EJ82" s="1"/>
  <c r="EL82"/>
  <c r="EM82"/>
  <c r="EN82"/>
  <c r="EO82" s="1"/>
  <c r="EQ82"/>
  <c r="EU82" s="1"/>
  <c r="ER82"/>
  <c r="ES82"/>
  <c r="ET82" s="1"/>
  <c r="EV82"/>
  <c r="EW82"/>
  <c r="EX82"/>
  <c r="EY82" s="1"/>
  <c r="FA82"/>
  <c r="FE82" s="1"/>
  <c r="FB82"/>
  <c r="FC82"/>
  <c r="FD82" s="1"/>
  <c r="FF82"/>
  <c r="FG82"/>
  <c r="FH82"/>
  <c r="FI82" s="1"/>
  <c r="FK82"/>
  <c r="FO82" s="1"/>
  <c r="FL82"/>
  <c r="FM82"/>
  <c r="FN82" s="1"/>
  <c r="FP82"/>
  <c r="FQ82"/>
  <c r="FR82"/>
  <c r="FS82" s="1"/>
  <c r="FU82"/>
  <c r="FY82" s="1"/>
  <c r="FV82"/>
  <c r="FW82"/>
  <c r="FX82" s="1"/>
  <c r="FZ82"/>
  <c r="GA82"/>
  <c r="GB82"/>
  <c r="GC82" s="1"/>
  <c r="GE82"/>
  <c r="GI82" s="1"/>
  <c r="GF82"/>
  <c r="GG82"/>
  <c r="GH82" s="1"/>
  <c r="GJ82"/>
  <c r="GK82"/>
  <c r="GL82"/>
  <c r="GM82" s="1"/>
  <c r="GO82"/>
  <c r="GS82" s="1"/>
  <c r="GP82"/>
  <c r="GQ82"/>
  <c r="GR82" s="1"/>
  <c r="GT82"/>
  <c r="GU82"/>
  <c r="GV82"/>
  <c r="GW82" s="1"/>
  <c r="HG82"/>
  <c r="HT82"/>
  <c r="C83"/>
  <c r="J83" s="1"/>
  <c r="AL83"/>
  <c r="AO83"/>
  <c r="AP83"/>
  <c r="AQ83"/>
  <c r="AR83" s="1"/>
  <c r="AT83"/>
  <c r="AU83"/>
  <c r="AV83"/>
  <c r="AW83" s="1"/>
  <c r="AY83"/>
  <c r="BC83" s="1"/>
  <c r="AZ83"/>
  <c r="BA83"/>
  <c r="BB83" s="1"/>
  <c r="BD83"/>
  <c r="BE83"/>
  <c r="BF83"/>
  <c r="BG83" s="1"/>
  <c r="BI83"/>
  <c r="BM83" s="1"/>
  <c r="BJ83"/>
  <c r="BK83"/>
  <c r="BL83" s="1"/>
  <c r="BN83"/>
  <c r="BO83"/>
  <c r="BP83"/>
  <c r="BQ83" s="1"/>
  <c r="BY83"/>
  <c r="BZ83"/>
  <c r="CA83"/>
  <c r="CB83"/>
  <c r="CC83"/>
  <c r="CD83"/>
  <c r="CE83"/>
  <c r="CF83"/>
  <c r="CH83"/>
  <c r="CI83"/>
  <c r="CJ83"/>
  <c r="CM83" s="1"/>
  <c r="CK83"/>
  <c r="CL83"/>
  <c r="CN83"/>
  <c r="CO83"/>
  <c r="CP83"/>
  <c r="CR83"/>
  <c r="CS83"/>
  <c r="CT83"/>
  <c r="CW83" s="1"/>
  <c r="CU83"/>
  <c r="CV83"/>
  <c r="CX83"/>
  <c r="CY83"/>
  <c r="CZ83"/>
  <c r="DB83"/>
  <c r="DC83"/>
  <c r="DD83"/>
  <c r="DG83" s="1"/>
  <c r="DE83"/>
  <c r="DF83"/>
  <c r="DH83"/>
  <c r="DI83"/>
  <c r="DJ83"/>
  <c r="DL83"/>
  <c r="DM83"/>
  <c r="DN83"/>
  <c r="DQ83" s="1"/>
  <c r="DO83"/>
  <c r="DP83"/>
  <c r="DR83"/>
  <c r="DS83"/>
  <c r="DT83"/>
  <c r="DV83"/>
  <c r="DW83"/>
  <c r="DX83"/>
  <c r="EA83" s="1"/>
  <c r="DY83"/>
  <c r="DZ83"/>
  <c r="EB83"/>
  <c r="EC83"/>
  <c r="ED83"/>
  <c r="EF83"/>
  <c r="EG83"/>
  <c r="EH83"/>
  <c r="EK83" s="1"/>
  <c r="EI83"/>
  <c r="EJ83"/>
  <c r="EL83"/>
  <c r="EM83"/>
  <c r="EN83"/>
  <c r="EP83"/>
  <c r="EQ83"/>
  <c r="ER83"/>
  <c r="EU83" s="1"/>
  <c r="ES83"/>
  <c r="ET83"/>
  <c r="EV83"/>
  <c r="EW83"/>
  <c r="EX83"/>
  <c r="EZ83"/>
  <c r="FA83"/>
  <c r="FB83"/>
  <c r="FE83" s="1"/>
  <c r="FC83"/>
  <c r="FD83"/>
  <c r="FF83"/>
  <c r="FG83"/>
  <c r="FH83"/>
  <c r="FJ83"/>
  <c r="FK83"/>
  <c r="FL83"/>
  <c r="FO83" s="1"/>
  <c r="FM83"/>
  <c r="FN83"/>
  <c r="FP83"/>
  <c r="FQ83"/>
  <c r="FR83"/>
  <c r="FT83"/>
  <c r="FU83"/>
  <c r="FV83"/>
  <c r="FY83" s="1"/>
  <c r="FW83"/>
  <c r="FX83"/>
  <c r="FZ83"/>
  <c r="GA83"/>
  <c r="GB83"/>
  <c r="GD83"/>
  <c r="GE83"/>
  <c r="GF83"/>
  <c r="GI83" s="1"/>
  <c r="GG83"/>
  <c r="GH83"/>
  <c r="GJ83"/>
  <c r="GK83"/>
  <c r="GL83"/>
  <c r="GN83"/>
  <c r="GO83"/>
  <c r="GP83"/>
  <c r="GS83" s="1"/>
  <c r="GQ83"/>
  <c r="GR83"/>
  <c r="GT83"/>
  <c r="GU83"/>
  <c r="GV83"/>
  <c r="GX83"/>
  <c r="HG83"/>
  <c r="HT83"/>
  <c r="C84"/>
  <c r="J84" s="1"/>
  <c r="AL84"/>
  <c r="AO84"/>
  <c r="AP84"/>
  <c r="AS84" s="1"/>
  <c r="AQ84"/>
  <c r="AR84"/>
  <c r="AT84"/>
  <c r="AU84"/>
  <c r="AV84"/>
  <c r="AX84"/>
  <c r="AY84"/>
  <c r="AZ84"/>
  <c r="BC84" s="1"/>
  <c r="BA84"/>
  <c r="BB84"/>
  <c r="BD84"/>
  <c r="BE84"/>
  <c r="BF84"/>
  <c r="BH84"/>
  <c r="BI84"/>
  <c r="BJ84"/>
  <c r="BM84" s="1"/>
  <c r="BK84"/>
  <c r="BL84"/>
  <c r="BN84"/>
  <c r="BO84"/>
  <c r="BP84"/>
  <c r="BR84"/>
  <c r="BY84"/>
  <c r="BZ84"/>
  <c r="CA84"/>
  <c r="CB84"/>
  <c r="CC84"/>
  <c r="CD84"/>
  <c r="CE84"/>
  <c r="CF84"/>
  <c r="CG84" s="1"/>
  <c r="CI84"/>
  <c r="CM84" s="1"/>
  <c r="CJ84"/>
  <c r="CK84"/>
  <c r="CL84" s="1"/>
  <c r="CN84"/>
  <c r="CO84"/>
  <c r="CP84"/>
  <c r="CQ84" s="1"/>
  <c r="CS84"/>
  <c r="CW84" s="1"/>
  <c r="CT84"/>
  <c r="CU84"/>
  <c r="CV84" s="1"/>
  <c r="CX84"/>
  <c r="CY84"/>
  <c r="CZ84"/>
  <c r="DA84" s="1"/>
  <c r="DC84"/>
  <c r="DG84" s="1"/>
  <c r="DD84"/>
  <c r="DE84"/>
  <c r="DF84" s="1"/>
  <c r="DH84"/>
  <c r="DI84"/>
  <c r="DJ84"/>
  <c r="DK84" s="1"/>
  <c r="DM84"/>
  <c r="DQ84" s="1"/>
  <c r="DN84"/>
  <c r="DO84"/>
  <c r="DP84" s="1"/>
  <c r="DR84"/>
  <c r="DS84"/>
  <c r="DT84"/>
  <c r="DU84" s="1"/>
  <c r="DW84"/>
  <c r="EA84" s="1"/>
  <c r="DX84"/>
  <c r="DY84"/>
  <c r="DZ84" s="1"/>
  <c r="EB84"/>
  <c r="EC84"/>
  <c r="ED84"/>
  <c r="EE84" s="1"/>
  <c r="EG84"/>
  <c r="EK84" s="1"/>
  <c r="EH84"/>
  <c r="EI84"/>
  <c r="EJ84" s="1"/>
  <c r="EL84"/>
  <c r="EM84"/>
  <c r="EN84"/>
  <c r="EO84" s="1"/>
  <c r="EQ84"/>
  <c r="EU84" s="1"/>
  <c r="ER84"/>
  <c r="ES84"/>
  <c r="ET84" s="1"/>
  <c r="EV84"/>
  <c r="EW84"/>
  <c r="EX84"/>
  <c r="EY84" s="1"/>
  <c r="FA84"/>
  <c r="FE84" s="1"/>
  <c r="FB84"/>
  <c r="FC84"/>
  <c r="FD84" s="1"/>
  <c r="FF84"/>
  <c r="FG84"/>
  <c r="FH84"/>
  <c r="FI84" s="1"/>
  <c r="FK84"/>
  <c r="FO84" s="1"/>
  <c r="FL84"/>
  <c r="FM84"/>
  <c r="FN84" s="1"/>
  <c r="FP84"/>
  <c r="FQ84"/>
  <c r="FR84"/>
  <c r="FS84" s="1"/>
  <c r="FU84"/>
  <c r="FY84" s="1"/>
  <c r="FV84"/>
  <c r="FW84"/>
  <c r="FX84" s="1"/>
  <c r="FZ84"/>
  <c r="GA84"/>
  <c r="GB84"/>
  <c r="GC84" s="1"/>
  <c r="GE84"/>
  <c r="GI84" s="1"/>
  <c r="GF84"/>
  <c r="GG84"/>
  <c r="GH84" s="1"/>
  <c r="GJ84"/>
  <c r="GK84"/>
  <c r="GL84"/>
  <c r="GM84" s="1"/>
  <c r="GO84"/>
  <c r="GS84" s="1"/>
  <c r="GP84"/>
  <c r="GQ84"/>
  <c r="GR84" s="1"/>
  <c r="GT84"/>
  <c r="GU84"/>
  <c r="GV84"/>
  <c r="GW84" s="1"/>
  <c r="HG84"/>
  <c r="HT84"/>
  <c r="C85"/>
  <c r="J85" s="1"/>
  <c r="AL85"/>
  <c r="AO85"/>
  <c r="AP85"/>
  <c r="AQ85"/>
  <c r="AR85" s="1"/>
  <c r="AT85"/>
  <c r="AU85"/>
  <c r="AV85"/>
  <c r="AW85" s="1"/>
  <c r="AY85"/>
  <c r="BC85" s="1"/>
  <c r="AZ85"/>
  <c r="BA85"/>
  <c r="BB85" s="1"/>
  <c r="BD85"/>
  <c r="BE85"/>
  <c r="BF85"/>
  <c r="BG85" s="1"/>
  <c r="BI85"/>
  <c r="BM85" s="1"/>
  <c r="BJ85"/>
  <c r="BK85"/>
  <c r="BL85" s="1"/>
  <c r="BN85"/>
  <c r="BO85"/>
  <c r="BP85"/>
  <c r="BQ85" s="1"/>
  <c r="BY85"/>
  <c r="BZ85"/>
  <c r="CA85"/>
  <c r="CB85"/>
  <c r="CC85"/>
  <c r="CD85"/>
  <c r="CE85"/>
  <c r="CF85"/>
  <c r="CH85"/>
  <c r="CI85"/>
  <c r="CJ85"/>
  <c r="CM85" s="1"/>
  <c r="CK85"/>
  <c r="CL85"/>
  <c r="CN85"/>
  <c r="CO85"/>
  <c r="CP85"/>
  <c r="CR85"/>
  <c r="CS85"/>
  <c r="CT85"/>
  <c r="CW85" s="1"/>
  <c r="CU85"/>
  <c r="CV85"/>
  <c r="CX85"/>
  <c r="CY85"/>
  <c r="CZ85"/>
  <c r="DB85"/>
  <c r="DC85"/>
  <c r="DD85"/>
  <c r="DG85" s="1"/>
  <c r="DE85"/>
  <c r="DF85"/>
  <c r="DH85"/>
  <c r="DI85"/>
  <c r="DJ85"/>
  <c r="DL85"/>
  <c r="DM85"/>
  <c r="DN85"/>
  <c r="DQ85" s="1"/>
  <c r="DO85"/>
  <c r="DP85"/>
  <c r="DR85"/>
  <c r="DS85"/>
  <c r="DT85"/>
  <c r="DV85"/>
  <c r="DW85"/>
  <c r="DX85"/>
  <c r="EA85" s="1"/>
  <c r="DY85"/>
  <c r="DZ85"/>
  <c r="EB85"/>
  <c r="EC85"/>
  <c r="ED85"/>
  <c r="EF85"/>
  <c r="EG85"/>
  <c r="EH85"/>
  <c r="EK85" s="1"/>
  <c r="EI85"/>
  <c r="EJ85"/>
  <c r="EL85"/>
  <c r="EM85"/>
  <c r="EN85"/>
  <c r="EP85"/>
  <c r="EQ85"/>
  <c r="ER85"/>
  <c r="EU85" s="1"/>
  <c r="ES85"/>
  <c r="ET85"/>
  <c r="EV85"/>
  <c r="EW85"/>
  <c r="EX85"/>
  <c r="EZ85"/>
  <c r="FA85"/>
  <c r="FB85"/>
  <c r="FE85" s="1"/>
  <c r="FC85"/>
  <c r="FD85"/>
  <c r="FF85"/>
  <c r="FG85"/>
  <c r="FH85"/>
  <c r="FJ85"/>
  <c r="FK85"/>
  <c r="FL85"/>
  <c r="FO85" s="1"/>
  <c r="FM85"/>
  <c r="FN85"/>
  <c r="FP85"/>
  <c r="FQ85"/>
  <c r="FR85"/>
  <c r="FT85"/>
  <c r="FU85"/>
  <c r="FV85"/>
  <c r="FY85" s="1"/>
  <c r="FW85"/>
  <c r="FX85"/>
  <c r="FZ85"/>
  <c r="GA85"/>
  <c r="GB85"/>
  <c r="GD85"/>
  <c r="GE85"/>
  <c r="GF85"/>
  <c r="GI85" s="1"/>
  <c r="GG85"/>
  <c r="GH85"/>
  <c r="GJ85"/>
  <c r="GK85"/>
  <c r="GL85"/>
  <c r="GN85"/>
  <c r="GO85"/>
  <c r="GP85"/>
  <c r="GS85" s="1"/>
  <c r="GQ85"/>
  <c r="GR85"/>
  <c r="GT85"/>
  <c r="GU85"/>
  <c r="GV85"/>
  <c r="GX85"/>
  <c r="HG85"/>
  <c r="HT85"/>
  <c r="C86"/>
  <c r="J86" s="1"/>
  <c r="AL86"/>
  <c r="AO86"/>
  <c r="AP86"/>
  <c r="AS86" s="1"/>
  <c r="AQ86"/>
  <c r="AR86"/>
  <c r="AT86"/>
  <c r="AU86"/>
  <c r="AV86"/>
  <c r="AX86"/>
  <c r="AY86"/>
  <c r="AZ86"/>
  <c r="BC86" s="1"/>
  <c r="BA86"/>
  <c r="BB86"/>
  <c r="BD86"/>
  <c r="BE86"/>
  <c r="BF86"/>
  <c r="BH86"/>
  <c r="BI86"/>
  <c r="BJ86"/>
  <c r="BM86" s="1"/>
  <c r="BK86"/>
  <c r="BL86"/>
  <c r="BN86"/>
  <c r="BO86"/>
  <c r="BP86"/>
  <c r="BR86"/>
  <c r="BY86"/>
  <c r="BZ86"/>
  <c r="BZ88" s="1"/>
  <c r="CA86"/>
  <c r="CB86"/>
  <c r="CB88" s="1"/>
  <c r="CC86"/>
  <c r="CD86"/>
  <c r="CD88" s="1"/>
  <c r="CE86"/>
  <c r="CF86"/>
  <c r="CG86" s="1"/>
  <c r="CI86"/>
  <c r="CM86" s="1"/>
  <c r="CJ86"/>
  <c r="CK86"/>
  <c r="CL86" s="1"/>
  <c r="CN86"/>
  <c r="CN88" s="1"/>
  <c r="CO86"/>
  <c r="CP86"/>
  <c r="CQ86" s="1"/>
  <c r="CS86"/>
  <c r="CW86" s="1"/>
  <c r="CT86"/>
  <c r="CU86"/>
  <c r="CV86" s="1"/>
  <c r="CX86"/>
  <c r="CX88" s="1"/>
  <c r="CY86"/>
  <c r="CZ86"/>
  <c r="DA86" s="1"/>
  <c r="DC86"/>
  <c r="DG86" s="1"/>
  <c r="DD86"/>
  <c r="DE86"/>
  <c r="DF86" s="1"/>
  <c r="DH86"/>
  <c r="DH88" s="1"/>
  <c r="DI86"/>
  <c r="DJ86"/>
  <c r="DK86" s="1"/>
  <c r="DM86"/>
  <c r="DQ86" s="1"/>
  <c r="DN86"/>
  <c r="DO86"/>
  <c r="DP86" s="1"/>
  <c r="DR86"/>
  <c r="DR88" s="1"/>
  <c r="DS86"/>
  <c r="DT86"/>
  <c r="DU86" s="1"/>
  <c r="DW86"/>
  <c r="EA86" s="1"/>
  <c r="DX86"/>
  <c r="DY86"/>
  <c r="DZ86" s="1"/>
  <c r="EB86"/>
  <c r="EB88" s="1"/>
  <c r="EC86"/>
  <c r="ED86"/>
  <c r="EE86" s="1"/>
  <c r="EG86"/>
  <c r="EK86" s="1"/>
  <c r="EH86"/>
  <c r="EI86"/>
  <c r="EJ86" s="1"/>
  <c r="EL86"/>
  <c r="EL88" s="1"/>
  <c r="EM86"/>
  <c r="EN86"/>
  <c r="EO86" s="1"/>
  <c r="EQ86"/>
  <c r="EU86" s="1"/>
  <c r="ER86"/>
  <c r="ES86"/>
  <c r="ET86" s="1"/>
  <c r="EV86"/>
  <c r="EV88" s="1"/>
  <c r="EW86"/>
  <c r="EX86"/>
  <c r="EY86" s="1"/>
  <c r="FA86"/>
  <c r="FE86" s="1"/>
  <c r="FB86"/>
  <c r="FC86"/>
  <c r="FD86" s="1"/>
  <c r="FF86"/>
  <c r="FF88" s="1"/>
  <c r="FG86"/>
  <c r="FH86"/>
  <c r="FI86" s="1"/>
  <c r="FK86"/>
  <c r="FO86" s="1"/>
  <c r="FL86"/>
  <c r="FM86"/>
  <c r="FN86" s="1"/>
  <c r="FP86"/>
  <c r="FP88" s="1"/>
  <c r="FQ86"/>
  <c r="FR86"/>
  <c r="FS86" s="1"/>
  <c r="FU86"/>
  <c r="FY86" s="1"/>
  <c r="FV86"/>
  <c r="FW86"/>
  <c r="FX86" s="1"/>
  <c r="FZ86"/>
  <c r="FZ88" s="1"/>
  <c r="GA86"/>
  <c r="GB86"/>
  <c r="GC86" s="1"/>
  <c r="GE86"/>
  <c r="GI86" s="1"/>
  <c r="GF86"/>
  <c r="GG86"/>
  <c r="GH86" s="1"/>
  <c r="GJ86"/>
  <c r="GJ88" s="1"/>
  <c r="GK86"/>
  <c r="GL86"/>
  <c r="GM86" s="1"/>
  <c r="GO86"/>
  <c r="GS86" s="1"/>
  <c r="GP86"/>
  <c r="GQ86"/>
  <c r="GR86" s="1"/>
  <c r="GT86"/>
  <c r="GT88" s="1"/>
  <c r="GU86"/>
  <c r="GV86"/>
  <c r="GW86" s="1"/>
  <c r="HG86"/>
  <c r="HT86"/>
  <c r="C87"/>
  <c r="J87" s="1"/>
  <c r="AL87"/>
  <c r="AL88" s="1"/>
  <c r="AO87"/>
  <c r="AP87"/>
  <c r="AQ87"/>
  <c r="AR87" s="1"/>
  <c r="AT87"/>
  <c r="AT88" s="1"/>
  <c r="AU87"/>
  <c r="AV87"/>
  <c r="AW87" s="1"/>
  <c r="AY87"/>
  <c r="AY88" s="1"/>
  <c r="AZ87"/>
  <c r="BA87"/>
  <c r="BB87" s="1"/>
  <c r="BD87"/>
  <c r="BE87"/>
  <c r="BF87"/>
  <c r="BG87" s="1"/>
  <c r="BI87"/>
  <c r="BI88" s="1"/>
  <c r="BJ87"/>
  <c r="BK87"/>
  <c r="BL87" s="1"/>
  <c r="BN87"/>
  <c r="BN88" s="1"/>
  <c r="BO87"/>
  <c r="BP87"/>
  <c r="BQ87" s="1"/>
  <c r="BY87"/>
  <c r="BZ87"/>
  <c r="CA87"/>
  <c r="CB87"/>
  <c r="CC87"/>
  <c r="CD87"/>
  <c r="CE87"/>
  <c r="CF87"/>
  <c r="CH87"/>
  <c r="CI87"/>
  <c r="CJ87"/>
  <c r="CM87" s="1"/>
  <c r="CK87"/>
  <c r="CN87"/>
  <c r="CO87"/>
  <c r="CP87"/>
  <c r="CR87"/>
  <c r="CS87"/>
  <c r="CT87"/>
  <c r="CW87" s="1"/>
  <c r="CU87"/>
  <c r="CV87"/>
  <c r="CX87"/>
  <c r="CY87"/>
  <c r="CZ87"/>
  <c r="DB87"/>
  <c r="DC87"/>
  <c r="DD87"/>
  <c r="DG87" s="1"/>
  <c r="DE87"/>
  <c r="DF87"/>
  <c r="DH87"/>
  <c r="DI87"/>
  <c r="DJ87"/>
  <c r="DL87"/>
  <c r="DM87"/>
  <c r="DN87"/>
  <c r="DQ87" s="1"/>
  <c r="DO87"/>
  <c r="DR87"/>
  <c r="DS87"/>
  <c r="DT87"/>
  <c r="DV87"/>
  <c r="DW87"/>
  <c r="DX87"/>
  <c r="EA87" s="1"/>
  <c r="DY87"/>
  <c r="EB87"/>
  <c r="EC87"/>
  <c r="ED87"/>
  <c r="EF87"/>
  <c r="EG87"/>
  <c r="EH87"/>
  <c r="EK87" s="1"/>
  <c r="EI87"/>
  <c r="EL87"/>
  <c r="EM87"/>
  <c r="EN87"/>
  <c r="EP87"/>
  <c r="EQ87"/>
  <c r="ER87"/>
  <c r="EU87" s="1"/>
  <c r="ES87"/>
  <c r="EV87"/>
  <c r="EW87"/>
  <c r="EX87"/>
  <c r="EZ87"/>
  <c r="FA87"/>
  <c r="FB87"/>
  <c r="FE87" s="1"/>
  <c r="FC87"/>
  <c r="FF87"/>
  <c r="FG87"/>
  <c r="FH87"/>
  <c r="FJ87"/>
  <c r="FK87"/>
  <c r="FL87"/>
  <c r="FO87" s="1"/>
  <c r="FM87"/>
  <c r="FP87"/>
  <c r="FQ87"/>
  <c r="FR87"/>
  <c r="FT87"/>
  <c r="FU87"/>
  <c r="FV87"/>
  <c r="FY87" s="1"/>
  <c r="FW87"/>
  <c r="FZ87"/>
  <c r="GA87"/>
  <c r="GB87"/>
  <c r="GD87"/>
  <c r="GE87"/>
  <c r="GF87"/>
  <c r="GI87" s="1"/>
  <c r="GG87"/>
  <c r="GJ87"/>
  <c r="GK87"/>
  <c r="GL87"/>
  <c r="GN87"/>
  <c r="GO87"/>
  <c r="GP87"/>
  <c r="GS87" s="1"/>
  <c r="GQ87"/>
  <c r="GT87"/>
  <c r="GU87"/>
  <c r="GX87" s="1"/>
  <c r="GV87"/>
  <c r="HG87"/>
  <c r="HT87"/>
  <c r="HT88" s="1"/>
  <c r="B88"/>
  <c r="C88"/>
  <c r="E88"/>
  <c r="F88"/>
  <c r="G88"/>
  <c r="H88"/>
  <c r="I88"/>
  <c r="K88"/>
  <c r="L88"/>
  <c r="M88"/>
  <c r="N88"/>
  <c r="O88"/>
  <c r="P88"/>
  <c r="Q88"/>
  <c r="R88"/>
  <c r="S88"/>
  <c r="T88"/>
  <c r="U88"/>
  <c r="V88"/>
  <c r="W88"/>
  <c r="X88"/>
  <c r="Y88"/>
  <c r="Z88"/>
  <c r="AA88"/>
  <c r="AB88"/>
  <c r="AC88"/>
  <c r="AD88"/>
  <c r="AE88"/>
  <c r="AF88"/>
  <c r="AG88"/>
  <c r="AH88"/>
  <c r="AI88"/>
  <c r="AJ88"/>
  <c r="AK88"/>
  <c r="AP88"/>
  <c r="AV88"/>
  <c r="BD88"/>
  <c r="BJ88"/>
  <c r="BP88"/>
  <c r="BX88"/>
  <c r="BY88"/>
  <c r="CA88"/>
  <c r="CC88"/>
  <c r="CE88"/>
  <c r="CI88"/>
  <c r="CK88"/>
  <c r="CO88"/>
  <c r="CS88"/>
  <c r="CU88"/>
  <c r="CY88"/>
  <c r="DC88"/>
  <c r="DE88"/>
  <c r="DI88"/>
  <c r="DM88"/>
  <c r="DO88"/>
  <c r="DS88"/>
  <c r="DW88"/>
  <c r="DY88"/>
  <c r="EC88"/>
  <c r="EG88"/>
  <c r="EI88"/>
  <c r="EM88"/>
  <c r="EQ88"/>
  <c r="ES88"/>
  <c r="EW88"/>
  <c r="FA88"/>
  <c r="FC88"/>
  <c r="FG88"/>
  <c r="FK88"/>
  <c r="FM88"/>
  <c r="FQ88"/>
  <c r="FU88"/>
  <c r="FW88"/>
  <c r="GA88"/>
  <c r="GE88"/>
  <c r="GG88"/>
  <c r="GK88"/>
  <c r="GO88"/>
  <c r="GQ88"/>
  <c r="GU88"/>
  <c r="HE88"/>
  <c r="HF88"/>
  <c r="HG88"/>
  <c r="HH88"/>
  <c r="HI88"/>
  <c r="HN88"/>
  <c r="HP88"/>
  <c r="HQ88"/>
  <c r="HR88"/>
  <c r="BT85" l="1"/>
  <c r="AM85"/>
  <c r="AN85" s="1"/>
  <c r="BU85"/>
  <c r="BS85"/>
  <c r="BT81"/>
  <c r="AM81"/>
  <c r="AN81" s="1"/>
  <c r="BU81"/>
  <c r="BS81"/>
  <c r="BT77"/>
  <c r="AM77"/>
  <c r="AN77" s="1"/>
  <c r="BU77"/>
  <c r="BS77"/>
  <c r="BT87"/>
  <c r="AM87"/>
  <c r="AN87" s="1"/>
  <c r="BU87"/>
  <c r="BS87"/>
  <c r="BT83"/>
  <c r="AM83"/>
  <c r="AN83" s="1"/>
  <c r="BU83"/>
  <c r="BS83"/>
  <c r="BT79"/>
  <c r="AM79"/>
  <c r="AN79" s="1"/>
  <c r="BU79"/>
  <c r="BS79"/>
  <c r="BT75"/>
  <c r="AM75"/>
  <c r="AN75" s="1"/>
  <c r="GD72"/>
  <c r="AY72"/>
  <c r="BA72"/>
  <c r="HK64"/>
  <c r="HU64"/>
  <c r="HM62"/>
  <c r="HO62" s="1"/>
  <c r="IA62"/>
  <c r="IB62" s="1"/>
  <c r="HK62"/>
  <c r="HU62"/>
  <c r="HK61"/>
  <c r="HU61"/>
  <c r="HM58"/>
  <c r="HO58" s="1"/>
  <c r="IA58"/>
  <c r="IB58" s="1"/>
  <c r="HK58"/>
  <c r="HU58"/>
  <c r="HK57"/>
  <c r="HU57"/>
  <c r="HM54"/>
  <c r="HO54" s="1"/>
  <c r="IA54"/>
  <c r="IB54" s="1"/>
  <c r="HK54"/>
  <c r="HU54"/>
  <c r="HK53"/>
  <c r="HU53"/>
  <c r="HM50"/>
  <c r="HO50" s="1"/>
  <c r="IA50"/>
  <c r="IB50" s="1"/>
  <c r="HK50"/>
  <c r="HU50"/>
  <c r="HK49"/>
  <c r="HU49"/>
  <c r="HM46"/>
  <c r="HO46" s="1"/>
  <c r="IA46"/>
  <c r="IB46" s="1"/>
  <c r="HK46"/>
  <c r="HU46"/>
  <c r="HK45"/>
  <c r="HU45"/>
  <c r="GH87"/>
  <c r="FN87"/>
  <c r="ET87"/>
  <c r="GY85"/>
  <c r="HJ85" s="1"/>
  <c r="GY83"/>
  <c r="HJ83" s="1"/>
  <c r="GY81"/>
  <c r="HJ81" s="1"/>
  <c r="GY79"/>
  <c r="HJ79" s="1"/>
  <c r="GY77"/>
  <c r="HJ77" s="1"/>
  <c r="BV67"/>
  <c r="BL67"/>
  <c r="BB67"/>
  <c r="HK63"/>
  <c r="HU63"/>
  <c r="HM60"/>
  <c r="HO60" s="1"/>
  <c r="IA60"/>
  <c r="IB60" s="1"/>
  <c r="HK60"/>
  <c r="HU60"/>
  <c r="HK59"/>
  <c r="HU59"/>
  <c r="HM56"/>
  <c r="HO56" s="1"/>
  <c r="IA56"/>
  <c r="IB56" s="1"/>
  <c r="HK56"/>
  <c r="HU56"/>
  <c r="HK55"/>
  <c r="HU55"/>
  <c r="HM52"/>
  <c r="HO52" s="1"/>
  <c r="IA52"/>
  <c r="IB52" s="1"/>
  <c r="HK52"/>
  <c r="HU52"/>
  <c r="HK51"/>
  <c r="HU51"/>
  <c r="HM48"/>
  <c r="HO48" s="1"/>
  <c r="IA48"/>
  <c r="IB48" s="1"/>
  <c r="HK48"/>
  <c r="HU48"/>
  <c r="HK47"/>
  <c r="HU47"/>
  <c r="HM44"/>
  <c r="HO44" s="1"/>
  <c r="IA44"/>
  <c r="IB44" s="1"/>
  <c r="GR87"/>
  <c r="FX87"/>
  <c r="FD87"/>
  <c r="EJ87"/>
  <c r="DZ87"/>
  <c r="DP87"/>
  <c r="CL87"/>
  <c r="GY87"/>
  <c r="HJ87" s="1"/>
  <c r="GV88"/>
  <c r="GP88"/>
  <c r="GL88"/>
  <c r="GF88"/>
  <c r="GB88"/>
  <c r="FV88"/>
  <c r="FR88"/>
  <c r="FL88"/>
  <c r="FH88"/>
  <c r="FB88"/>
  <c r="EX88"/>
  <c r="ER88"/>
  <c r="EN88"/>
  <c r="EH88"/>
  <c r="ED88"/>
  <c r="DX88"/>
  <c r="DT88"/>
  <c r="DN88"/>
  <c r="DJ88"/>
  <c r="DD88"/>
  <c r="CZ88"/>
  <c r="CT88"/>
  <c r="CP88"/>
  <c r="CJ88"/>
  <c r="CF88"/>
  <c r="BF88"/>
  <c r="AZ88"/>
  <c r="GW87"/>
  <c r="GM87"/>
  <c r="GC87"/>
  <c r="FS87"/>
  <c r="FI87"/>
  <c r="EY87"/>
  <c r="EO87"/>
  <c r="EE87"/>
  <c r="DU87"/>
  <c r="DK87"/>
  <c r="DA87"/>
  <c r="CQ87"/>
  <c r="CG87"/>
  <c r="BR87"/>
  <c r="BM87"/>
  <c r="BH87"/>
  <c r="BC87"/>
  <c r="AX87"/>
  <c r="AS87"/>
  <c r="GX86"/>
  <c r="GN86"/>
  <c r="GD86"/>
  <c r="FT86"/>
  <c r="FJ86"/>
  <c r="EZ86"/>
  <c r="EP86"/>
  <c r="EF86"/>
  <c r="DV86"/>
  <c r="DL86"/>
  <c r="DB86"/>
  <c r="CR86"/>
  <c r="CH86"/>
  <c r="BQ86"/>
  <c r="BG86"/>
  <c r="AW86"/>
  <c r="GW85"/>
  <c r="GM85"/>
  <c r="GC85"/>
  <c r="FS85"/>
  <c r="FI85"/>
  <c r="EY85"/>
  <c r="EO85"/>
  <c r="EE85"/>
  <c r="DU85"/>
  <c r="DK85"/>
  <c r="DA85"/>
  <c r="CQ85"/>
  <c r="CG85"/>
  <c r="BR85"/>
  <c r="BH85"/>
  <c r="AX85"/>
  <c r="AS85"/>
  <c r="GX84"/>
  <c r="GN84"/>
  <c r="GD84"/>
  <c r="FT84"/>
  <c r="FJ84"/>
  <c r="EZ84"/>
  <c r="EP84"/>
  <c r="EF84"/>
  <c r="DV84"/>
  <c r="DL84"/>
  <c r="DB84"/>
  <c r="CR84"/>
  <c r="CH84"/>
  <c r="BQ84"/>
  <c r="BG84"/>
  <c r="AW84"/>
  <c r="GW83"/>
  <c r="GM83"/>
  <c r="GC83"/>
  <c r="FS83"/>
  <c r="FI83"/>
  <c r="EY83"/>
  <c r="EO83"/>
  <c r="EE83"/>
  <c r="DU83"/>
  <c r="DK83"/>
  <c r="DA83"/>
  <c r="CQ83"/>
  <c r="CG83"/>
  <c r="BR83"/>
  <c r="BH83"/>
  <c r="AX83"/>
  <c r="AS83"/>
  <c r="GX82"/>
  <c r="GN82"/>
  <c r="GD82"/>
  <c r="FT82"/>
  <c r="FJ82"/>
  <c r="EZ82"/>
  <c r="EP82"/>
  <c r="EF82"/>
  <c r="DV82"/>
  <c r="DL82"/>
  <c r="DB82"/>
  <c r="CR82"/>
  <c r="CH82"/>
  <c r="BQ82"/>
  <c r="BG82"/>
  <c r="AW82"/>
  <c r="GW81"/>
  <c r="GM81"/>
  <c r="GC81"/>
  <c r="FS81"/>
  <c r="FI81"/>
  <c r="EY81"/>
  <c r="EO81"/>
  <c r="EE81"/>
  <c r="DU81"/>
  <c r="DK81"/>
  <c r="DA81"/>
  <c r="CQ81"/>
  <c r="CG81"/>
  <c r="BR81"/>
  <c r="BH81"/>
  <c r="AX81"/>
  <c r="AS81"/>
  <c r="GX80"/>
  <c r="GN80"/>
  <c r="GD80"/>
  <c r="FT80"/>
  <c r="FJ80"/>
  <c r="EZ80"/>
  <c r="EP80"/>
  <c r="EF80"/>
  <c r="DV80"/>
  <c r="DL80"/>
  <c r="DB80"/>
  <c r="CR80"/>
  <c r="CH80"/>
  <c r="BQ80"/>
  <c r="BG80"/>
  <c r="AW80"/>
  <c r="GW79"/>
  <c r="GM79"/>
  <c r="GC79"/>
  <c r="FS79"/>
  <c r="FI79"/>
  <c r="EY79"/>
  <c r="EO79"/>
  <c r="EE79"/>
  <c r="DU79"/>
  <c r="DK79"/>
  <c r="DA79"/>
  <c r="CQ79"/>
  <c r="CG79"/>
  <c r="BR79"/>
  <c r="BH79"/>
  <c r="AX79"/>
  <c r="AS79"/>
  <c r="GX78"/>
  <c r="GN78"/>
  <c r="GD78"/>
  <c r="FT78"/>
  <c r="FJ78"/>
  <c r="EZ78"/>
  <c r="EP78"/>
  <c r="EF78"/>
  <c r="DV78"/>
  <c r="DL78"/>
  <c r="DB78"/>
  <c r="CR78"/>
  <c r="CH78"/>
  <c r="BQ78"/>
  <c r="BG78"/>
  <c r="AW78"/>
  <c r="GW77"/>
  <c r="GM77"/>
  <c r="GC77"/>
  <c r="FS77"/>
  <c r="FI77"/>
  <c r="EY77"/>
  <c r="EO77"/>
  <c r="EE77"/>
  <c r="DU77"/>
  <c r="DK77"/>
  <c r="DA77"/>
  <c r="CQ77"/>
  <c r="CG77"/>
  <c r="BR77"/>
  <c r="BM77"/>
  <c r="BH77"/>
  <c r="AX77"/>
  <c r="GX76"/>
  <c r="GN76"/>
  <c r="GD76"/>
  <c r="FT76"/>
  <c r="FJ76"/>
  <c r="EZ76"/>
  <c r="EP76"/>
  <c r="EF76"/>
  <c r="DV76"/>
  <c r="DL76"/>
  <c r="DB76"/>
  <c r="CR76"/>
  <c r="CH76"/>
  <c r="BQ76"/>
  <c r="BG76"/>
  <c r="AW76"/>
  <c r="GW75"/>
  <c r="GM75"/>
  <c r="GC75"/>
  <c r="FS75"/>
  <c r="FI75"/>
  <c r="EY75"/>
  <c r="EO75"/>
  <c r="EE75"/>
  <c r="GY75"/>
  <c r="HJ75" s="1"/>
  <c r="DU75"/>
  <c r="DK75"/>
  <c r="DA75"/>
  <c r="CQ75"/>
  <c r="CG75"/>
  <c r="BU75"/>
  <c r="BR75"/>
  <c r="BH75"/>
  <c r="AX75"/>
  <c r="AZ72"/>
  <c r="GZ72" s="1"/>
  <c r="GY40"/>
  <c r="HJ40" s="1"/>
  <c r="AS40"/>
  <c r="HM28"/>
  <c r="HO28" s="1"/>
  <c r="IA28"/>
  <c r="IB28" s="1"/>
  <c r="HK28"/>
  <c r="HU28"/>
  <c r="HK27"/>
  <c r="HU27"/>
  <c r="HM24"/>
  <c r="HO24" s="1"/>
  <c r="IA24"/>
  <c r="IB24" s="1"/>
  <c r="GX74"/>
  <c r="GN74"/>
  <c r="GD74"/>
  <c r="FT74"/>
  <c r="FJ74"/>
  <c r="EZ74"/>
  <c r="EP74"/>
  <c r="EF74"/>
  <c r="DV74"/>
  <c r="DL74"/>
  <c r="DB74"/>
  <c r="CR74"/>
  <c r="CH74"/>
  <c r="BQ74"/>
  <c r="BG74"/>
  <c r="AW74"/>
  <c r="GS72"/>
  <c r="GI72"/>
  <c r="FY72"/>
  <c r="FO72"/>
  <c r="FE72"/>
  <c r="EU72"/>
  <c r="EK72"/>
  <c r="EA72"/>
  <c r="DQ72"/>
  <c r="DG72"/>
  <c r="CW72"/>
  <c r="CM72"/>
  <c r="BV72"/>
  <c r="BL72"/>
  <c r="AW72"/>
  <c r="AR72"/>
  <c r="HN66"/>
  <c r="GV66"/>
  <c r="GJ66"/>
  <c r="GF66"/>
  <c r="GB66"/>
  <c r="FZ66"/>
  <c r="FV66"/>
  <c r="FP66"/>
  <c r="FL66"/>
  <c r="FH66"/>
  <c r="FF66"/>
  <c r="FB66"/>
  <c r="EV66"/>
  <c r="ER66"/>
  <c r="EN66"/>
  <c r="EL66"/>
  <c r="EH66"/>
  <c r="EB66"/>
  <c r="DX66"/>
  <c r="DT66"/>
  <c r="DR66"/>
  <c r="DN66"/>
  <c r="DH66"/>
  <c r="DD66"/>
  <c r="CZ66"/>
  <c r="CX66"/>
  <c r="CT66"/>
  <c r="AL66"/>
  <c r="AJ66"/>
  <c r="AH66"/>
  <c r="AF66"/>
  <c r="AD66"/>
  <c r="AB66"/>
  <c r="Z66"/>
  <c r="X66"/>
  <c r="V66"/>
  <c r="T66"/>
  <c r="R66"/>
  <c r="P66"/>
  <c r="N66"/>
  <c r="L66"/>
  <c r="J66"/>
  <c r="H66"/>
  <c r="F66"/>
  <c r="D66"/>
  <c r="D88" s="1"/>
  <c r="GL65"/>
  <c r="GL66" s="1"/>
  <c r="FR65"/>
  <c r="FR66" s="1"/>
  <c r="EX65"/>
  <c r="EX66" s="1"/>
  <c r="ED65"/>
  <c r="ED66" s="1"/>
  <c r="DJ65"/>
  <c r="DJ66" s="1"/>
  <c r="CP65"/>
  <c r="CP66" s="1"/>
  <c r="CF65"/>
  <c r="BU65"/>
  <c r="BU66" s="1"/>
  <c r="BP65"/>
  <c r="BN65"/>
  <c r="BK65"/>
  <c r="BK66" s="1"/>
  <c r="BF65"/>
  <c r="BD65"/>
  <c r="BA65"/>
  <c r="BA66" s="1"/>
  <c r="AQ65"/>
  <c r="AQ66" s="1"/>
  <c r="AO65"/>
  <c r="AO66" s="1"/>
  <c r="AM65"/>
  <c r="HA64"/>
  <c r="HL64" s="1"/>
  <c r="HM64" s="1"/>
  <c r="HO64" s="1"/>
  <c r="GX64"/>
  <c r="GN64"/>
  <c r="GD64"/>
  <c r="FT64"/>
  <c r="FJ64"/>
  <c r="EZ64"/>
  <c r="EP64"/>
  <c r="EF64"/>
  <c r="DV64"/>
  <c r="DL64"/>
  <c r="DF64"/>
  <c r="DG64"/>
  <c r="CR64"/>
  <c r="CL64"/>
  <c r="CM64"/>
  <c r="BW64"/>
  <c r="BM64"/>
  <c r="BC64"/>
  <c r="AW64"/>
  <c r="AX64"/>
  <c r="HA63"/>
  <c r="HL63" s="1"/>
  <c r="FJ63"/>
  <c r="EZ63"/>
  <c r="EP63"/>
  <c r="EF63"/>
  <c r="DV63"/>
  <c r="DL63"/>
  <c r="DB63"/>
  <c r="CR63"/>
  <c r="CH63"/>
  <c r="BQ63"/>
  <c r="BG63"/>
  <c r="AW63"/>
  <c r="GR62"/>
  <c r="GH62"/>
  <c r="FX62"/>
  <c r="FN62"/>
  <c r="FD62"/>
  <c r="ET62"/>
  <c r="EJ62"/>
  <c r="DZ62"/>
  <c r="DP62"/>
  <c r="DF62"/>
  <c r="CV62"/>
  <c r="CL62"/>
  <c r="BW62"/>
  <c r="BM62"/>
  <c r="BC62"/>
  <c r="AS62"/>
  <c r="HA61"/>
  <c r="HL61" s="1"/>
  <c r="GX61"/>
  <c r="GN61"/>
  <c r="GD61"/>
  <c r="FT61"/>
  <c r="FJ61"/>
  <c r="EZ61"/>
  <c r="EP61"/>
  <c r="EF61"/>
  <c r="DV61"/>
  <c r="DL61"/>
  <c r="DB61"/>
  <c r="CR61"/>
  <c r="CH61"/>
  <c r="BQ61"/>
  <c r="BG61"/>
  <c r="AW61"/>
  <c r="GR60"/>
  <c r="GH60"/>
  <c r="FX60"/>
  <c r="FN60"/>
  <c r="FD60"/>
  <c r="ET60"/>
  <c r="EJ60"/>
  <c r="DZ60"/>
  <c r="DP60"/>
  <c r="DF60"/>
  <c r="CV60"/>
  <c r="CL60"/>
  <c r="BW60"/>
  <c r="BM60"/>
  <c r="BC60"/>
  <c r="AS60"/>
  <c r="HA59"/>
  <c r="HL59" s="1"/>
  <c r="GX59"/>
  <c r="GN59"/>
  <c r="GD59"/>
  <c r="FT59"/>
  <c r="FJ59"/>
  <c r="EZ59"/>
  <c r="EP59"/>
  <c r="EF59"/>
  <c r="DV59"/>
  <c r="DL59"/>
  <c r="DB59"/>
  <c r="CR59"/>
  <c r="CH59"/>
  <c r="BQ59"/>
  <c r="BG59"/>
  <c r="AW59"/>
  <c r="GR58"/>
  <c r="GH58"/>
  <c r="FX58"/>
  <c r="FN58"/>
  <c r="FD58"/>
  <c r="ET58"/>
  <c r="EJ58"/>
  <c r="DZ58"/>
  <c r="DP58"/>
  <c r="DF58"/>
  <c r="CV58"/>
  <c r="CL58"/>
  <c r="BW58"/>
  <c r="BM58"/>
  <c r="BC58"/>
  <c r="AS58"/>
  <c r="HA57"/>
  <c r="HL57" s="1"/>
  <c r="GX57"/>
  <c r="GN57"/>
  <c r="GD57"/>
  <c r="FT57"/>
  <c r="FJ57"/>
  <c r="EZ57"/>
  <c r="EP57"/>
  <c r="EF57"/>
  <c r="DV57"/>
  <c r="DL57"/>
  <c r="DB57"/>
  <c r="CR57"/>
  <c r="CH57"/>
  <c r="BQ57"/>
  <c r="BG57"/>
  <c r="AW57"/>
  <c r="GR56"/>
  <c r="GH56"/>
  <c r="FX56"/>
  <c r="FN56"/>
  <c r="FD56"/>
  <c r="ET56"/>
  <c r="EJ56"/>
  <c r="DZ56"/>
  <c r="DP56"/>
  <c r="DF56"/>
  <c r="CV56"/>
  <c r="CL56"/>
  <c r="BW56"/>
  <c r="BM56"/>
  <c r="BC56"/>
  <c r="AS56"/>
  <c r="HA55"/>
  <c r="HL55" s="1"/>
  <c r="GX55"/>
  <c r="GN55"/>
  <c r="GD55"/>
  <c r="FT55"/>
  <c r="FJ55"/>
  <c r="EZ55"/>
  <c r="EP55"/>
  <c r="EF55"/>
  <c r="DV55"/>
  <c r="DL55"/>
  <c r="DB55"/>
  <c r="CR55"/>
  <c r="CH55"/>
  <c r="BQ55"/>
  <c r="BG55"/>
  <c r="AW55"/>
  <c r="GR54"/>
  <c r="GH54"/>
  <c r="FX54"/>
  <c r="FN54"/>
  <c r="FD54"/>
  <c r="ET54"/>
  <c r="EJ54"/>
  <c r="DZ54"/>
  <c r="DP54"/>
  <c r="DF54"/>
  <c r="CV54"/>
  <c r="CL54"/>
  <c r="BW54"/>
  <c r="BM54"/>
  <c r="BC54"/>
  <c r="AS54"/>
  <c r="HA53"/>
  <c r="HL53" s="1"/>
  <c r="GX53"/>
  <c r="GN53"/>
  <c r="GD53"/>
  <c r="FT53"/>
  <c r="FJ53"/>
  <c r="EZ53"/>
  <c r="EP53"/>
  <c r="EF53"/>
  <c r="DV53"/>
  <c r="DL53"/>
  <c r="DB53"/>
  <c r="CR53"/>
  <c r="CH53"/>
  <c r="BQ53"/>
  <c r="BG53"/>
  <c r="AW53"/>
  <c r="GR52"/>
  <c r="GH52"/>
  <c r="FX52"/>
  <c r="FN52"/>
  <c r="FD52"/>
  <c r="ET52"/>
  <c r="EJ52"/>
  <c r="DZ52"/>
  <c r="DP52"/>
  <c r="DF52"/>
  <c r="CV52"/>
  <c r="CL52"/>
  <c r="BW52"/>
  <c r="BM52"/>
  <c r="BC52"/>
  <c r="AS52"/>
  <c r="HA51"/>
  <c r="HL51" s="1"/>
  <c r="GX51"/>
  <c r="GN51"/>
  <c r="GD51"/>
  <c r="FT51"/>
  <c r="FJ51"/>
  <c r="EZ51"/>
  <c r="EP51"/>
  <c r="EF51"/>
  <c r="DV51"/>
  <c r="DL51"/>
  <c r="DB51"/>
  <c r="CR51"/>
  <c r="CH51"/>
  <c r="BQ51"/>
  <c r="BG51"/>
  <c r="AW51"/>
  <c r="GR50"/>
  <c r="GH50"/>
  <c r="FX50"/>
  <c r="FN50"/>
  <c r="FD50"/>
  <c r="ET50"/>
  <c r="EJ50"/>
  <c r="DZ50"/>
  <c r="DP50"/>
  <c r="DF50"/>
  <c r="CV50"/>
  <c r="CL50"/>
  <c r="BW50"/>
  <c r="BM50"/>
  <c r="BC50"/>
  <c r="AS50"/>
  <c r="HA49"/>
  <c r="HL49" s="1"/>
  <c r="GX49"/>
  <c r="GN49"/>
  <c r="GD49"/>
  <c r="FT49"/>
  <c r="FJ49"/>
  <c r="EZ49"/>
  <c r="EP49"/>
  <c r="EF49"/>
  <c r="DV49"/>
  <c r="DL49"/>
  <c r="DB49"/>
  <c r="CR49"/>
  <c r="CH49"/>
  <c r="BQ49"/>
  <c r="BG49"/>
  <c r="AW49"/>
  <c r="GR48"/>
  <c r="GH48"/>
  <c r="FX48"/>
  <c r="FN48"/>
  <c r="FD48"/>
  <c r="ET48"/>
  <c r="EJ48"/>
  <c r="DZ48"/>
  <c r="DP48"/>
  <c r="DF48"/>
  <c r="CV48"/>
  <c r="CL48"/>
  <c r="BW48"/>
  <c r="BM48"/>
  <c r="BC48"/>
  <c r="AS48"/>
  <c r="HA47"/>
  <c r="HL47" s="1"/>
  <c r="GX47"/>
  <c r="GN47"/>
  <c r="GD47"/>
  <c r="FT47"/>
  <c r="FJ47"/>
  <c r="EZ47"/>
  <c r="EP47"/>
  <c r="EF47"/>
  <c r="DV47"/>
  <c r="DL47"/>
  <c r="DB47"/>
  <c r="CR47"/>
  <c r="CH47"/>
  <c r="BQ47"/>
  <c r="BG47"/>
  <c r="AW47"/>
  <c r="GR46"/>
  <c r="GH46"/>
  <c r="FX46"/>
  <c r="FN46"/>
  <c r="FD46"/>
  <c r="ET46"/>
  <c r="EJ46"/>
  <c r="DZ46"/>
  <c r="DP46"/>
  <c r="DF46"/>
  <c r="CV46"/>
  <c r="CL46"/>
  <c r="BW46"/>
  <c r="BM46"/>
  <c r="BC46"/>
  <c r="AS46"/>
  <c r="HA45"/>
  <c r="HL45" s="1"/>
  <c r="GX45"/>
  <c r="GN45"/>
  <c r="GD45"/>
  <c r="FT45"/>
  <c r="FJ45"/>
  <c r="EZ45"/>
  <c r="EP45"/>
  <c r="EF45"/>
  <c r="DV45"/>
  <c r="DL45"/>
  <c r="DB45"/>
  <c r="CR45"/>
  <c r="CH45"/>
  <c r="BQ45"/>
  <c r="BG45"/>
  <c r="AW45"/>
  <c r="GR44"/>
  <c r="GH44"/>
  <c r="FX44"/>
  <c r="FN44"/>
  <c r="FD44"/>
  <c r="ET44"/>
  <c r="EJ44"/>
  <c r="DZ44"/>
  <c r="DP44"/>
  <c r="DF44"/>
  <c r="CV44"/>
  <c r="CL44"/>
  <c r="BW44"/>
  <c r="BW67" s="1"/>
  <c r="BM44"/>
  <c r="BC44"/>
  <c r="BC67" s="1"/>
  <c r="AS44"/>
  <c r="GW43"/>
  <c r="GM43"/>
  <c r="GC43"/>
  <c r="FS43"/>
  <c r="FI43"/>
  <c r="EY43"/>
  <c r="EO43"/>
  <c r="EE43"/>
  <c r="DU43"/>
  <c r="DK43"/>
  <c r="DA43"/>
  <c r="CQ43"/>
  <c r="CG43"/>
  <c r="BV43"/>
  <c r="BW43"/>
  <c r="BH43"/>
  <c r="BB43"/>
  <c r="BC43"/>
  <c r="AN43"/>
  <c r="GZ42"/>
  <c r="GS42"/>
  <c r="GM42"/>
  <c r="GN42"/>
  <c r="FY42"/>
  <c r="FS42"/>
  <c r="FT42"/>
  <c r="FE42"/>
  <c r="EY42"/>
  <c r="EZ42"/>
  <c r="EK42"/>
  <c r="EE42"/>
  <c r="EF42"/>
  <c r="DQ42"/>
  <c r="DK42"/>
  <c r="DL42"/>
  <c r="CW42"/>
  <c r="CQ42"/>
  <c r="CR42"/>
  <c r="BV42"/>
  <c r="BL42"/>
  <c r="BB42"/>
  <c r="GS41"/>
  <c r="GI41"/>
  <c r="FY41"/>
  <c r="FO41"/>
  <c r="GZ39"/>
  <c r="GY39"/>
  <c r="HJ39" s="1"/>
  <c r="AS39"/>
  <c r="HK31"/>
  <c r="HU31"/>
  <c r="HK30"/>
  <c r="HU30"/>
  <c r="HK29"/>
  <c r="HU29"/>
  <c r="HM26"/>
  <c r="HO26" s="1"/>
  <c r="IA26"/>
  <c r="IB26" s="1"/>
  <c r="HK26"/>
  <c r="HU26"/>
  <c r="HK25"/>
  <c r="HU25"/>
  <c r="HK23"/>
  <c r="HU23"/>
  <c r="GZ40"/>
  <c r="GZ38"/>
  <c r="FI41"/>
  <c r="EY41"/>
  <c r="EO41"/>
  <c r="EE41"/>
  <c r="DU41"/>
  <c r="DK41"/>
  <c r="DA41"/>
  <c r="CQ41"/>
  <c r="CG41"/>
  <c r="BR41"/>
  <c r="BH41"/>
  <c r="AX41"/>
  <c r="HD41" s="1"/>
  <c r="AN41"/>
  <c r="GW40"/>
  <c r="GM40"/>
  <c r="GC40"/>
  <c r="FS40"/>
  <c r="FI40"/>
  <c r="EY40"/>
  <c r="EO40"/>
  <c r="EE40"/>
  <c r="DU40"/>
  <c r="DK40"/>
  <c r="DA40"/>
  <c r="CQ40"/>
  <c r="CG40"/>
  <c r="BR40"/>
  <c r="BH40"/>
  <c r="AX40"/>
  <c r="AN40"/>
  <c r="GW39"/>
  <c r="GM39"/>
  <c r="GC39"/>
  <c r="FS39"/>
  <c r="FI39"/>
  <c r="EY39"/>
  <c r="EO39"/>
  <c r="EE39"/>
  <c r="DU39"/>
  <c r="DK39"/>
  <c r="DA39"/>
  <c r="CQ39"/>
  <c r="CG39"/>
  <c r="BR39"/>
  <c r="BH39"/>
  <c r="AX39"/>
  <c r="AN39"/>
  <c r="GW38"/>
  <c r="GM38"/>
  <c r="GC38"/>
  <c r="FS38"/>
  <c r="FI38"/>
  <c r="EY38"/>
  <c r="EO38"/>
  <c r="EE38"/>
  <c r="DU38"/>
  <c r="DK38"/>
  <c r="DA38"/>
  <c r="CQ38"/>
  <c r="CG38"/>
  <c r="BR38"/>
  <c r="BH38"/>
  <c r="AX38"/>
  <c r="AN38"/>
  <c r="GW37"/>
  <c r="GM37"/>
  <c r="GC37"/>
  <c r="FS37"/>
  <c r="FI37"/>
  <c r="EY37"/>
  <c r="EO37"/>
  <c r="EE37"/>
  <c r="DU37"/>
  <c r="DK37"/>
  <c r="DA37"/>
  <c r="CQ37"/>
  <c r="CG37"/>
  <c r="BR37"/>
  <c r="BH37"/>
  <c r="AX37"/>
  <c r="AN37"/>
  <c r="GW36"/>
  <c r="GM36"/>
  <c r="GC36"/>
  <c r="FS36"/>
  <c r="FI36"/>
  <c r="EY36"/>
  <c r="EO36"/>
  <c r="EE36"/>
  <c r="DU36"/>
  <c r="DK36"/>
  <c r="DA36"/>
  <c r="CQ36"/>
  <c r="CG36"/>
  <c r="BR36"/>
  <c r="BH36"/>
  <c r="AX36"/>
  <c r="AN36"/>
  <c r="GW35"/>
  <c r="GM35"/>
  <c r="GC35"/>
  <c r="FS35"/>
  <c r="FI35"/>
  <c r="EY35"/>
  <c r="EO35"/>
  <c r="EE35"/>
  <c r="DU35"/>
  <c r="DK35"/>
  <c r="DA35"/>
  <c r="CQ35"/>
  <c r="CG35"/>
  <c r="BR35"/>
  <c r="BH35"/>
  <c r="AX35"/>
  <c r="AN35"/>
  <c r="GW34"/>
  <c r="GM34"/>
  <c r="GC34"/>
  <c r="FS34"/>
  <c r="FI34"/>
  <c r="EY34"/>
  <c r="EO34"/>
  <c r="EE34"/>
  <c r="DU34"/>
  <c r="DK34"/>
  <c r="DA34"/>
  <c r="GY34"/>
  <c r="HJ34" s="1"/>
  <c r="CQ34"/>
  <c r="CG34"/>
  <c r="BR34"/>
  <c r="BH34"/>
  <c r="AX34"/>
  <c r="AN34"/>
  <c r="GW33"/>
  <c r="GM33"/>
  <c r="GC33"/>
  <c r="FS33"/>
  <c r="FI33"/>
  <c r="EY33"/>
  <c r="EO33"/>
  <c r="EE33"/>
  <c r="GY33"/>
  <c r="HJ33" s="1"/>
  <c r="DU33"/>
  <c r="DK33"/>
  <c r="DA33"/>
  <c r="CQ33"/>
  <c r="CG33"/>
  <c r="BR33"/>
  <c r="BH33"/>
  <c r="AX33"/>
  <c r="AN33"/>
  <c r="GR32"/>
  <c r="GH32"/>
  <c r="FX32"/>
  <c r="FN32"/>
  <c r="FD32"/>
  <c r="ET32"/>
  <c r="EJ32"/>
  <c r="DZ32"/>
  <c r="DP32"/>
  <c r="DF32"/>
  <c r="CV32"/>
  <c r="CL32"/>
  <c r="BW32"/>
  <c r="BQ32"/>
  <c r="BR32"/>
  <c r="BC32"/>
  <c r="AW32"/>
  <c r="AX32"/>
  <c r="GN31"/>
  <c r="GH31"/>
  <c r="GI31"/>
  <c r="FT31"/>
  <c r="FN31"/>
  <c r="FO31"/>
  <c r="EZ31"/>
  <c r="ET31"/>
  <c r="EU31"/>
  <c r="EF31"/>
  <c r="DZ31"/>
  <c r="EA31"/>
  <c r="DL31"/>
  <c r="DF31"/>
  <c r="DG31"/>
  <c r="CR31"/>
  <c r="CL31"/>
  <c r="CM31"/>
  <c r="BW31"/>
  <c r="BM31"/>
  <c r="BC31"/>
  <c r="GR30"/>
  <c r="GH30"/>
  <c r="FX30"/>
  <c r="FN30"/>
  <c r="FD30"/>
  <c r="ET30"/>
  <c r="EJ30"/>
  <c r="DZ30"/>
  <c r="DP30"/>
  <c r="DF30"/>
  <c r="CV30"/>
  <c r="CL30"/>
  <c r="BW30"/>
  <c r="BM30"/>
  <c r="BC30"/>
  <c r="AS30"/>
  <c r="HA29"/>
  <c r="HL29" s="1"/>
  <c r="GX29"/>
  <c r="GN29"/>
  <c r="GD29"/>
  <c r="FT29"/>
  <c r="FJ29"/>
  <c r="EZ29"/>
  <c r="EP29"/>
  <c r="EF29"/>
  <c r="DV29"/>
  <c r="DL29"/>
  <c r="DB29"/>
  <c r="CR29"/>
  <c r="CH29"/>
  <c r="BQ29"/>
  <c r="BG29"/>
  <c r="AW29"/>
  <c r="GR28"/>
  <c r="GH28"/>
  <c r="FX28"/>
  <c r="FN28"/>
  <c r="FD28"/>
  <c r="ET28"/>
  <c r="EJ28"/>
  <c r="DZ28"/>
  <c r="DP28"/>
  <c r="DF28"/>
  <c r="CV28"/>
  <c r="CL28"/>
  <c r="BW28"/>
  <c r="BM28"/>
  <c r="BC28"/>
  <c r="AS28"/>
  <c r="HA27"/>
  <c r="HL27" s="1"/>
  <c r="GX27"/>
  <c r="GN27"/>
  <c r="GD27"/>
  <c r="FT27"/>
  <c r="FJ27"/>
  <c r="EZ27"/>
  <c r="EP27"/>
  <c r="EF27"/>
  <c r="DV27"/>
  <c r="DL27"/>
  <c r="DB27"/>
  <c r="CR27"/>
  <c r="CH27"/>
  <c r="BQ27"/>
  <c r="BG27"/>
  <c r="AW27"/>
  <c r="GR26"/>
  <c r="GH26"/>
  <c r="FX26"/>
  <c r="FN26"/>
  <c r="FD26"/>
  <c r="ET26"/>
  <c r="EJ26"/>
  <c r="DZ26"/>
  <c r="DP26"/>
  <c r="DF26"/>
  <c r="CV26"/>
  <c r="CL26"/>
  <c r="BW26"/>
  <c r="BM26"/>
  <c r="BC26"/>
  <c r="AS26"/>
  <c r="HA25"/>
  <c r="HL25" s="1"/>
  <c r="GX25"/>
  <c r="GN25"/>
  <c r="GD25"/>
  <c r="FT25"/>
  <c r="FJ25"/>
  <c r="EZ25"/>
  <c r="EP25"/>
  <c r="EF25"/>
  <c r="DV25"/>
  <c r="DL25"/>
  <c r="DB25"/>
  <c r="CR25"/>
  <c r="CH25"/>
  <c r="BQ25"/>
  <c r="BG25"/>
  <c r="AW25"/>
  <c r="GR24"/>
  <c r="GH24"/>
  <c r="FX24"/>
  <c r="CG23"/>
  <c r="HA23"/>
  <c r="HL23" s="1"/>
  <c r="HM22"/>
  <c r="HO22" s="1"/>
  <c r="IA22"/>
  <c r="IB22" s="1"/>
  <c r="HK22"/>
  <c r="HU22"/>
  <c r="HK21"/>
  <c r="HU21"/>
  <c r="GY38"/>
  <c r="HJ38" s="1"/>
  <c r="GY37"/>
  <c r="HJ37" s="1"/>
  <c r="GY36"/>
  <c r="HJ36" s="1"/>
  <c r="GY35"/>
  <c r="HJ35" s="1"/>
  <c r="HU32"/>
  <c r="HK13"/>
  <c r="HU13"/>
  <c r="FN24"/>
  <c r="FD24"/>
  <c r="ET24"/>
  <c r="EJ24"/>
  <c r="DZ24"/>
  <c r="DP24"/>
  <c r="DF24"/>
  <c r="CV24"/>
  <c r="CL24"/>
  <c r="BW24"/>
  <c r="BM24"/>
  <c r="BC24"/>
  <c r="AS24"/>
  <c r="GX23"/>
  <c r="GN23"/>
  <c r="GD23"/>
  <c r="FT23"/>
  <c r="FJ23"/>
  <c r="EZ23"/>
  <c r="EP23"/>
  <c r="EF23"/>
  <c r="DV23"/>
  <c r="DL23"/>
  <c r="DB23"/>
  <c r="CR23"/>
  <c r="CH23"/>
  <c r="BQ23"/>
  <c r="BG23"/>
  <c r="AW23"/>
  <c r="GR22"/>
  <c r="GH22"/>
  <c r="FX22"/>
  <c r="FN22"/>
  <c r="FN65" s="1"/>
  <c r="FD22"/>
  <c r="ET22"/>
  <c r="ET65" s="1"/>
  <c r="EJ22"/>
  <c r="DZ22"/>
  <c r="DZ65" s="1"/>
  <c r="DP22"/>
  <c r="DF22"/>
  <c r="DF65" s="1"/>
  <c r="CV22"/>
  <c r="CL22"/>
  <c r="CL65" s="1"/>
  <c r="BW22"/>
  <c r="BM22"/>
  <c r="BC22"/>
  <c r="AS22"/>
  <c r="HA21"/>
  <c r="HL21" s="1"/>
  <c r="GX21"/>
  <c r="GN21"/>
  <c r="GD21"/>
  <c r="FT21"/>
  <c r="FJ21"/>
  <c r="EZ21"/>
  <c r="EP21"/>
  <c r="EF21"/>
  <c r="DV21"/>
  <c r="DL21"/>
  <c r="DB21"/>
  <c r="CR21"/>
  <c r="CH21"/>
  <c r="BQ21"/>
  <c r="BG21"/>
  <c r="AW21"/>
  <c r="AN21"/>
  <c r="GZ20"/>
  <c r="GS20"/>
  <c r="GM20"/>
  <c r="GN20"/>
  <c r="FY20"/>
  <c r="FS20"/>
  <c r="FT20"/>
  <c r="FE20"/>
  <c r="EY20"/>
  <c r="EZ20"/>
  <c r="EK20"/>
  <c r="EE20"/>
  <c r="EF20"/>
  <c r="DQ20"/>
  <c r="DK20"/>
  <c r="DL20"/>
  <c r="CW20"/>
  <c r="CQ20"/>
  <c r="CR20"/>
  <c r="BV20"/>
  <c r="BL20"/>
  <c r="BB20"/>
  <c r="GS19"/>
  <c r="GI19"/>
  <c r="FY19"/>
  <c r="FO19"/>
  <c r="FE19"/>
  <c r="EU19"/>
  <c r="EK19"/>
  <c r="EA19"/>
  <c r="DQ19"/>
  <c r="DG19"/>
  <c r="CW19"/>
  <c r="CM19"/>
  <c r="BV19"/>
  <c r="BL19"/>
  <c r="BB19"/>
  <c r="AR19"/>
  <c r="HB19" s="1"/>
  <c r="GS18"/>
  <c r="GI18"/>
  <c r="FY18"/>
  <c r="FO18"/>
  <c r="FE18"/>
  <c r="EU18"/>
  <c r="EK18"/>
  <c r="EA18"/>
  <c r="DQ18"/>
  <c r="DG18"/>
  <c r="CW18"/>
  <c r="CM18"/>
  <c r="BV18"/>
  <c r="BL18"/>
  <c r="BL65" s="1"/>
  <c r="BB18"/>
  <c r="AR18"/>
  <c r="GY18"/>
  <c r="HJ18" s="1"/>
  <c r="GS17"/>
  <c r="GI17"/>
  <c r="GY17"/>
  <c r="HJ17" s="1"/>
  <c r="BW17"/>
  <c r="GZ16"/>
  <c r="GZ10"/>
  <c r="GY9"/>
  <c r="GC17"/>
  <c r="FS17"/>
  <c r="FI17"/>
  <c r="EY17"/>
  <c r="EO17"/>
  <c r="EE17"/>
  <c r="DU17"/>
  <c r="DK17"/>
  <c r="DA17"/>
  <c r="CQ17"/>
  <c r="CG17"/>
  <c r="BR17"/>
  <c r="BH17"/>
  <c r="AX17"/>
  <c r="AN17"/>
  <c r="GW16"/>
  <c r="GM16"/>
  <c r="GC16"/>
  <c r="FS16"/>
  <c r="FI16"/>
  <c r="EY16"/>
  <c r="EO16"/>
  <c r="EE16"/>
  <c r="GY16"/>
  <c r="HJ16" s="1"/>
  <c r="DU16"/>
  <c r="DK16"/>
  <c r="DA16"/>
  <c r="CQ16"/>
  <c r="CG16"/>
  <c r="BR16"/>
  <c r="BH16"/>
  <c r="AX16"/>
  <c r="AN16"/>
  <c r="HA15"/>
  <c r="HL15" s="1"/>
  <c r="GX15"/>
  <c r="GN15"/>
  <c r="GD15"/>
  <c r="FT15"/>
  <c r="FJ15"/>
  <c r="EZ15"/>
  <c r="EP15"/>
  <c r="EF15"/>
  <c r="DV15"/>
  <c r="DL15"/>
  <c r="DB15"/>
  <c r="CR15"/>
  <c r="CH15"/>
  <c r="BM15"/>
  <c r="BG15"/>
  <c r="BH15"/>
  <c r="GX14"/>
  <c r="GX67" s="1"/>
  <c r="GR14"/>
  <c r="GR67" s="1"/>
  <c r="GS14"/>
  <c r="GS67" s="1"/>
  <c r="GD14"/>
  <c r="GD67" s="1"/>
  <c r="FX14"/>
  <c r="FX67" s="1"/>
  <c r="FY14"/>
  <c r="FY67" s="1"/>
  <c r="FJ14"/>
  <c r="FJ67" s="1"/>
  <c r="FD14"/>
  <c r="FE14"/>
  <c r="FE67" s="1"/>
  <c r="EP14"/>
  <c r="EP67" s="1"/>
  <c r="EJ14"/>
  <c r="EK14"/>
  <c r="EK67" s="1"/>
  <c r="DV14"/>
  <c r="DV67" s="1"/>
  <c r="DP14"/>
  <c r="DQ14"/>
  <c r="DQ67" s="1"/>
  <c r="DB14"/>
  <c r="DB67" s="1"/>
  <c r="CV14"/>
  <c r="CW14"/>
  <c r="CW67" s="1"/>
  <c r="CH14"/>
  <c r="CH67" s="1"/>
  <c r="BQ14"/>
  <c r="BQ67" s="1"/>
  <c r="BG14"/>
  <c r="BG67" s="1"/>
  <c r="AW14"/>
  <c r="AW67" s="1"/>
  <c r="HA13"/>
  <c r="HL13" s="1"/>
  <c r="HM13" s="1"/>
  <c r="HO13" s="1"/>
  <c r="GX13"/>
  <c r="GN13"/>
  <c r="GD13"/>
  <c r="FT13"/>
  <c r="FJ13"/>
  <c r="FJ65" s="1"/>
  <c r="EZ13"/>
  <c r="EZ65" s="1"/>
  <c r="EZ66" s="1"/>
  <c r="EP13"/>
  <c r="EP65" s="1"/>
  <c r="EF13"/>
  <c r="EF65" s="1"/>
  <c r="EF66" s="1"/>
  <c r="DV13"/>
  <c r="DV65" s="1"/>
  <c r="DL13"/>
  <c r="DL65" s="1"/>
  <c r="DL66" s="1"/>
  <c r="DB13"/>
  <c r="DB65" s="1"/>
  <c r="CR13"/>
  <c r="CR65" s="1"/>
  <c r="CR66" s="1"/>
  <c r="CH13"/>
  <c r="CH65" s="1"/>
  <c r="CH66" s="1"/>
  <c r="BM13"/>
  <c r="BG13"/>
  <c r="BH13"/>
  <c r="GZ11"/>
  <c r="GW11"/>
  <c r="GM11"/>
  <c r="GC11"/>
  <c r="FS11"/>
  <c r="FI11"/>
  <c r="EY11"/>
  <c r="EO11"/>
  <c r="EE11"/>
  <c r="DU11"/>
  <c r="DK11"/>
  <c r="DA11"/>
  <c r="CQ11"/>
  <c r="CG11"/>
  <c r="HB11" s="1"/>
  <c r="HC11" s="1"/>
  <c r="BR11"/>
  <c r="BH11"/>
  <c r="AX11"/>
  <c r="HD11" s="1"/>
  <c r="AN11"/>
  <c r="HG65"/>
  <c r="GW10"/>
  <c r="GM10"/>
  <c r="GC10"/>
  <c r="FS10"/>
  <c r="FI10"/>
  <c r="EY10"/>
  <c r="EO10"/>
  <c r="EE10"/>
  <c r="DU10"/>
  <c r="DK10"/>
  <c r="DA10"/>
  <c r="CQ10"/>
  <c r="BR10"/>
  <c r="BH10"/>
  <c r="AX10"/>
  <c r="AN10"/>
  <c r="GW9"/>
  <c r="GW67" s="1"/>
  <c r="GM9"/>
  <c r="GM67" s="1"/>
  <c r="GC9"/>
  <c r="GC67" s="1"/>
  <c r="FS9"/>
  <c r="FS67" s="1"/>
  <c r="FI9"/>
  <c r="FI67" s="1"/>
  <c r="EY9"/>
  <c r="EY67" s="1"/>
  <c r="EO9"/>
  <c r="EO67" s="1"/>
  <c r="EE9"/>
  <c r="EE67" s="1"/>
  <c r="DU9"/>
  <c r="DU67" s="1"/>
  <c r="DK9"/>
  <c r="DK67" s="1"/>
  <c r="DA9"/>
  <c r="DA67" s="1"/>
  <c r="CQ9"/>
  <c r="CQ67" s="1"/>
  <c r="CG9"/>
  <c r="CG67" s="1"/>
  <c r="BR9"/>
  <c r="BH9"/>
  <c r="AX9"/>
  <c r="AX67" s="1"/>
  <c r="AS9"/>
  <c r="AN9"/>
  <c r="AN65" s="1"/>
  <c r="HE66"/>
  <c r="AM66"/>
  <c r="M66"/>
  <c r="HE65"/>
  <c r="CG10"/>
  <c r="CG65" s="1"/>
  <c r="CG66" s="1"/>
  <c r="GY10"/>
  <c r="HJ10" s="1"/>
  <c r="BW87"/>
  <c r="GZ87"/>
  <c r="BV87"/>
  <c r="BT86"/>
  <c r="AM86"/>
  <c r="AN86" s="1"/>
  <c r="BS86"/>
  <c r="BU86"/>
  <c r="HA86" s="1"/>
  <c r="HL86" s="1"/>
  <c r="HM86" s="1"/>
  <c r="BW85"/>
  <c r="GZ85"/>
  <c r="BV85"/>
  <c r="BT84"/>
  <c r="BV84" s="1"/>
  <c r="AM84"/>
  <c r="AN84" s="1"/>
  <c r="BS84"/>
  <c r="BU84"/>
  <c r="HA84" s="1"/>
  <c r="HL84" s="1"/>
  <c r="HM84" s="1"/>
  <c r="BW83"/>
  <c r="GZ83"/>
  <c r="BV83"/>
  <c r="BT82"/>
  <c r="AM82"/>
  <c r="AN82" s="1"/>
  <c r="BS82"/>
  <c r="BU82"/>
  <c r="HA82" s="1"/>
  <c r="HL82" s="1"/>
  <c r="HM82" s="1"/>
  <c r="BW81"/>
  <c r="GZ81"/>
  <c r="BV81"/>
  <c r="BT80"/>
  <c r="BV80" s="1"/>
  <c r="AM80"/>
  <c r="AN80" s="1"/>
  <c r="BS80"/>
  <c r="BU80"/>
  <c r="HA80" s="1"/>
  <c r="HL80" s="1"/>
  <c r="HM80" s="1"/>
  <c r="BW79"/>
  <c r="GZ79"/>
  <c r="BV79"/>
  <c r="BT78"/>
  <c r="AM78"/>
  <c r="AN78" s="1"/>
  <c r="BS78"/>
  <c r="BU78"/>
  <c r="HA78" s="1"/>
  <c r="HL78" s="1"/>
  <c r="HM78" s="1"/>
  <c r="BW77"/>
  <c r="GZ77"/>
  <c r="BV77"/>
  <c r="BT76"/>
  <c r="AM76"/>
  <c r="AN76" s="1"/>
  <c r="BS76"/>
  <c r="BU76"/>
  <c r="HA76" s="1"/>
  <c r="HL76" s="1"/>
  <c r="HM76" s="1"/>
  <c r="HU75"/>
  <c r="HK75"/>
  <c r="HS75" s="1"/>
  <c r="AX88"/>
  <c r="BW75"/>
  <c r="HD75" s="1"/>
  <c r="GZ75"/>
  <c r="BV75"/>
  <c r="AW88"/>
  <c r="BT74"/>
  <c r="J88"/>
  <c r="AM74"/>
  <c r="BS74"/>
  <c r="BU74"/>
  <c r="HD87"/>
  <c r="HD85"/>
  <c r="HD83"/>
  <c r="HD81"/>
  <c r="HD79"/>
  <c r="HD77"/>
  <c r="GW88"/>
  <c r="GM88"/>
  <c r="GC88"/>
  <c r="FS88"/>
  <c r="FI88"/>
  <c r="EY88"/>
  <c r="EO88"/>
  <c r="EE88"/>
  <c r="DU88"/>
  <c r="DK88"/>
  <c r="DA88"/>
  <c r="CQ88"/>
  <c r="CG88"/>
  <c r="BR88"/>
  <c r="BH88"/>
  <c r="GX88"/>
  <c r="GN88"/>
  <c r="GD88"/>
  <c r="FT88"/>
  <c r="FJ88"/>
  <c r="EZ88"/>
  <c r="EP88"/>
  <c r="EF88"/>
  <c r="DV88"/>
  <c r="DL88"/>
  <c r="DB88"/>
  <c r="CR88"/>
  <c r="CH88"/>
  <c r="BQ88"/>
  <c r="BG88"/>
  <c r="HU87"/>
  <c r="HK87"/>
  <c r="HS87" s="1"/>
  <c r="HV87" s="1"/>
  <c r="HU85"/>
  <c r="HK85"/>
  <c r="HS85" s="1"/>
  <c r="HV85" s="1"/>
  <c r="HU83"/>
  <c r="HK83"/>
  <c r="HS83" s="1"/>
  <c r="HV83" s="1"/>
  <c r="HU81"/>
  <c r="HK81"/>
  <c r="HS81" s="1"/>
  <c r="HV81" s="1"/>
  <c r="HU79"/>
  <c r="HK79"/>
  <c r="HS79" s="1"/>
  <c r="HV79" s="1"/>
  <c r="HU77"/>
  <c r="HK77"/>
  <c r="HS77" s="1"/>
  <c r="HV77" s="1"/>
  <c r="HB75"/>
  <c r="HC75" s="1"/>
  <c r="AR88"/>
  <c r="AS88"/>
  <c r="HB87"/>
  <c r="HC87" s="1"/>
  <c r="HB85"/>
  <c r="HC85" s="1"/>
  <c r="HB84"/>
  <c r="HB83"/>
  <c r="HC83" s="1"/>
  <c r="HB81"/>
  <c r="HC81" s="1"/>
  <c r="HB80"/>
  <c r="HB79"/>
  <c r="HC79" s="1"/>
  <c r="HB77"/>
  <c r="HC77" s="1"/>
  <c r="GS88"/>
  <c r="GI88"/>
  <c r="FY88"/>
  <c r="FO88"/>
  <c r="FE88"/>
  <c r="EU88"/>
  <c r="EK88"/>
  <c r="EA88"/>
  <c r="DQ88"/>
  <c r="DG88"/>
  <c r="CW88"/>
  <c r="CM88"/>
  <c r="BL88"/>
  <c r="BB88"/>
  <c r="GR88"/>
  <c r="GH88"/>
  <c r="FX88"/>
  <c r="FN88"/>
  <c r="FD88"/>
  <c r="ET88"/>
  <c r="EJ88"/>
  <c r="DZ88"/>
  <c r="DP88"/>
  <c r="DF88"/>
  <c r="CV88"/>
  <c r="CL88"/>
  <c r="BM88"/>
  <c r="BC88"/>
  <c r="GR63"/>
  <c r="GR65" s="1"/>
  <c r="GR66" s="1"/>
  <c r="GQ65"/>
  <c r="GQ66" s="1"/>
  <c r="GH63"/>
  <c r="GH65" s="1"/>
  <c r="GG65"/>
  <c r="GG66" s="1"/>
  <c r="FX63"/>
  <c r="FX65" s="1"/>
  <c r="FX66" s="1"/>
  <c r="FW65"/>
  <c r="FW66" s="1"/>
  <c r="HS62"/>
  <c r="HY62"/>
  <c r="HS60"/>
  <c r="HY60"/>
  <c r="HS58"/>
  <c r="HY58"/>
  <c r="HS56"/>
  <c r="HY56"/>
  <c r="HS54"/>
  <c r="HY54"/>
  <c r="HS52"/>
  <c r="HY52"/>
  <c r="HS50"/>
  <c r="HY50"/>
  <c r="HS48"/>
  <c r="HY48"/>
  <c r="HS46"/>
  <c r="HY46"/>
  <c r="HS44"/>
  <c r="HY44"/>
  <c r="HB44"/>
  <c r="AW65"/>
  <c r="AW66" s="1"/>
  <c r="BO88"/>
  <c r="BK88"/>
  <c r="BE88"/>
  <c r="BA88"/>
  <c r="AU88"/>
  <c r="AQ88"/>
  <c r="AO88"/>
  <c r="HA87"/>
  <c r="HL87" s="1"/>
  <c r="HM87" s="1"/>
  <c r="GZ86"/>
  <c r="HA85"/>
  <c r="HL85" s="1"/>
  <c r="HM85" s="1"/>
  <c r="GZ84"/>
  <c r="HA83"/>
  <c r="HL83" s="1"/>
  <c r="HM83" s="1"/>
  <c r="GZ82"/>
  <c r="HA81"/>
  <c r="HL81" s="1"/>
  <c r="HM81" s="1"/>
  <c r="GZ80"/>
  <c r="HA79"/>
  <c r="HL79" s="1"/>
  <c r="HM79" s="1"/>
  <c r="GZ78"/>
  <c r="HA77"/>
  <c r="HL77" s="1"/>
  <c r="HM77" s="1"/>
  <c r="HA75"/>
  <c r="HL75" s="1"/>
  <c r="HM75" s="1"/>
  <c r="HA72"/>
  <c r="HL72" s="1"/>
  <c r="HM72" s="1"/>
  <c r="CD66"/>
  <c r="BZ66"/>
  <c r="BT66"/>
  <c r="BL66"/>
  <c r="BJ66"/>
  <c r="AZ66"/>
  <c r="AP66"/>
  <c r="GO65"/>
  <c r="GO66" s="1"/>
  <c r="GE65"/>
  <c r="GE66" s="1"/>
  <c r="FU65"/>
  <c r="FU66" s="1"/>
  <c r="HB63"/>
  <c r="FO65"/>
  <c r="FO66" s="1"/>
  <c r="FI65"/>
  <c r="FI66" s="1"/>
  <c r="FE65"/>
  <c r="FE66" s="1"/>
  <c r="EY65"/>
  <c r="EY66" s="1"/>
  <c r="EU65"/>
  <c r="EU66" s="1"/>
  <c r="EO65"/>
  <c r="EO66" s="1"/>
  <c r="EK65"/>
  <c r="EK66" s="1"/>
  <c r="EE65"/>
  <c r="EE66" s="1"/>
  <c r="EA65"/>
  <c r="EA66" s="1"/>
  <c r="DU65"/>
  <c r="DU66" s="1"/>
  <c r="DQ65"/>
  <c r="DQ66" s="1"/>
  <c r="DK65"/>
  <c r="DK66" s="1"/>
  <c r="DG65"/>
  <c r="DG66" s="1"/>
  <c r="DA65"/>
  <c r="DA66" s="1"/>
  <c r="CW65"/>
  <c r="CW66" s="1"/>
  <c r="CQ65"/>
  <c r="CQ66" s="1"/>
  <c r="CM65"/>
  <c r="CM66" s="1"/>
  <c r="CC65"/>
  <c r="CC66" s="1"/>
  <c r="CA65"/>
  <c r="CA66" s="1"/>
  <c r="BY65"/>
  <c r="BY66" s="1"/>
  <c r="HB61"/>
  <c r="HD61"/>
  <c r="HB59"/>
  <c r="HD59"/>
  <c r="HB57"/>
  <c r="HD57"/>
  <c r="HB55"/>
  <c r="HD55"/>
  <c r="HB53"/>
  <c r="HD53"/>
  <c r="HB51"/>
  <c r="HD51"/>
  <c r="HB49"/>
  <c r="HD49"/>
  <c r="HB47"/>
  <c r="HD47"/>
  <c r="HD45"/>
  <c r="BQ65"/>
  <c r="BQ66" s="1"/>
  <c r="BG65"/>
  <c r="BG66" s="1"/>
  <c r="BM65"/>
  <c r="HD43"/>
  <c r="HD42"/>
  <c r="AS64"/>
  <c r="HD64" s="1"/>
  <c r="GZ64"/>
  <c r="GX63"/>
  <c r="GX65" s="1"/>
  <c r="GX66" s="1"/>
  <c r="GU65"/>
  <c r="GU66" s="1"/>
  <c r="GN63"/>
  <c r="GN65" s="1"/>
  <c r="GN66" s="1"/>
  <c r="GK65"/>
  <c r="GK66" s="1"/>
  <c r="GD63"/>
  <c r="GD65" s="1"/>
  <c r="GD66" s="1"/>
  <c r="GA65"/>
  <c r="GA66" s="1"/>
  <c r="FT63"/>
  <c r="FT65" s="1"/>
  <c r="FT66" s="1"/>
  <c r="FQ65"/>
  <c r="FQ66" s="1"/>
  <c r="HS61"/>
  <c r="HY61"/>
  <c r="HS59"/>
  <c r="HY59"/>
  <c r="HS57"/>
  <c r="HY57"/>
  <c r="HS55"/>
  <c r="HY55"/>
  <c r="HS53"/>
  <c r="HY53"/>
  <c r="HS51"/>
  <c r="HY51"/>
  <c r="HS49"/>
  <c r="HY49"/>
  <c r="HS47"/>
  <c r="HY47"/>
  <c r="HS45"/>
  <c r="HY45"/>
  <c r="CN66"/>
  <c r="CJ66"/>
  <c r="CF66"/>
  <c r="CB66"/>
  <c r="BX66"/>
  <c r="BP66"/>
  <c r="BN66"/>
  <c r="BF66"/>
  <c r="BD66"/>
  <c r="AV66"/>
  <c r="AT66"/>
  <c r="IA64"/>
  <c r="IB64" s="1"/>
  <c r="HB64"/>
  <c r="HC64" s="1"/>
  <c r="GW65"/>
  <c r="GW66" s="1"/>
  <c r="GS63"/>
  <c r="GS65" s="1"/>
  <c r="GS66" s="1"/>
  <c r="GM65"/>
  <c r="GM66" s="1"/>
  <c r="GI63"/>
  <c r="GI65" s="1"/>
  <c r="GI66" s="1"/>
  <c r="GC65"/>
  <c r="GC66" s="1"/>
  <c r="FY63"/>
  <c r="FY65" s="1"/>
  <c r="FY66" s="1"/>
  <c r="FS65"/>
  <c r="FS66" s="1"/>
  <c r="FK65"/>
  <c r="FK66" s="1"/>
  <c r="FA65"/>
  <c r="FA66" s="1"/>
  <c r="EQ65"/>
  <c r="EQ66" s="1"/>
  <c r="EG65"/>
  <c r="EG66" s="1"/>
  <c r="DW65"/>
  <c r="DW66" s="1"/>
  <c r="DM65"/>
  <c r="DM66" s="1"/>
  <c r="DC65"/>
  <c r="DC66" s="1"/>
  <c r="CS65"/>
  <c r="CS66" s="1"/>
  <c r="CI65"/>
  <c r="CI66" s="1"/>
  <c r="HB62"/>
  <c r="HD62"/>
  <c r="HB60"/>
  <c r="HD60"/>
  <c r="HB58"/>
  <c r="HD58"/>
  <c r="HB56"/>
  <c r="HD56"/>
  <c r="HB54"/>
  <c r="HD54"/>
  <c r="HB52"/>
  <c r="HD52"/>
  <c r="HB50"/>
  <c r="HD50"/>
  <c r="HB48"/>
  <c r="HD48"/>
  <c r="HB46"/>
  <c r="HD46"/>
  <c r="HB45"/>
  <c r="HD44"/>
  <c r="BW65"/>
  <c r="BW66" s="1"/>
  <c r="BC65"/>
  <c r="BC66" s="1"/>
  <c r="AR42"/>
  <c r="HB42" s="1"/>
  <c r="HC42" s="1"/>
  <c r="HA42"/>
  <c r="HL42" s="1"/>
  <c r="HK34"/>
  <c r="HU34"/>
  <c r="HK33"/>
  <c r="HU33"/>
  <c r="HV32"/>
  <c r="HZ32"/>
  <c r="FM65"/>
  <c r="FM66" s="1"/>
  <c r="FG65"/>
  <c r="FG66" s="1"/>
  <c r="FC65"/>
  <c r="FC66" s="1"/>
  <c r="EW65"/>
  <c r="EW66" s="1"/>
  <c r="ES65"/>
  <c r="ES66" s="1"/>
  <c r="EM65"/>
  <c r="EM66" s="1"/>
  <c r="EI65"/>
  <c r="EI66" s="1"/>
  <c r="EC65"/>
  <c r="EC66" s="1"/>
  <c r="DY65"/>
  <c r="DY66" s="1"/>
  <c r="DS65"/>
  <c r="DS66" s="1"/>
  <c r="DO65"/>
  <c r="DO66" s="1"/>
  <c r="DI65"/>
  <c r="DI66" s="1"/>
  <c r="DE65"/>
  <c r="DE66" s="1"/>
  <c r="CY65"/>
  <c r="CY66" s="1"/>
  <c r="CU65"/>
  <c r="CU66" s="1"/>
  <c r="CO65"/>
  <c r="CO66" s="1"/>
  <c r="CK65"/>
  <c r="CK66" s="1"/>
  <c r="CE65"/>
  <c r="CE66" s="1"/>
  <c r="GZ63"/>
  <c r="GZ62"/>
  <c r="GZ61"/>
  <c r="GZ60"/>
  <c r="GZ59"/>
  <c r="GZ58"/>
  <c r="GZ57"/>
  <c r="GZ56"/>
  <c r="GZ55"/>
  <c r="GZ54"/>
  <c r="GZ53"/>
  <c r="GZ52"/>
  <c r="GZ51"/>
  <c r="GZ50"/>
  <c r="GZ49"/>
  <c r="GZ48"/>
  <c r="GZ47"/>
  <c r="GZ46"/>
  <c r="GZ45"/>
  <c r="GZ44"/>
  <c r="GZ43"/>
  <c r="GY42"/>
  <c r="HJ42" s="1"/>
  <c r="GZ41"/>
  <c r="HD40"/>
  <c r="HD39"/>
  <c r="HD38"/>
  <c r="HD37"/>
  <c r="HD36"/>
  <c r="HD35"/>
  <c r="HD34"/>
  <c r="HD33"/>
  <c r="AR43"/>
  <c r="HB43" s="1"/>
  <c r="HC43" s="1"/>
  <c r="HA43"/>
  <c r="HL43" s="1"/>
  <c r="HK40"/>
  <c r="HU40"/>
  <c r="HK39"/>
  <c r="HU39"/>
  <c r="HK38"/>
  <c r="HU38"/>
  <c r="HK37"/>
  <c r="HU37"/>
  <c r="HK36"/>
  <c r="HU36"/>
  <c r="HK35"/>
  <c r="HU35"/>
  <c r="HM32"/>
  <c r="HO32" s="1"/>
  <c r="IA32"/>
  <c r="IB32" s="1"/>
  <c r="GY43"/>
  <c r="HJ43" s="1"/>
  <c r="GY41"/>
  <c r="HJ41" s="1"/>
  <c r="HB40"/>
  <c r="HC40" s="1"/>
  <c r="HB39"/>
  <c r="HC39" s="1"/>
  <c r="HB38"/>
  <c r="HC38" s="1"/>
  <c r="HB37"/>
  <c r="HC37" s="1"/>
  <c r="HB36"/>
  <c r="HC36" s="1"/>
  <c r="HB35"/>
  <c r="HC35" s="1"/>
  <c r="HB34"/>
  <c r="HC34" s="1"/>
  <c r="HB33"/>
  <c r="HC33" s="1"/>
  <c r="AS32"/>
  <c r="HD32" s="1"/>
  <c r="GZ32"/>
  <c r="HS29"/>
  <c r="HY29"/>
  <c r="HS27"/>
  <c r="HY27"/>
  <c r="HS25"/>
  <c r="HY25"/>
  <c r="HS23"/>
  <c r="HY23"/>
  <c r="HS21"/>
  <c r="HY21"/>
  <c r="HA41"/>
  <c r="HL41" s="1"/>
  <c r="HA40"/>
  <c r="HL40" s="1"/>
  <c r="HA39"/>
  <c r="HL39" s="1"/>
  <c r="HA38"/>
  <c r="HL38" s="1"/>
  <c r="HA37"/>
  <c r="HL37" s="1"/>
  <c r="HA36"/>
  <c r="HL36" s="1"/>
  <c r="HA35"/>
  <c r="HL35" s="1"/>
  <c r="HA34"/>
  <c r="HL34" s="1"/>
  <c r="HA33"/>
  <c r="HL33" s="1"/>
  <c r="HY32"/>
  <c r="HB32"/>
  <c r="HA31"/>
  <c r="HL31" s="1"/>
  <c r="IA30"/>
  <c r="IB30" s="1"/>
  <c r="HB30"/>
  <c r="HD30"/>
  <c r="HB28"/>
  <c r="HD28"/>
  <c r="HB26"/>
  <c r="HD26"/>
  <c r="HB24"/>
  <c r="HD24"/>
  <c r="HB23"/>
  <c r="HD22"/>
  <c r="HB21"/>
  <c r="AS31"/>
  <c r="HD31" s="1"/>
  <c r="GZ31"/>
  <c r="HS28"/>
  <c r="HY28"/>
  <c r="HS26"/>
  <c r="HY26"/>
  <c r="HS24"/>
  <c r="HY24"/>
  <c r="HS22"/>
  <c r="HY22"/>
  <c r="HB31"/>
  <c r="HB29"/>
  <c r="HD29"/>
  <c r="HB27"/>
  <c r="HD27"/>
  <c r="HB25"/>
  <c r="HD25"/>
  <c r="HD23"/>
  <c r="HB22"/>
  <c r="HD21"/>
  <c r="HD20"/>
  <c r="HK18"/>
  <c r="HU18"/>
  <c r="HK17"/>
  <c r="HU17"/>
  <c r="GY19"/>
  <c r="HJ19" s="1"/>
  <c r="HB18"/>
  <c r="HC18" s="1"/>
  <c r="HB17"/>
  <c r="HC17" s="1"/>
  <c r="HB16"/>
  <c r="HC16" s="1"/>
  <c r="AR20"/>
  <c r="HA20"/>
  <c r="HL20" s="1"/>
  <c r="HK16"/>
  <c r="HU16"/>
  <c r="HV15"/>
  <c r="HZ15"/>
  <c r="HM15"/>
  <c r="HO15" s="1"/>
  <c r="IA15"/>
  <c r="IB15" s="1"/>
  <c r="GZ30"/>
  <c r="GZ29"/>
  <c r="GZ28"/>
  <c r="GZ27"/>
  <c r="GZ26"/>
  <c r="GZ25"/>
  <c r="GZ24"/>
  <c r="GZ23"/>
  <c r="GZ22"/>
  <c r="GZ21"/>
  <c r="GY20"/>
  <c r="HJ20" s="1"/>
  <c r="GZ19"/>
  <c r="HC19" s="1"/>
  <c r="HD18"/>
  <c r="HD17"/>
  <c r="HD16"/>
  <c r="AS15"/>
  <c r="HD15" s="1"/>
  <c r="GZ15"/>
  <c r="AS13"/>
  <c r="GZ13"/>
  <c r="HU10"/>
  <c r="HK10"/>
  <c r="HA19"/>
  <c r="HL19" s="1"/>
  <c r="HA18"/>
  <c r="HL18" s="1"/>
  <c r="HA17"/>
  <c r="HL17" s="1"/>
  <c r="HA16"/>
  <c r="HL16" s="1"/>
  <c r="HY15"/>
  <c r="HB15"/>
  <c r="HC15" s="1"/>
  <c r="HA14"/>
  <c r="HL14" s="1"/>
  <c r="IA13"/>
  <c r="IB13" s="1"/>
  <c r="HB13"/>
  <c r="GY11"/>
  <c r="HB10"/>
  <c r="HC10" s="1"/>
  <c r="HB9"/>
  <c r="HV14"/>
  <c r="HZ14"/>
  <c r="AS14"/>
  <c r="GZ14"/>
  <c r="GZ67" s="1"/>
  <c r="HV12"/>
  <c r="HZ12"/>
  <c r="HB14"/>
  <c r="HD10"/>
  <c r="HD9"/>
  <c r="HA11"/>
  <c r="HL11" s="1"/>
  <c r="HA10"/>
  <c r="HL10" s="1"/>
  <c r="HA9"/>
  <c r="BH67" l="1"/>
  <c r="BH65"/>
  <c r="BH66" s="1"/>
  <c r="CV67"/>
  <c r="CV65"/>
  <c r="EJ67"/>
  <c r="EJ65"/>
  <c r="HY13"/>
  <c r="HS13"/>
  <c r="HM23"/>
  <c r="HO23" s="1"/>
  <c r="IA23"/>
  <c r="IB23" s="1"/>
  <c r="HM27"/>
  <c r="HO27" s="1"/>
  <c r="IA27"/>
  <c r="IB27" s="1"/>
  <c r="HM47"/>
  <c r="HO47" s="1"/>
  <c r="IA47"/>
  <c r="IB47" s="1"/>
  <c r="HM51"/>
  <c r="HO51" s="1"/>
  <c r="IA51"/>
  <c r="IB51" s="1"/>
  <c r="HM55"/>
  <c r="HO55" s="1"/>
  <c r="IA55"/>
  <c r="IB55" s="1"/>
  <c r="HM59"/>
  <c r="HO59" s="1"/>
  <c r="IA59"/>
  <c r="IB59" s="1"/>
  <c r="HM63"/>
  <c r="HO63" s="1"/>
  <c r="IA63"/>
  <c r="IB63" s="1"/>
  <c r="DV66"/>
  <c r="FJ66"/>
  <c r="HD19"/>
  <c r="BB72"/>
  <c r="HB72" s="1"/>
  <c r="HC72" s="1"/>
  <c r="BR67"/>
  <c r="BR65"/>
  <c r="BR66" s="1"/>
  <c r="DP67"/>
  <c r="DP65"/>
  <c r="FD67"/>
  <c r="FD65"/>
  <c r="HJ9"/>
  <c r="GY67"/>
  <c r="HM21"/>
  <c r="HO21" s="1"/>
  <c r="IA21"/>
  <c r="IB21" s="1"/>
  <c r="HM25"/>
  <c r="HO25" s="1"/>
  <c r="IA25"/>
  <c r="IB25" s="1"/>
  <c r="HM29"/>
  <c r="HO29" s="1"/>
  <c r="IA29"/>
  <c r="IB29" s="1"/>
  <c r="HY30"/>
  <c r="HS30"/>
  <c r="HY31"/>
  <c r="HS31"/>
  <c r="HM45"/>
  <c r="HO45" s="1"/>
  <c r="IA45"/>
  <c r="IB45" s="1"/>
  <c r="HM49"/>
  <c r="HO49" s="1"/>
  <c r="IA49"/>
  <c r="IB49" s="1"/>
  <c r="HM53"/>
  <c r="HO53" s="1"/>
  <c r="IA53"/>
  <c r="IB53" s="1"/>
  <c r="HM57"/>
  <c r="HO57" s="1"/>
  <c r="IA57"/>
  <c r="IB57" s="1"/>
  <c r="HM61"/>
  <c r="HO61" s="1"/>
  <c r="IA61"/>
  <c r="IB61" s="1"/>
  <c r="HY63"/>
  <c r="HS63"/>
  <c r="HS64"/>
  <c r="HY64"/>
  <c r="HC14"/>
  <c r="HC13"/>
  <c r="HC32"/>
  <c r="BM66"/>
  <c r="DB66"/>
  <c r="EP66"/>
  <c r="BB65"/>
  <c r="BB66" s="1"/>
  <c r="BV65"/>
  <c r="BV66" s="1"/>
  <c r="HB41"/>
  <c r="HC41" s="1"/>
  <c r="BM67"/>
  <c r="CL67"/>
  <c r="CL66" s="1"/>
  <c r="DF67"/>
  <c r="DF66" s="1"/>
  <c r="DZ67"/>
  <c r="DZ66" s="1"/>
  <c r="ET67"/>
  <c r="ET66" s="1"/>
  <c r="FN67"/>
  <c r="FN66" s="1"/>
  <c r="GH67"/>
  <c r="GH66" s="1"/>
  <c r="AX65"/>
  <c r="AX66" s="1"/>
  <c r="BC72"/>
  <c r="HD72" s="1"/>
  <c r="GY72"/>
  <c r="HJ72" s="1"/>
  <c r="HL9"/>
  <c r="HA65"/>
  <c r="HA67"/>
  <c r="IA11"/>
  <c r="IB11" s="1"/>
  <c r="HM11"/>
  <c r="HO11" s="1"/>
  <c r="HC9"/>
  <c r="HB67"/>
  <c r="HJ11"/>
  <c r="GY65"/>
  <c r="GY66" s="1"/>
  <c r="HM16"/>
  <c r="HO16" s="1"/>
  <c r="IA16"/>
  <c r="IB16" s="1"/>
  <c r="HM18"/>
  <c r="HO18" s="1"/>
  <c r="IA18"/>
  <c r="IB18" s="1"/>
  <c r="HS10"/>
  <c r="HY10"/>
  <c r="HU20"/>
  <c r="HK20"/>
  <c r="HS16"/>
  <c r="HY16"/>
  <c r="HB20"/>
  <c r="HC20" s="1"/>
  <c r="AR65"/>
  <c r="AR66" s="1"/>
  <c r="HU19"/>
  <c r="HK19"/>
  <c r="HV22"/>
  <c r="HZ22"/>
  <c r="HV24"/>
  <c r="HZ24"/>
  <c r="HV26"/>
  <c r="HZ26"/>
  <c r="HV28"/>
  <c r="HZ28"/>
  <c r="HM33"/>
  <c r="HO33" s="1"/>
  <c r="IA33"/>
  <c r="IB33" s="1"/>
  <c r="HM35"/>
  <c r="HO35" s="1"/>
  <c r="IA35"/>
  <c r="IB35" s="1"/>
  <c r="HM37"/>
  <c r="HO37" s="1"/>
  <c r="IA37"/>
  <c r="IB37" s="1"/>
  <c r="HM39"/>
  <c r="HO39" s="1"/>
  <c r="IA39"/>
  <c r="IB39" s="1"/>
  <c r="IA41"/>
  <c r="IB41" s="1"/>
  <c r="HM41"/>
  <c r="HO41" s="1"/>
  <c r="HV21"/>
  <c r="HZ21"/>
  <c r="HV23"/>
  <c r="HZ23"/>
  <c r="HV25"/>
  <c r="HZ25"/>
  <c r="HV27"/>
  <c r="HZ27"/>
  <c r="HV29"/>
  <c r="HZ29"/>
  <c r="IA43"/>
  <c r="IB43" s="1"/>
  <c r="HM43"/>
  <c r="HO43" s="1"/>
  <c r="HS33"/>
  <c r="HY33"/>
  <c r="HS34"/>
  <c r="HY34"/>
  <c r="HV44"/>
  <c r="HZ44"/>
  <c r="HV46"/>
  <c r="HZ46"/>
  <c r="HV48"/>
  <c r="HZ48"/>
  <c r="HV50"/>
  <c r="HZ50"/>
  <c r="HV52"/>
  <c r="HZ52"/>
  <c r="HV54"/>
  <c r="HZ54"/>
  <c r="HV56"/>
  <c r="HZ56"/>
  <c r="HV58"/>
  <c r="HZ58"/>
  <c r="HV60"/>
  <c r="HZ60"/>
  <c r="HV62"/>
  <c r="HZ62"/>
  <c r="GY74"/>
  <c r="BW74"/>
  <c r="BS88"/>
  <c r="GY76"/>
  <c r="HJ76" s="1"/>
  <c r="BW76"/>
  <c r="HD76" s="1"/>
  <c r="BV76"/>
  <c r="HB76" s="1"/>
  <c r="GZ76"/>
  <c r="GY80"/>
  <c r="HJ80" s="1"/>
  <c r="BW80"/>
  <c r="HD80" s="1"/>
  <c r="GY84"/>
  <c r="HJ84" s="1"/>
  <c r="BW84"/>
  <c r="HD84" s="1"/>
  <c r="GZ65"/>
  <c r="GZ66" s="1"/>
  <c r="HC22"/>
  <c r="HC31"/>
  <c r="HC45"/>
  <c r="HC46"/>
  <c r="HC48"/>
  <c r="HC50"/>
  <c r="HC52"/>
  <c r="HC54"/>
  <c r="HC56"/>
  <c r="HC58"/>
  <c r="HC60"/>
  <c r="HC62"/>
  <c r="HC63"/>
  <c r="HC44"/>
  <c r="HC80"/>
  <c r="HC84"/>
  <c r="IA10"/>
  <c r="IB10" s="1"/>
  <c r="HM10"/>
  <c r="HO10" s="1"/>
  <c r="HD67"/>
  <c r="HD14"/>
  <c r="AS67"/>
  <c r="HM14"/>
  <c r="HO14" s="1"/>
  <c r="IA14"/>
  <c r="IB14" s="1"/>
  <c r="HM17"/>
  <c r="HO17" s="1"/>
  <c r="IA17"/>
  <c r="IB17" s="1"/>
  <c r="IA19"/>
  <c r="IB19" s="1"/>
  <c r="HM19"/>
  <c r="HO19" s="1"/>
  <c r="HD13"/>
  <c r="AS65"/>
  <c r="AS66" s="1"/>
  <c r="IA20"/>
  <c r="IB20" s="1"/>
  <c r="HM20"/>
  <c r="HO20" s="1"/>
  <c r="HS17"/>
  <c r="HY17"/>
  <c r="HS18"/>
  <c r="HY18"/>
  <c r="HM31"/>
  <c r="HO31" s="1"/>
  <c r="IA31"/>
  <c r="IB31" s="1"/>
  <c r="HM34"/>
  <c r="HO34" s="1"/>
  <c r="IA34"/>
  <c r="IB34" s="1"/>
  <c r="HM36"/>
  <c r="HO36" s="1"/>
  <c r="IA36"/>
  <c r="IB36" s="1"/>
  <c r="HM38"/>
  <c r="HO38" s="1"/>
  <c r="IA38"/>
  <c r="IB38" s="1"/>
  <c r="HM40"/>
  <c r="HO40" s="1"/>
  <c r="IA40"/>
  <c r="IB40" s="1"/>
  <c r="HU41"/>
  <c r="HK41"/>
  <c r="HU43"/>
  <c r="HK43"/>
  <c r="HS35"/>
  <c r="HY35"/>
  <c r="HS36"/>
  <c r="HY36"/>
  <c r="HS37"/>
  <c r="HY37"/>
  <c r="HS38"/>
  <c r="HY38"/>
  <c r="HS39"/>
  <c r="HY39"/>
  <c r="HS40"/>
  <c r="HY40"/>
  <c r="HU42"/>
  <c r="HK42"/>
  <c r="IA42"/>
  <c r="IB42" s="1"/>
  <c r="HM42"/>
  <c r="HO42" s="1"/>
  <c r="HV45"/>
  <c r="HZ45"/>
  <c r="HV47"/>
  <c r="HZ47"/>
  <c r="HV49"/>
  <c r="HZ49"/>
  <c r="HV51"/>
  <c r="HZ51"/>
  <c r="HV53"/>
  <c r="HZ53"/>
  <c r="HV55"/>
  <c r="HZ55"/>
  <c r="HV57"/>
  <c r="HZ57"/>
  <c r="HV59"/>
  <c r="HZ59"/>
  <c r="HV61"/>
  <c r="HZ61"/>
  <c r="HA74"/>
  <c r="BU88"/>
  <c r="AN74"/>
  <c r="AN88" s="1"/>
  <c r="AM88"/>
  <c r="BV74"/>
  <c r="BT88"/>
  <c r="GZ74"/>
  <c r="GZ88" s="1"/>
  <c r="GY78"/>
  <c r="HJ78" s="1"/>
  <c r="BW78"/>
  <c r="HD78" s="1"/>
  <c r="GY82"/>
  <c r="HJ82" s="1"/>
  <c r="BW82"/>
  <c r="HD82" s="1"/>
  <c r="GY86"/>
  <c r="HJ86" s="1"/>
  <c r="BW86"/>
  <c r="HD86" s="1"/>
  <c r="HC25"/>
  <c r="HC27"/>
  <c r="HC29"/>
  <c r="HC21"/>
  <c r="HC23"/>
  <c r="HC24"/>
  <c r="HC26"/>
  <c r="HC28"/>
  <c r="HC30"/>
  <c r="HC47"/>
  <c r="HC49"/>
  <c r="HC51"/>
  <c r="HC53"/>
  <c r="HC55"/>
  <c r="HC57"/>
  <c r="HC59"/>
  <c r="HC61"/>
  <c r="HD63"/>
  <c r="HV75"/>
  <c r="BV78"/>
  <c r="HB78" s="1"/>
  <c r="HC78" s="1"/>
  <c r="BV82"/>
  <c r="HB82" s="1"/>
  <c r="HC82" s="1"/>
  <c r="BV86"/>
  <c r="HB86" s="1"/>
  <c r="HC86" s="1"/>
  <c r="HZ64" l="1"/>
  <c r="HV64"/>
  <c r="HJ67"/>
  <c r="HU9"/>
  <c r="HK9"/>
  <c r="HD65"/>
  <c r="HD66" s="1"/>
  <c r="HC76"/>
  <c r="HA66"/>
  <c r="FD66"/>
  <c r="DP66"/>
  <c r="EJ66"/>
  <c r="CV66"/>
  <c r="HK72"/>
  <c r="HS72" s="1"/>
  <c r="HU72"/>
  <c r="HV63"/>
  <c r="HZ63"/>
  <c r="HV31"/>
  <c r="HZ31"/>
  <c r="HV30"/>
  <c r="HZ30"/>
  <c r="HV13"/>
  <c r="HZ13"/>
  <c r="BV88"/>
  <c r="HB74"/>
  <c r="HL74"/>
  <c r="HA88"/>
  <c r="HV40"/>
  <c r="HZ40"/>
  <c r="HV39"/>
  <c r="HZ39"/>
  <c r="HV38"/>
  <c r="HZ38"/>
  <c r="HV37"/>
  <c r="HZ37"/>
  <c r="HV36"/>
  <c r="HZ36"/>
  <c r="HV35"/>
  <c r="HZ35"/>
  <c r="HV18"/>
  <c r="HZ18"/>
  <c r="HV17"/>
  <c r="HZ17"/>
  <c r="HJ74"/>
  <c r="GY88"/>
  <c r="HV34"/>
  <c r="HZ34"/>
  <c r="HV33"/>
  <c r="HZ33"/>
  <c r="HV16"/>
  <c r="HZ16"/>
  <c r="HV10"/>
  <c r="HZ10"/>
  <c r="HU11"/>
  <c r="HU65" s="1"/>
  <c r="HK11"/>
  <c r="HJ65"/>
  <c r="HJ66" s="1"/>
  <c r="IA9"/>
  <c r="HM9"/>
  <c r="HL65"/>
  <c r="HL67"/>
  <c r="HK86"/>
  <c r="HS86" s="1"/>
  <c r="HU86"/>
  <c r="HK82"/>
  <c r="HS82" s="1"/>
  <c r="HU82"/>
  <c r="HK78"/>
  <c r="HS78" s="1"/>
  <c r="HU78"/>
  <c r="HS42"/>
  <c r="HY42"/>
  <c r="HS43"/>
  <c r="HY43"/>
  <c r="HS41"/>
  <c r="HY41"/>
  <c r="HK84"/>
  <c r="HS84" s="1"/>
  <c r="HU84"/>
  <c r="HK80"/>
  <c r="HS80" s="1"/>
  <c r="HU80"/>
  <c r="HK76"/>
  <c r="HS76" s="1"/>
  <c r="HU76"/>
  <c r="BW88"/>
  <c r="HD74"/>
  <c r="HD88" s="1"/>
  <c r="HS19"/>
  <c r="HY19"/>
  <c r="HS20"/>
  <c r="HY20"/>
  <c r="HB65"/>
  <c r="HB66" s="1"/>
  <c r="HY9" l="1"/>
  <c r="HS9"/>
  <c r="HK67"/>
  <c r="HV72"/>
  <c r="HV20"/>
  <c r="HZ20"/>
  <c r="HZ19"/>
  <c r="HV19"/>
  <c r="HV41"/>
  <c r="HZ41"/>
  <c r="HV43"/>
  <c r="HZ43"/>
  <c r="HZ42"/>
  <c r="HV42"/>
  <c r="IB9"/>
  <c r="IA65"/>
  <c r="IA67"/>
  <c r="HS11"/>
  <c r="HY11"/>
  <c r="HY65" s="1"/>
  <c r="HK65"/>
  <c r="HK66" s="1"/>
  <c r="HK74"/>
  <c r="HJ88"/>
  <c r="HU74"/>
  <c r="HU88" s="1"/>
  <c r="HM74"/>
  <c r="HM88" s="1"/>
  <c r="HL88"/>
  <c r="HV76"/>
  <c r="HV80"/>
  <c r="HV84"/>
  <c r="HV78"/>
  <c r="HV82"/>
  <c r="HV86"/>
  <c r="HL66"/>
  <c r="HO9"/>
  <c r="HM65"/>
  <c r="HM67"/>
  <c r="HC74"/>
  <c r="HC88" s="1"/>
  <c r="HB88"/>
  <c r="HZ9" l="1"/>
  <c r="HV9"/>
  <c r="HS74"/>
  <c r="HK88"/>
  <c r="HO65"/>
  <c r="HM66"/>
  <c r="HZ11"/>
  <c r="HZ65" s="1"/>
  <c r="HV11"/>
  <c r="HS65"/>
  <c r="HV65" s="1"/>
  <c r="IB65"/>
  <c r="IA66"/>
  <c r="HV74" l="1"/>
  <c r="HS88"/>
  <c r="HV88" s="1"/>
  <c r="AVU595" i="113" l="1"/>
  <c r="AVR595"/>
  <c r="AIY595"/>
  <c r="AIX595"/>
  <c r="AIV595"/>
  <c r="AIU595"/>
  <c r="WA595"/>
  <c r="VZ595"/>
  <c r="VX595"/>
  <c r="VW595"/>
  <c r="GR595"/>
  <c r="AVW595" s="1"/>
  <c r="GQ595"/>
  <c r="AVV595" s="1"/>
  <c r="GO595"/>
  <c r="AVT595" s="1"/>
  <c r="GN595"/>
  <c r="AVS595" s="1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R588"/>
  <c r="SX588"/>
  <c r="SW588"/>
  <c r="FZ588"/>
  <c r="AVE588" s="1"/>
  <c r="FY588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FY587"/>
  <c r="AVD587" s="1"/>
  <c r="FX587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AVE583" s="1"/>
  <c r="FY583"/>
  <c r="AVD583" s="1"/>
  <c r="FX583"/>
  <c r="AVC583" s="1"/>
  <c r="AVT582"/>
  <c r="AVS582"/>
  <c r="AVR582"/>
  <c r="AVH582"/>
  <c r="AVG582"/>
  <c r="AVF582"/>
  <c r="AIG582"/>
  <c r="AIF582"/>
  <c r="AIE582"/>
  <c r="VI582"/>
  <c r="VH582"/>
  <c r="VG582"/>
  <c r="FZ582"/>
  <c r="FY582"/>
  <c r="AVD582" s="1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O569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IG564"/>
  <c r="AIF564"/>
  <c r="AIE564"/>
  <c r="VI564"/>
  <c r="VH564"/>
  <c r="VG564"/>
  <c r="SX564"/>
  <c r="SW564"/>
  <c r="FZ564"/>
  <c r="FY564"/>
  <c r="AVD564" s="1"/>
  <c r="FX564"/>
  <c r="AIG563"/>
  <c r="AIF563"/>
  <c r="AIE563"/>
  <c r="VI563"/>
  <c r="VH563"/>
  <c r="VG563"/>
  <c r="FZ563"/>
  <c r="AVE563" s="1"/>
  <c r="FY563"/>
  <c r="FX563"/>
  <c r="AVC563" s="1"/>
  <c r="AUJ562"/>
  <c r="AUI562"/>
  <c r="AUH562"/>
  <c r="ATO562"/>
  <c r="ATN562"/>
  <c r="ATM562"/>
  <c r="AST562"/>
  <c r="ASS562"/>
  <c r="ASR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MF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H562"/>
  <c r="VG562"/>
  <c r="UN562"/>
  <c r="UM562"/>
  <c r="UL562"/>
  <c r="TS562"/>
  <c r="TR562"/>
  <c r="TQ562"/>
  <c r="SX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Z562"/>
  <c r="FY562"/>
  <c r="FX562"/>
  <c r="FE562"/>
  <c r="FD562"/>
  <c r="FC562"/>
  <c r="EJ562"/>
  <c r="EI562"/>
  <c r="EH562"/>
  <c r="DO562"/>
  <c r="DN562"/>
  <c r="DM562"/>
  <c r="CT562"/>
  <c r="CS562"/>
  <c r="CR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G165"/>
  <c r="J576" s="1"/>
  <c r="F165"/>
  <c r="I576" s="1"/>
  <c r="H95"/>
  <c r="G95"/>
  <c r="H94"/>
  <c r="G94"/>
  <c r="H93"/>
  <c r="G93"/>
  <c r="H92"/>
  <c r="G92"/>
  <c r="H91"/>
  <c r="G91"/>
  <c r="H90"/>
  <c r="G90"/>
  <c r="H89"/>
  <c r="G89"/>
  <c r="H88"/>
  <c r="G88"/>
  <c r="H87"/>
  <c r="G87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H77"/>
  <c r="G77"/>
  <c r="F77"/>
  <c r="H76"/>
  <c r="G76"/>
  <c r="F76"/>
  <c r="H75"/>
  <c r="G75"/>
  <c r="F75"/>
  <c r="H74"/>
  <c r="G74"/>
  <c r="F74"/>
  <c r="H73"/>
  <c r="G73"/>
  <c r="F73"/>
  <c r="H72"/>
  <c r="G72"/>
  <c r="F72"/>
  <c r="H71"/>
  <c r="G71"/>
  <c r="F71"/>
  <c r="H41"/>
  <c r="H554" s="1"/>
  <c r="K588" s="1"/>
  <c r="G41"/>
  <c r="G554" s="1"/>
  <c r="J588" s="1"/>
  <c r="H40"/>
  <c r="H553" s="1"/>
  <c r="K587" s="1"/>
  <c r="G40"/>
  <c r="G553" s="1"/>
  <c r="J587" s="1"/>
  <c r="H39"/>
  <c r="H552" s="1"/>
  <c r="K586" s="1"/>
  <c r="G39"/>
  <c r="G552" s="1"/>
  <c r="J586" s="1"/>
  <c r="H38"/>
  <c r="H551" s="1"/>
  <c r="K585" s="1"/>
  <c r="G38"/>
  <c r="G551" s="1"/>
  <c r="J585" s="1"/>
  <c r="H37"/>
  <c r="H550" s="1"/>
  <c r="K584" s="1"/>
  <c r="G37"/>
  <c r="G550" s="1"/>
  <c r="J584" s="1"/>
  <c r="H36"/>
  <c r="H549" s="1"/>
  <c r="K583" s="1"/>
  <c r="G36"/>
  <c r="G549" s="1"/>
  <c r="J583" s="1"/>
  <c r="H35"/>
  <c r="H548" s="1"/>
  <c r="K582" s="1"/>
  <c r="G35"/>
  <c r="G548" s="1"/>
  <c r="J582" s="1"/>
  <c r="H34"/>
  <c r="H547" s="1"/>
  <c r="K581" s="1"/>
  <c r="G34"/>
  <c r="G547" s="1"/>
  <c r="J581" s="1"/>
  <c r="H33"/>
  <c r="H546" s="1"/>
  <c r="K580" s="1"/>
  <c r="G33"/>
  <c r="G546" s="1"/>
  <c r="J580" s="1"/>
  <c r="H30"/>
  <c r="H576" s="1"/>
  <c r="G30"/>
  <c r="G576" s="1"/>
  <c r="F30"/>
  <c r="F576" s="1"/>
  <c r="H29"/>
  <c r="H575" s="1"/>
  <c r="G29"/>
  <c r="G575" s="1"/>
  <c r="F29"/>
  <c r="F575" s="1"/>
  <c r="H28"/>
  <c r="H574" s="1"/>
  <c r="G28"/>
  <c r="G574" s="1"/>
  <c r="F28"/>
  <c r="F574" s="1"/>
  <c r="H27"/>
  <c r="H573" s="1"/>
  <c r="G27"/>
  <c r="G573" s="1"/>
  <c r="F27"/>
  <c r="F573" s="1"/>
  <c r="H26"/>
  <c r="H572" s="1"/>
  <c r="G26"/>
  <c r="G572" s="1"/>
  <c r="F26"/>
  <c r="F572" s="1"/>
  <c r="H25"/>
  <c r="H571" s="1"/>
  <c r="G25"/>
  <c r="G571" s="1"/>
  <c r="F25"/>
  <c r="F571" s="1"/>
  <c r="H24"/>
  <c r="H570" s="1"/>
  <c r="G24"/>
  <c r="G570" s="1"/>
  <c r="IM570" s="1"/>
  <c r="F24"/>
  <c r="F570" s="1"/>
  <c r="H23"/>
  <c r="H569" s="1"/>
  <c r="G23"/>
  <c r="G569" s="1"/>
  <c r="F23"/>
  <c r="F569" s="1"/>
  <c r="H22"/>
  <c r="H568" s="1"/>
  <c r="G22"/>
  <c r="G568" s="1"/>
  <c r="F22"/>
  <c r="F568" s="1"/>
  <c r="H21"/>
  <c r="H567" s="1"/>
  <c r="G21"/>
  <c r="G567" s="1"/>
  <c r="F21"/>
  <c r="F567" s="1"/>
  <c r="H20"/>
  <c r="H566" s="1"/>
  <c r="G20"/>
  <c r="G566" s="1"/>
  <c r="F20"/>
  <c r="F566" s="1"/>
  <c r="H19"/>
  <c r="H565" s="1"/>
  <c r="G19"/>
  <c r="G565" s="1"/>
  <c r="F19"/>
  <c r="F565" s="1"/>
  <c r="H18"/>
  <c r="H564" s="1"/>
  <c r="G18"/>
  <c r="G564" s="1"/>
  <c r="F18"/>
  <c r="F564" s="1"/>
  <c r="H17"/>
  <c r="H563" s="1"/>
  <c r="G17"/>
  <c r="F17"/>
  <c r="F563" s="1"/>
  <c r="AVD563" l="1"/>
  <c r="AVE582"/>
  <c r="AVD562"/>
  <c r="AVC587"/>
  <c r="AVE587"/>
  <c r="AVC578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VK580" s="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LW582"/>
  <c r="KG582"/>
  <c r="IQ582"/>
  <c r="HA582"/>
  <c r="EP582"/>
  <c r="CZ582"/>
  <c r="BJ582"/>
  <c r="T582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TX583"/>
  <c r="SH583"/>
  <c r="QR583"/>
  <c r="PB583"/>
  <c r="NL583"/>
  <c r="LV583"/>
  <c r="KF583"/>
  <c r="IP583"/>
  <c r="GZ583"/>
  <c r="EO583"/>
  <c r="CY583"/>
  <c r="BI583"/>
  <c r="S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MQ583"/>
  <c r="LA583"/>
  <c r="JK583"/>
  <c r="HU583"/>
  <c r="GE583"/>
  <c r="FJ583"/>
  <c r="DT583"/>
  <c r="CD583"/>
  <c r="AN583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T586"/>
  <c r="AO586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U588"/>
  <c r="ASE588"/>
  <c r="AQO588"/>
  <c r="AOY588"/>
  <c r="ANI588"/>
  <c r="ALS588"/>
  <c r="AKC588"/>
  <c r="AIM588"/>
  <c r="AHR588"/>
  <c r="AGB588"/>
  <c r="AEL588"/>
  <c r="ACV588"/>
  <c r="ABF588"/>
  <c r="ZP588"/>
  <c r="XZ588"/>
  <c r="WJ588"/>
  <c r="TY588"/>
  <c r="TD588"/>
  <c r="SI588"/>
  <c r="QS588"/>
  <c r="PC588"/>
  <c r="NM588"/>
  <c r="LW588"/>
  <c r="KG588"/>
  <c r="IQ588"/>
  <c r="HA588"/>
  <c r="EP588"/>
  <c r="CZ588"/>
  <c r="BJ588"/>
  <c r="T588"/>
  <c r="AUP588"/>
  <c r="ASZ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RN588"/>
  <c r="PX588"/>
  <c r="OH588"/>
  <c r="MR588"/>
  <c r="LB588"/>
  <c r="JL588"/>
  <c r="HV588"/>
  <c r="GF588"/>
  <c r="FK588"/>
  <c r="DU588"/>
  <c r="CE588"/>
  <c r="AO588"/>
  <c r="AUK563"/>
  <c r="ATP563"/>
  <c r="ASU563"/>
  <c r="ARZ563"/>
  <c r="ARE563"/>
  <c r="AQJ563"/>
  <c r="APO563"/>
  <c r="AHM563"/>
  <c r="AGR563"/>
  <c r="AFW563"/>
  <c r="AFB563"/>
  <c r="AEG563"/>
  <c r="ADL563"/>
  <c r="ACQ563"/>
  <c r="ABV563"/>
  <c r="ABA563"/>
  <c r="AAF563"/>
  <c r="ZK563"/>
  <c r="YP563"/>
  <c r="XU563"/>
  <c r="WZ563"/>
  <c r="WE563"/>
  <c r="VJ563"/>
  <c r="FF563"/>
  <c r="EK563"/>
  <c r="DP563"/>
  <c r="CU563"/>
  <c r="BZ563"/>
  <c r="BE563"/>
  <c r="AJ563"/>
  <c r="O563"/>
  <c r="AOT563"/>
  <c r="ANY563"/>
  <c r="AND563"/>
  <c r="AMI563"/>
  <c r="ALN563"/>
  <c r="AKS563"/>
  <c r="AJX563"/>
  <c r="AJC563"/>
  <c r="AIH563"/>
  <c r="UO563"/>
  <c r="TT563"/>
  <c r="SY563"/>
  <c r="SD563"/>
  <c r="RI563"/>
  <c r="QN563"/>
  <c r="PS563"/>
  <c r="OX563"/>
  <c r="OC563"/>
  <c r="NH563"/>
  <c r="MM563"/>
  <c r="LR563"/>
  <c r="KW563"/>
  <c r="KB563"/>
  <c r="JG563"/>
  <c r="IL563"/>
  <c r="HQ563"/>
  <c r="GV563"/>
  <c r="GA563"/>
  <c r="AUM563"/>
  <c r="ATR563"/>
  <c r="ASW563"/>
  <c r="ASB563"/>
  <c r="ARG563"/>
  <c r="AQL563"/>
  <c r="APQ563"/>
  <c r="AHO563"/>
  <c r="AGT563"/>
  <c r="AFY563"/>
  <c r="AFD563"/>
  <c r="AEI563"/>
  <c r="ADN563"/>
  <c r="ACS563"/>
  <c r="ABX563"/>
  <c r="ABC563"/>
  <c r="AAH563"/>
  <c r="ZM563"/>
  <c r="YR563"/>
  <c r="XW563"/>
  <c r="XB563"/>
  <c r="WG563"/>
  <c r="VL563"/>
  <c r="FH563"/>
  <c r="EM563"/>
  <c r="DR563"/>
  <c r="CW563"/>
  <c r="CB563"/>
  <c r="BG563"/>
  <c r="AL563"/>
  <c r="Q563"/>
  <c r="AOV563"/>
  <c r="AOA563"/>
  <c r="ANF563"/>
  <c r="AMK563"/>
  <c r="ALP563"/>
  <c r="AKU563"/>
  <c r="AJZ563"/>
  <c r="AJE563"/>
  <c r="AIJ563"/>
  <c r="UQ563"/>
  <c r="TV563"/>
  <c r="TA563"/>
  <c r="SF563"/>
  <c r="RK563"/>
  <c r="QP563"/>
  <c r="PU563"/>
  <c r="OZ563"/>
  <c r="OE563"/>
  <c r="NJ563"/>
  <c r="MO563"/>
  <c r="LT563"/>
  <c r="KY563"/>
  <c r="KD563"/>
  <c r="JI563"/>
  <c r="IN563"/>
  <c r="HS563"/>
  <c r="GX563"/>
  <c r="GC563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MQ582"/>
  <c r="LA582"/>
  <c r="JK582"/>
  <c r="HU582"/>
  <c r="GE582"/>
  <c r="FJ582"/>
  <c r="DT582"/>
  <c r="CD582"/>
  <c r="AN582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UT583"/>
  <c r="TD583"/>
  <c r="RN583"/>
  <c r="PX583"/>
  <c r="OH583"/>
  <c r="MR583"/>
  <c r="LB583"/>
  <c r="JL583"/>
  <c r="HV583"/>
  <c r="GF583"/>
  <c r="FK583"/>
  <c r="DU583"/>
  <c r="CE583"/>
  <c r="A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LW583"/>
  <c r="KG583"/>
  <c r="IQ583"/>
  <c r="HA583"/>
  <c r="EP583"/>
  <c r="CZ583"/>
  <c r="BJ583"/>
  <c r="T583"/>
  <c r="AVK583" s="1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SE585"/>
  <c r="AQO585"/>
  <c r="AOY585"/>
  <c r="ANI585"/>
  <c r="ALS585"/>
  <c r="AKC585"/>
  <c r="AIM585"/>
  <c r="AGW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VK587" s="1"/>
  <c r="AUO588"/>
  <c r="ASY588"/>
  <c r="ARI588"/>
  <c r="APS588"/>
  <c r="AOC588"/>
  <c r="AMM588"/>
  <c r="AKW588"/>
  <c r="AJG588"/>
  <c r="AGV588"/>
  <c r="AFF588"/>
  <c r="ADP588"/>
  <c r="ABZ588"/>
  <c r="AAJ588"/>
  <c r="YT588"/>
  <c r="XD588"/>
  <c r="VN588"/>
  <c r="US588"/>
  <c r="RM588"/>
  <c r="PW588"/>
  <c r="OG588"/>
  <c r="MQ588"/>
  <c r="LA588"/>
  <c r="JK588"/>
  <c r="HU588"/>
  <c r="GE588"/>
  <c r="FJ588"/>
  <c r="DT588"/>
  <c r="CD588"/>
  <c r="AN588"/>
  <c r="ATT588"/>
  <c r="ASD588"/>
  <c r="AQN588"/>
  <c r="AOX588"/>
  <c r="ANH588"/>
  <c r="ALR588"/>
  <c r="AKB588"/>
  <c r="AIL588"/>
  <c r="AHQ588"/>
  <c r="AGA588"/>
  <c r="AEK588"/>
  <c r="ACU588"/>
  <c r="ABE588"/>
  <c r="ZO588"/>
  <c r="XY588"/>
  <c r="WI588"/>
  <c r="TX588"/>
  <c r="TC588"/>
  <c r="SH588"/>
  <c r="QR588"/>
  <c r="PB588"/>
  <c r="NL588"/>
  <c r="LV588"/>
  <c r="KF588"/>
  <c r="IP588"/>
  <c r="GZ588"/>
  <c r="EO588"/>
  <c r="CY588"/>
  <c r="BI588"/>
  <c r="S588"/>
  <c r="AUL564"/>
  <c r="ATQ564"/>
  <c r="ASV564"/>
  <c r="ASA564"/>
  <c r="ARF564"/>
  <c r="AQK564"/>
  <c r="APP564"/>
  <c r="AOU564"/>
  <c r="ANZ564"/>
  <c r="ANE564"/>
  <c r="AMJ564"/>
  <c r="ALO564"/>
  <c r="AKT564"/>
  <c r="AJY564"/>
  <c r="AJD564"/>
  <c r="AII564"/>
  <c r="UP564"/>
  <c r="TU564"/>
  <c r="SZ564"/>
  <c r="FG564"/>
  <c r="EL564"/>
  <c r="DQ564"/>
  <c r="CV564"/>
  <c r="CA564"/>
  <c r="BF564"/>
  <c r="AK564"/>
  <c r="P564"/>
  <c r="AHN564"/>
  <c r="AGS564"/>
  <c r="AFX564"/>
  <c r="AFC564"/>
  <c r="AEH564"/>
  <c r="ADM564"/>
  <c r="ACR564"/>
  <c r="ABW564"/>
  <c r="ABB564"/>
  <c r="AAG564"/>
  <c r="ZL564"/>
  <c r="YQ564"/>
  <c r="XV564"/>
  <c r="XA564"/>
  <c r="WF564"/>
  <c r="VK564"/>
  <c r="SE564"/>
  <c r="RJ564"/>
  <c r="QO564"/>
  <c r="PT564"/>
  <c r="OY564"/>
  <c r="OD564"/>
  <c r="NI564"/>
  <c r="MN564"/>
  <c r="LS564"/>
  <c r="KX564"/>
  <c r="KC564"/>
  <c r="JH564"/>
  <c r="IM564"/>
  <c r="HR564"/>
  <c r="GW564"/>
  <c r="GB564"/>
  <c r="AUK565"/>
  <c r="ATP565"/>
  <c r="ASU565"/>
  <c r="ARZ565"/>
  <c r="ARE565"/>
  <c r="AQJ565"/>
  <c r="APO565"/>
  <c r="AOT565"/>
  <c r="ANY565"/>
  <c r="AND565"/>
  <c r="AMI565"/>
  <c r="ALN565"/>
  <c r="AKS565"/>
  <c r="AJX565"/>
  <c r="AJC565"/>
  <c r="AIH565"/>
  <c r="AHM565"/>
  <c r="AGR565"/>
  <c r="AFW565"/>
  <c r="AFB565"/>
  <c r="AEG565"/>
  <c r="ADL565"/>
  <c r="ACQ565"/>
  <c r="ABV565"/>
  <c r="ABA565"/>
  <c r="AAF565"/>
  <c r="ZK565"/>
  <c r="YP565"/>
  <c r="XU565"/>
  <c r="WZ565"/>
  <c r="WE565"/>
  <c r="VJ565"/>
  <c r="UO565"/>
  <c r="TT565"/>
  <c r="SY565"/>
  <c r="SD565"/>
  <c r="RI565"/>
  <c r="QN565"/>
  <c r="PS565"/>
  <c r="OX565"/>
  <c r="OC565"/>
  <c r="NH565"/>
  <c r="MM565"/>
  <c r="LR565"/>
  <c r="KW565"/>
  <c r="KB565"/>
  <c r="JG565"/>
  <c r="IL565"/>
  <c r="HQ565"/>
  <c r="GV565"/>
  <c r="GA565"/>
  <c r="FF565"/>
  <c r="EK565"/>
  <c r="DP565"/>
  <c r="CU565"/>
  <c r="BZ565"/>
  <c r="BE565"/>
  <c r="AJ565"/>
  <c r="O565"/>
  <c r="AUM565"/>
  <c r="ATR565"/>
  <c r="ASW565"/>
  <c r="ASB565"/>
  <c r="ARG565"/>
  <c r="AQL565"/>
  <c r="APQ565"/>
  <c r="AOV565"/>
  <c r="AOA565"/>
  <c r="ANF565"/>
  <c r="AMK565"/>
  <c r="ALP565"/>
  <c r="AKU565"/>
  <c r="AJZ565"/>
  <c r="AJE565"/>
  <c r="AIJ565"/>
  <c r="AHO565"/>
  <c r="AGT565"/>
  <c r="AFY565"/>
  <c r="AFD565"/>
  <c r="AEI565"/>
  <c r="ADN565"/>
  <c r="ACS565"/>
  <c r="ABX565"/>
  <c r="ABC565"/>
  <c r="AAH565"/>
  <c r="ZM565"/>
  <c r="YR565"/>
  <c r="XW565"/>
  <c r="XB565"/>
  <c r="WG565"/>
  <c r="VL565"/>
  <c r="UQ565"/>
  <c r="TV565"/>
  <c r="TA565"/>
  <c r="SF565"/>
  <c r="RK565"/>
  <c r="QP565"/>
  <c r="PU565"/>
  <c r="OZ565"/>
  <c r="OE565"/>
  <c r="NJ565"/>
  <c r="MO565"/>
  <c r="LT565"/>
  <c r="KY565"/>
  <c r="KD565"/>
  <c r="JI565"/>
  <c r="IN565"/>
  <c r="HS565"/>
  <c r="GX565"/>
  <c r="GC565"/>
  <c r="FH565"/>
  <c r="EM565"/>
  <c r="DR565"/>
  <c r="CW565"/>
  <c r="CB565"/>
  <c r="BG565"/>
  <c r="AL565"/>
  <c r="Q565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UK567"/>
  <c r="ATP567"/>
  <c r="ASU567"/>
  <c r="ARZ567"/>
  <c r="ARE567"/>
  <c r="AQJ567"/>
  <c r="APO567"/>
  <c r="AOT567"/>
  <c r="ANY567"/>
  <c r="AND567"/>
  <c r="AMI567"/>
  <c r="ALN567"/>
  <c r="AKS567"/>
  <c r="AJX567"/>
  <c r="AJC567"/>
  <c r="AIH567"/>
  <c r="AHM567"/>
  <c r="AGR567"/>
  <c r="AFW567"/>
  <c r="AFB567"/>
  <c r="AEG567"/>
  <c r="ADL567"/>
  <c r="ACQ567"/>
  <c r="ABV567"/>
  <c r="ABA567"/>
  <c r="AAF567"/>
  <c r="ZK567"/>
  <c r="YP567"/>
  <c r="XU567"/>
  <c r="WZ567"/>
  <c r="WE567"/>
  <c r="VJ567"/>
  <c r="UO567"/>
  <c r="TT567"/>
  <c r="SY567"/>
  <c r="SD567"/>
  <c r="RI567"/>
  <c r="QN567"/>
  <c r="PS567"/>
  <c r="OX567"/>
  <c r="OC567"/>
  <c r="NH567"/>
  <c r="MM567"/>
  <c r="LR567"/>
  <c r="KW567"/>
  <c r="KB567"/>
  <c r="JG567"/>
  <c r="IL567"/>
  <c r="HQ567"/>
  <c r="GV567"/>
  <c r="GA567"/>
  <c r="FF567"/>
  <c r="EK567"/>
  <c r="DP567"/>
  <c r="CU567"/>
  <c r="BZ567"/>
  <c r="BE567"/>
  <c r="AJ567"/>
  <c r="O567"/>
  <c r="AUM567"/>
  <c r="ATR567"/>
  <c r="ASW567"/>
  <c r="ASB567"/>
  <c r="ARG567"/>
  <c r="AQL567"/>
  <c r="APQ567"/>
  <c r="AOV567"/>
  <c r="AOA567"/>
  <c r="ANF567"/>
  <c r="AMK567"/>
  <c r="ALP567"/>
  <c r="AKU567"/>
  <c r="AJZ567"/>
  <c r="AJE567"/>
  <c r="AIJ567"/>
  <c r="AHO567"/>
  <c r="AGT567"/>
  <c r="AFY567"/>
  <c r="AFD567"/>
  <c r="AEI567"/>
  <c r="ADN567"/>
  <c r="ACS567"/>
  <c r="ABX567"/>
  <c r="ABC567"/>
  <c r="AAH567"/>
  <c r="ZM567"/>
  <c r="YR567"/>
  <c r="XW567"/>
  <c r="XB567"/>
  <c r="WG567"/>
  <c r="VL567"/>
  <c r="UQ567"/>
  <c r="TV567"/>
  <c r="TA567"/>
  <c r="SF567"/>
  <c r="RK567"/>
  <c r="QP567"/>
  <c r="PU567"/>
  <c r="OZ567"/>
  <c r="OE567"/>
  <c r="NJ567"/>
  <c r="MO567"/>
  <c r="LT567"/>
  <c r="KY567"/>
  <c r="KD567"/>
  <c r="JI567"/>
  <c r="IN567"/>
  <c r="HS567"/>
  <c r="GX567"/>
  <c r="GC567"/>
  <c r="FH567"/>
  <c r="EM567"/>
  <c r="DR567"/>
  <c r="CW567"/>
  <c r="CB567"/>
  <c r="BG567"/>
  <c r="AL567"/>
  <c r="Q567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VG568" s="1"/>
  <c r="GV569"/>
  <c r="GA569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FF569"/>
  <c r="EK569"/>
  <c r="DP569"/>
  <c r="CU569"/>
  <c r="BZ569"/>
  <c r="BE569"/>
  <c r="AJ569"/>
  <c r="O569"/>
  <c r="GX569"/>
  <c r="GC569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FH569"/>
  <c r="EM569"/>
  <c r="DR569"/>
  <c r="CW569"/>
  <c r="CB569"/>
  <c r="BG569"/>
  <c r="AL569"/>
  <c r="Q569"/>
  <c r="AVH569" s="1"/>
  <c r="AUL570"/>
  <c r="ATQ570"/>
  <c r="ASV570"/>
  <c r="ASA570"/>
  <c r="ARF570"/>
  <c r="AQK570"/>
  <c r="APP570"/>
  <c r="AOU570"/>
  <c r="ANZ570"/>
  <c r="ANE570"/>
  <c r="AMJ570"/>
  <c r="ALO570"/>
  <c r="AKT570"/>
  <c r="AJY570"/>
  <c r="AJD570"/>
  <c r="AII570"/>
  <c r="AHN570"/>
  <c r="AGS570"/>
  <c r="AFX570"/>
  <c r="AFC570"/>
  <c r="AEH570"/>
  <c r="ADM570"/>
  <c r="ACR570"/>
  <c r="ABW570"/>
  <c r="ABB570"/>
  <c r="AAG570"/>
  <c r="ZL570"/>
  <c r="YQ570"/>
  <c r="XV570"/>
  <c r="XA570"/>
  <c r="WF570"/>
  <c r="VK570"/>
  <c r="UP570"/>
  <c r="TU570"/>
  <c r="SZ570"/>
  <c r="SE570"/>
  <c r="RJ570"/>
  <c r="QO570"/>
  <c r="PT570"/>
  <c r="OY570"/>
  <c r="OD570"/>
  <c r="NI570"/>
  <c r="MN570"/>
  <c r="LS570"/>
  <c r="KX570"/>
  <c r="KC570"/>
  <c r="JH570"/>
  <c r="HR570"/>
  <c r="GW570"/>
  <c r="GB570"/>
  <c r="FG570"/>
  <c r="EL570"/>
  <c r="DQ570"/>
  <c r="CV570"/>
  <c r="CA570"/>
  <c r="BF570"/>
  <c r="AK570"/>
  <c r="P570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L572"/>
  <c r="ATQ572"/>
  <c r="ASV572"/>
  <c r="ASA572"/>
  <c r="ARF572"/>
  <c r="AQK572"/>
  <c r="APP572"/>
  <c r="AOU572"/>
  <c r="ANZ572"/>
  <c r="ANE572"/>
  <c r="AMJ572"/>
  <c r="ALO572"/>
  <c r="AKT572"/>
  <c r="AJY572"/>
  <c r="AJD572"/>
  <c r="AII572"/>
  <c r="AHN572"/>
  <c r="AGS572"/>
  <c r="AFX572"/>
  <c r="AFC572"/>
  <c r="AEH572"/>
  <c r="ADM572"/>
  <c r="ACR572"/>
  <c r="ABW572"/>
  <c r="ABB572"/>
  <c r="AAG572"/>
  <c r="ZL572"/>
  <c r="YQ572"/>
  <c r="XV572"/>
  <c r="XA572"/>
  <c r="WF572"/>
  <c r="VK572"/>
  <c r="UP572"/>
  <c r="TU572"/>
  <c r="SZ572"/>
  <c r="SE572"/>
  <c r="RJ572"/>
  <c r="QO572"/>
  <c r="PT572"/>
  <c r="OY572"/>
  <c r="OD572"/>
  <c r="NI572"/>
  <c r="MN572"/>
  <c r="LS572"/>
  <c r="KX572"/>
  <c r="KC572"/>
  <c r="JH572"/>
  <c r="IM572"/>
  <c r="HR572"/>
  <c r="GW572"/>
  <c r="GB572"/>
  <c r="FG572"/>
  <c r="EL572"/>
  <c r="DQ572"/>
  <c r="CV572"/>
  <c r="CA572"/>
  <c r="BF572"/>
  <c r="AK572"/>
  <c r="P572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VF573" s="1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UL574"/>
  <c r="ATQ574"/>
  <c r="ASV574"/>
  <c r="ASA574"/>
  <c r="ARF574"/>
  <c r="AQK574"/>
  <c r="APP574"/>
  <c r="AOU574"/>
  <c r="ANZ574"/>
  <c r="ANE574"/>
  <c r="AMJ574"/>
  <c r="ALO574"/>
  <c r="AKT574"/>
  <c r="AJY574"/>
  <c r="AJD574"/>
  <c r="AII574"/>
  <c r="AHN574"/>
  <c r="AGS574"/>
  <c r="AFX574"/>
  <c r="AFC574"/>
  <c r="AEH574"/>
  <c r="ADM574"/>
  <c r="ACR574"/>
  <c r="ABW574"/>
  <c r="ABB574"/>
  <c r="AAG574"/>
  <c r="ZL574"/>
  <c r="YQ574"/>
  <c r="XV574"/>
  <c r="XA574"/>
  <c r="WF574"/>
  <c r="VK574"/>
  <c r="UP574"/>
  <c r="TU574"/>
  <c r="SZ574"/>
  <c r="SE574"/>
  <c r="RJ574"/>
  <c r="QO574"/>
  <c r="PT574"/>
  <c r="OY574"/>
  <c r="OD574"/>
  <c r="NI574"/>
  <c r="MN574"/>
  <c r="LS574"/>
  <c r="KX574"/>
  <c r="KC574"/>
  <c r="JH574"/>
  <c r="IM574"/>
  <c r="HR574"/>
  <c r="GW574"/>
  <c r="GB574"/>
  <c r="FG574"/>
  <c r="EL574"/>
  <c r="DQ574"/>
  <c r="CV574"/>
  <c r="CA574"/>
  <c r="BF574"/>
  <c r="AK574"/>
  <c r="P574"/>
  <c r="AVG574" s="1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VH575" s="1"/>
  <c r="AUL576"/>
  <c r="ATQ576"/>
  <c r="ASV576"/>
  <c r="ASA576"/>
  <c r="ARF576"/>
  <c r="AQK576"/>
  <c r="APP576"/>
  <c r="AOU576"/>
  <c r="ANZ576"/>
  <c r="ANE576"/>
  <c r="AMJ576"/>
  <c r="ALO576"/>
  <c r="AKT576"/>
  <c r="AJY576"/>
  <c r="AJD576"/>
  <c r="AII576"/>
  <c r="AHN576"/>
  <c r="AGS576"/>
  <c r="AFX576"/>
  <c r="AFC576"/>
  <c r="AEH576"/>
  <c r="ADM576"/>
  <c r="ACR576"/>
  <c r="ABW576"/>
  <c r="ABB576"/>
  <c r="AAG576"/>
  <c r="ZL576"/>
  <c r="YQ576"/>
  <c r="XV576"/>
  <c r="XA576"/>
  <c r="WF576"/>
  <c r="VK576"/>
  <c r="UP576"/>
  <c r="TU576"/>
  <c r="SZ576"/>
  <c r="SE576"/>
  <c r="RJ576"/>
  <c r="QO576"/>
  <c r="PT576"/>
  <c r="OY576"/>
  <c r="OD576"/>
  <c r="NI576"/>
  <c r="MN576"/>
  <c r="LS576"/>
  <c r="KX576"/>
  <c r="KC576"/>
  <c r="JH576"/>
  <c r="IM576"/>
  <c r="HR576"/>
  <c r="GW576"/>
  <c r="GB576"/>
  <c r="FG576"/>
  <c r="EL576"/>
  <c r="DQ576"/>
  <c r="CV576"/>
  <c r="CA576"/>
  <c r="BF576"/>
  <c r="AK576"/>
  <c r="P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G543"/>
  <c r="G563"/>
  <c r="AHM564"/>
  <c r="AGR564"/>
  <c r="AFW564"/>
  <c r="AFB564"/>
  <c r="AEG564"/>
  <c r="ADL564"/>
  <c r="ACQ564"/>
  <c r="ABV564"/>
  <c r="ABA564"/>
  <c r="AAF564"/>
  <c r="ZK564"/>
  <c r="YP564"/>
  <c r="XU564"/>
  <c r="WZ564"/>
  <c r="WE564"/>
  <c r="VJ564"/>
  <c r="SD564"/>
  <c r="RI564"/>
  <c r="QN564"/>
  <c r="PS564"/>
  <c r="OX564"/>
  <c r="OC564"/>
  <c r="NH564"/>
  <c r="MM564"/>
  <c r="LR564"/>
  <c r="KW564"/>
  <c r="KB564"/>
  <c r="JG564"/>
  <c r="IL564"/>
  <c r="HQ564"/>
  <c r="GV564"/>
  <c r="GA564"/>
  <c r="AUK564"/>
  <c r="ATP564"/>
  <c r="ASU564"/>
  <c r="ARZ564"/>
  <c r="ARE564"/>
  <c r="AQJ564"/>
  <c r="APO564"/>
  <c r="AOT564"/>
  <c r="ANY564"/>
  <c r="AND564"/>
  <c r="AMI564"/>
  <c r="ALN564"/>
  <c r="AKS564"/>
  <c r="AJX564"/>
  <c r="AJC564"/>
  <c r="AIH564"/>
  <c r="UO564"/>
  <c r="TT564"/>
  <c r="SY564"/>
  <c r="FF564"/>
  <c r="EK564"/>
  <c r="DP564"/>
  <c r="CU564"/>
  <c r="BZ564"/>
  <c r="BE564"/>
  <c r="AJ564"/>
  <c r="O564"/>
  <c r="AHO564"/>
  <c r="AGT564"/>
  <c r="AFY564"/>
  <c r="AFD564"/>
  <c r="AEI564"/>
  <c r="ADN564"/>
  <c r="ACS564"/>
  <c r="ABX564"/>
  <c r="ABC564"/>
  <c r="AAH564"/>
  <c r="ZM564"/>
  <c r="YR564"/>
  <c r="XW564"/>
  <c r="XB564"/>
  <c r="WG564"/>
  <c r="VL564"/>
  <c r="SF564"/>
  <c r="RK564"/>
  <c r="QP564"/>
  <c r="PU564"/>
  <c r="OZ564"/>
  <c r="OE564"/>
  <c r="NJ564"/>
  <c r="MO564"/>
  <c r="LT564"/>
  <c r="KY564"/>
  <c r="KD564"/>
  <c r="JI564"/>
  <c r="IN564"/>
  <c r="HS564"/>
  <c r="GX564"/>
  <c r="GC564"/>
  <c r="AUM564"/>
  <c r="ATR564"/>
  <c r="ASW564"/>
  <c r="ASB564"/>
  <c r="ARG564"/>
  <c r="AQL564"/>
  <c r="APQ564"/>
  <c r="AOV564"/>
  <c r="AOA564"/>
  <c r="ANF564"/>
  <c r="AMK564"/>
  <c r="ALP564"/>
  <c r="AKU564"/>
  <c r="AJZ564"/>
  <c r="AJE564"/>
  <c r="AIJ564"/>
  <c r="UQ564"/>
  <c r="TV564"/>
  <c r="TA564"/>
  <c r="FH564"/>
  <c r="EM564"/>
  <c r="DR564"/>
  <c r="CW564"/>
  <c r="CB564"/>
  <c r="BG564"/>
  <c r="AL564"/>
  <c r="Q564"/>
  <c r="AUL565"/>
  <c r="ATQ565"/>
  <c r="ASV565"/>
  <c r="ASA565"/>
  <c r="ARF565"/>
  <c r="AQK565"/>
  <c r="APP565"/>
  <c r="AOU565"/>
  <c r="ANZ565"/>
  <c r="ANE565"/>
  <c r="AMJ565"/>
  <c r="ALO565"/>
  <c r="AKT565"/>
  <c r="AJY565"/>
  <c r="AJD565"/>
  <c r="AII565"/>
  <c r="AHN565"/>
  <c r="AGS565"/>
  <c r="AFX565"/>
  <c r="AFC565"/>
  <c r="AEH565"/>
  <c r="ADM565"/>
  <c r="ACR565"/>
  <c r="ABW565"/>
  <c r="ABB565"/>
  <c r="AAG565"/>
  <c r="ZL565"/>
  <c r="YQ565"/>
  <c r="XV565"/>
  <c r="XA565"/>
  <c r="WF565"/>
  <c r="VK565"/>
  <c r="UP565"/>
  <c r="TU565"/>
  <c r="SZ565"/>
  <c r="SE565"/>
  <c r="RJ565"/>
  <c r="QO565"/>
  <c r="PT565"/>
  <c r="OY565"/>
  <c r="OD565"/>
  <c r="NI565"/>
  <c r="MN565"/>
  <c r="LS565"/>
  <c r="KX565"/>
  <c r="KC565"/>
  <c r="JH565"/>
  <c r="IM565"/>
  <c r="HR565"/>
  <c r="GW565"/>
  <c r="GB565"/>
  <c r="FG565"/>
  <c r="EL565"/>
  <c r="DQ565"/>
  <c r="CV565"/>
  <c r="CA565"/>
  <c r="BF565"/>
  <c r="AK565"/>
  <c r="P565"/>
  <c r="AUK566"/>
  <c r="ATP566"/>
  <c r="ASU566"/>
  <c r="ARZ566"/>
  <c r="ARE566"/>
  <c r="AQJ566"/>
  <c r="APO566"/>
  <c r="AOT566"/>
  <c r="ANY566"/>
  <c r="AND566"/>
  <c r="AMI566"/>
  <c r="ALN566"/>
  <c r="AKS566"/>
  <c r="AJX566"/>
  <c r="AJC566"/>
  <c r="AIH566"/>
  <c r="AHM566"/>
  <c r="AGR566"/>
  <c r="AFW566"/>
  <c r="AFB566"/>
  <c r="AEG566"/>
  <c r="ADL566"/>
  <c r="ACQ566"/>
  <c r="ABV566"/>
  <c r="ABA566"/>
  <c r="AAF566"/>
  <c r="ZK566"/>
  <c r="YP566"/>
  <c r="XU566"/>
  <c r="WZ566"/>
  <c r="WE566"/>
  <c r="VJ566"/>
  <c r="UO566"/>
  <c r="TT566"/>
  <c r="SY566"/>
  <c r="SD566"/>
  <c r="RI566"/>
  <c r="QN566"/>
  <c r="PS566"/>
  <c r="OX566"/>
  <c r="OC566"/>
  <c r="NH566"/>
  <c r="MM566"/>
  <c r="LR566"/>
  <c r="KW566"/>
  <c r="KB566"/>
  <c r="JG566"/>
  <c r="IL566"/>
  <c r="HQ566"/>
  <c r="GV566"/>
  <c r="GA566"/>
  <c r="FF566"/>
  <c r="EK566"/>
  <c r="DP566"/>
  <c r="CU566"/>
  <c r="BZ566"/>
  <c r="BE566"/>
  <c r="AJ566"/>
  <c r="O566"/>
  <c r="AUM566"/>
  <c r="ATR566"/>
  <c r="ASW566"/>
  <c r="ASB566"/>
  <c r="ARG566"/>
  <c r="AQL566"/>
  <c r="APQ566"/>
  <c r="AOV566"/>
  <c r="AOA566"/>
  <c r="ANF566"/>
  <c r="AMK566"/>
  <c r="ALP566"/>
  <c r="AKU566"/>
  <c r="AJZ566"/>
  <c r="AJE566"/>
  <c r="AIJ566"/>
  <c r="AHO566"/>
  <c r="AGT566"/>
  <c r="AFY566"/>
  <c r="AFD566"/>
  <c r="AEI566"/>
  <c r="ADN566"/>
  <c r="ACS566"/>
  <c r="ABX566"/>
  <c r="ABC566"/>
  <c r="AAH566"/>
  <c r="ZM566"/>
  <c r="YR566"/>
  <c r="XW566"/>
  <c r="XB566"/>
  <c r="WG566"/>
  <c r="VL566"/>
  <c r="UQ566"/>
  <c r="TV566"/>
  <c r="TA566"/>
  <c r="SF566"/>
  <c r="RK566"/>
  <c r="QP566"/>
  <c r="PU566"/>
  <c r="OZ566"/>
  <c r="OE566"/>
  <c r="NJ566"/>
  <c r="MO566"/>
  <c r="LT566"/>
  <c r="KY566"/>
  <c r="KD566"/>
  <c r="JI566"/>
  <c r="IN566"/>
  <c r="HS566"/>
  <c r="GX566"/>
  <c r="GC566"/>
  <c r="FH566"/>
  <c r="EM566"/>
  <c r="DR566"/>
  <c r="CW566"/>
  <c r="CB566"/>
  <c r="BG566"/>
  <c r="AL566"/>
  <c r="Q566"/>
  <c r="AUL567"/>
  <c r="ATQ567"/>
  <c r="ASV567"/>
  <c r="ASA567"/>
  <c r="ARF567"/>
  <c r="AQK567"/>
  <c r="APP567"/>
  <c r="AOU567"/>
  <c r="ANZ567"/>
  <c r="ANE567"/>
  <c r="AMJ567"/>
  <c r="ALO567"/>
  <c r="AKT567"/>
  <c r="AJY567"/>
  <c r="AJD567"/>
  <c r="AII567"/>
  <c r="AHN567"/>
  <c r="AGS567"/>
  <c r="AFX567"/>
  <c r="AFC567"/>
  <c r="AEH567"/>
  <c r="ADM567"/>
  <c r="ACR567"/>
  <c r="ABW567"/>
  <c r="ABB567"/>
  <c r="AAG567"/>
  <c r="ZL567"/>
  <c r="YQ567"/>
  <c r="XV567"/>
  <c r="XA567"/>
  <c r="WF567"/>
  <c r="VK567"/>
  <c r="UP567"/>
  <c r="TU567"/>
  <c r="SZ567"/>
  <c r="SE567"/>
  <c r="RJ567"/>
  <c r="QO567"/>
  <c r="PT567"/>
  <c r="OY567"/>
  <c r="OD567"/>
  <c r="NI567"/>
  <c r="MN567"/>
  <c r="LS567"/>
  <c r="KX567"/>
  <c r="KC567"/>
  <c r="JH567"/>
  <c r="IM567"/>
  <c r="HR567"/>
  <c r="GW567"/>
  <c r="GB567"/>
  <c r="FG567"/>
  <c r="EL567"/>
  <c r="DQ567"/>
  <c r="CV567"/>
  <c r="CA567"/>
  <c r="BF567"/>
  <c r="AK567"/>
  <c r="P567"/>
  <c r="AUK568"/>
  <c r="ATP568"/>
  <c r="ASU568"/>
  <c r="ARZ568"/>
  <c r="ARE568"/>
  <c r="AQJ568"/>
  <c r="APO568"/>
  <c r="AOT568"/>
  <c r="ANY568"/>
  <c r="AND568"/>
  <c r="AMI568"/>
  <c r="ALN568"/>
  <c r="AKS568"/>
  <c r="AJX568"/>
  <c r="AJC568"/>
  <c r="AIH568"/>
  <c r="AHM568"/>
  <c r="AGR568"/>
  <c r="AFW568"/>
  <c r="AFB568"/>
  <c r="AEG568"/>
  <c r="ADL568"/>
  <c r="ACQ568"/>
  <c r="ABV568"/>
  <c r="ABA568"/>
  <c r="AAF568"/>
  <c r="ZK568"/>
  <c r="YP568"/>
  <c r="XU568"/>
  <c r="WZ568"/>
  <c r="WE568"/>
  <c r="VJ568"/>
  <c r="UO568"/>
  <c r="TT568"/>
  <c r="SY568"/>
  <c r="SD568"/>
  <c r="RI568"/>
  <c r="QN568"/>
  <c r="PS568"/>
  <c r="OX568"/>
  <c r="OC568"/>
  <c r="NH568"/>
  <c r="MM568"/>
  <c r="LR568"/>
  <c r="KW568"/>
  <c r="KB568"/>
  <c r="JG568"/>
  <c r="IL568"/>
  <c r="HQ568"/>
  <c r="GV568"/>
  <c r="GA568"/>
  <c r="FF568"/>
  <c r="EK568"/>
  <c r="DP568"/>
  <c r="CU568"/>
  <c r="BZ568"/>
  <c r="BE568"/>
  <c r="AJ568"/>
  <c r="O568"/>
  <c r="AUM568"/>
  <c r="ATR568"/>
  <c r="ASW568"/>
  <c r="ASB568"/>
  <c r="ARG568"/>
  <c r="AQL568"/>
  <c r="APQ568"/>
  <c r="AOV568"/>
  <c r="AOA568"/>
  <c r="ANF568"/>
  <c r="AMK568"/>
  <c r="ALP568"/>
  <c r="AKU568"/>
  <c r="AJZ568"/>
  <c r="AJE568"/>
  <c r="AIJ568"/>
  <c r="AHO568"/>
  <c r="AGT568"/>
  <c r="AFY568"/>
  <c r="AFD568"/>
  <c r="AEI568"/>
  <c r="ADN568"/>
  <c r="ACS568"/>
  <c r="ABX568"/>
  <c r="ABC568"/>
  <c r="AAH568"/>
  <c r="ZM568"/>
  <c r="YR568"/>
  <c r="XW568"/>
  <c r="XB568"/>
  <c r="WG568"/>
  <c r="VL568"/>
  <c r="UQ568"/>
  <c r="TV568"/>
  <c r="TA568"/>
  <c r="SF568"/>
  <c r="RK568"/>
  <c r="QP568"/>
  <c r="PU568"/>
  <c r="OZ568"/>
  <c r="OE568"/>
  <c r="NJ568"/>
  <c r="MO568"/>
  <c r="LT568"/>
  <c r="KY568"/>
  <c r="KD568"/>
  <c r="JI568"/>
  <c r="IN568"/>
  <c r="HS568"/>
  <c r="GX568"/>
  <c r="GC568"/>
  <c r="FH568"/>
  <c r="EM568"/>
  <c r="DR568"/>
  <c r="CW568"/>
  <c r="CB568"/>
  <c r="BG568"/>
  <c r="AL568"/>
  <c r="Q568"/>
  <c r="AUL569"/>
  <c r="ATQ569"/>
  <c r="ASV569"/>
  <c r="ASA569"/>
  <c r="ARF569"/>
  <c r="AQK569"/>
  <c r="APP569"/>
  <c r="AOU569"/>
  <c r="ANZ569"/>
  <c r="ANE569"/>
  <c r="AMJ569"/>
  <c r="ALO569"/>
  <c r="AKT569"/>
  <c r="AJY569"/>
  <c r="AJD569"/>
  <c r="AII569"/>
  <c r="AHN569"/>
  <c r="AGS569"/>
  <c r="AFX569"/>
  <c r="AFC569"/>
  <c r="AEH569"/>
  <c r="ADM569"/>
  <c r="ACR569"/>
  <c r="ABW569"/>
  <c r="ABB569"/>
  <c r="AAG569"/>
  <c r="ZL569"/>
  <c r="YQ569"/>
  <c r="XV569"/>
  <c r="XA569"/>
  <c r="WF569"/>
  <c r="VK569"/>
  <c r="UP569"/>
  <c r="TU569"/>
  <c r="SZ569"/>
  <c r="SE569"/>
  <c r="RJ569"/>
  <c r="QO569"/>
  <c r="PT569"/>
  <c r="OY569"/>
  <c r="OD569"/>
  <c r="NI569"/>
  <c r="MN569"/>
  <c r="LS569"/>
  <c r="KX569"/>
  <c r="KC569"/>
  <c r="JH569"/>
  <c r="IM569"/>
  <c r="HR569"/>
  <c r="FG569"/>
  <c r="EL569"/>
  <c r="DQ569"/>
  <c r="CV569"/>
  <c r="CA569"/>
  <c r="BF569"/>
  <c r="AK569"/>
  <c r="P569"/>
  <c r="GW569"/>
  <c r="GB569"/>
  <c r="AUK570"/>
  <c r="ATP570"/>
  <c r="ASU570"/>
  <c r="ARZ570"/>
  <c r="ARE570"/>
  <c r="AQJ570"/>
  <c r="APO570"/>
  <c r="AOT570"/>
  <c r="ANY570"/>
  <c r="AND570"/>
  <c r="AMI570"/>
  <c r="ALN570"/>
  <c r="AKS570"/>
  <c r="AJX570"/>
  <c r="AJC570"/>
  <c r="AIH570"/>
  <c r="AHM570"/>
  <c r="AGR570"/>
  <c r="AFW570"/>
  <c r="AFB570"/>
  <c r="AEG570"/>
  <c r="ADL570"/>
  <c r="ACQ570"/>
  <c r="ABV570"/>
  <c r="ABA570"/>
  <c r="AAF570"/>
  <c r="ZK570"/>
  <c r="YP570"/>
  <c r="XU570"/>
  <c r="WZ570"/>
  <c r="WE570"/>
  <c r="VJ570"/>
  <c r="UO570"/>
  <c r="TT570"/>
  <c r="SY570"/>
  <c r="SD570"/>
  <c r="RI570"/>
  <c r="QN570"/>
  <c r="PS570"/>
  <c r="OX570"/>
  <c r="OC570"/>
  <c r="NH570"/>
  <c r="MM570"/>
  <c r="LR570"/>
  <c r="KW570"/>
  <c r="KB570"/>
  <c r="JG570"/>
  <c r="IL570"/>
  <c r="HQ570"/>
  <c r="GV570"/>
  <c r="GA570"/>
  <c r="FF570"/>
  <c r="EK570"/>
  <c r="DP570"/>
  <c r="CU570"/>
  <c r="BZ570"/>
  <c r="BE570"/>
  <c r="AJ570"/>
  <c r="O570"/>
  <c r="AUM570"/>
  <c r="ATR570"/>
  <c r="ASW570"/>
  <c r="ASB570"/>
  <c r="ARG570"/>
  <c r="AQL570"/>
  <c r="APQ570"/>
  <c r="AOV570"/>
  <c r="AOA570"/>
  <c r="ANF570"/>
  <c r="AMK570"/>
  <c r="ALP570"/>
  <c r="AKU570"/>
  <c r="AJZ570"/>
  <c r="AJE570"/>
  <c r="AIJ570"/>
  <c r="AHO570"/>
  <c r="AGT570"/>
  <c r="AFY570"/>
  <c r="AFD570"/>
  <c r="AEI570"/>
  <c r="ADN570"/>
  <c r="ACS570"/>
  <c r="ABX570"/>
  <c r="ABC570"/>
  <c r="AAH570"/>
  <c r="ZM570"/>
  <c r="YR570"/>
  <c r="XW570"/>
  <c r="XB570"/>
  <c r="WG570"/>
  <c r="VL570"/>
  <c r="UQ570"/>
  <c r="TV570"/>
  <c r="TA570"/>
  <c r="SF570"/>
  <c r="RK570"/>
  <c r="QP570"/>
  <c r="PU570"/>
  <c r="OZ570"/>
  <c r="OE570"/>
  <c r="NJ570"/>
  <c r="MO570"/>
  <c r="LT570"/>
  <c r="KY570"/>
  <c r="KD570"/>
  <c r="JI570"/>
  <c r="IN570"/>
  <c r="HS570"/>
  <c r="GX570"/>
  <c r="GC570"/>
  <c r="FH570"/>
  <c r="EM570"/>
  <c r="DR570"/>
  <c r="CW570"/>
  <c r="CB570"/>
  <c r="BG570"/>
  <c r="AL570"/>
  <c r="Q570"/>
  <c r="AUL571"/>
  <c r="ATQ571"/>
  <c r="ASV571"/>
  <c r="ASA571"/>
  <c r="ARF571"/>
  <c r="AQK571"/>
  <c r="APP571"/>
  <c r="AOU571"/>
  <c r="ANZ571"/>
  <c r="ANE571"/>
  <c r="AMJ571"/>
  <c r="ALO571"/>
  <c r="AKT571"/>
  <c r="AJY571"/>
  <c r="AJD571"/>
  <c r="AII571"/>
  <c r="AHN571"/>
  <c r="AGS571"/>
  <c r="AFX571"/>
  <c r="AFC571"/>
  <c r="AEH571"/>
  <c r="ADM571"/>
  <c r="ACR571"/>
  <c r="ABW571"/>
  <c r="ABB571"/>
  <c r="AAG571"/>
  <c r="ZL571"/>
  <c r="YQ571"/>
  <c r="XV571"/>
  <c r="XA571"/>
  <c r="WF571"/>
  <c r="VK571"/>
  <c r="UP571"/>
  <c r="TU571"/>
  <c r="SE571"/>
  <c r="RJ571"/>
  <c r="QO571"/>
  <c r="PT571"/>
  <c r="OY571"/>
  <c r="OD571"/>
  <c r="NI571"/>
  <c r="MN571"/>
  <c r="LS571"/>
  <c r="KX571"/>
  <c r="KC571"/>
  <c r="JH571"/>
  <c r="IM571"/>
  <c r="HR571"/>
  <c r="GW571"/>
  <c r="GB571"/>
  <c r="FG571"/>
  <c r="EL571"/>
  <c r="DQ571"/>
  <c r="CV571"/>
  <c r="CA571"/>
  <c r="BF571"/>
  <c r="AK571"/>
  <c r="P571"/>
  <c r="SZ571"/>
  <c r="AUK572"/>
  <c r="ATP572"/>
  <c r="ASU572"/>
  <c r="ARZ572"/>
  <c r="ARE572"/>
  <c r="AQJ572"/>
  <c r="APO572"/>
  <c r="AOT572"/>
  <c r="ANY572"/>
  <c r="AND572"/>
  <c r="AMI572"/>
  <c r="ALN572"/>
  <c r="AKS572"/>
  <c r="AJX572"/>
  <c r="AJC572"/>
  <c r="AIH572"/>
  <c r="AHM572"/>
  <c r="AGR572"/>
  <c r="AFW572"/>
  <c r="AFB572"/>
  <c r="AEG572"/>
  <c r="ADL572"/>
  <c r="ACQ572"/>
  <c r="ABV572"/>
  <c r="ABA572"/>
  <c r="AAF572"/>
  <c r="ZK572"/>
  <c r="YP572"/>
  <c r="XU572"/>
  <c r="WZ572"/>
  <c r="WE572"/>
  <c r="VJ572"/>
  <c r="UO572"/>
  <c r="TT572"/>
  <c r="SY572"/>
  <c r="SD572"/>
  <c r="RI572"/>
  <c r="QN572"/>
  <c r="PS572"/>
  <c r="OX572"/>
  <c r="OC572"/>
  <c r="NH572"/>
  <c r="MM572"/>
  <c r="LR572"/>
  <c r="KW572"/>
  <c r="KB572"/>
  <c r="JG572"/>
  <c r="IL572"/>
  <c r="HQ572"/>
  <c r="GV572"/>
  <c r="GA572"/>
  <c r="FF572"/>
  <c r="EK572"/>
  <c r="DP572"/>
  <c r="CU572"/>
  <c r="BZ572"/>
  <c r="BE572"/>
  <c r="AJ572"/>
  <c r="O572"/>
  <c r="AUM572"/>
  <c r="ATR572"/>
  <c r="ASW572"/>
  <c r="ASB572"/>
  <c r="ARG572"/>
  <c r="AQL572"/>
  <c r="APQ572"/>
  <c r="AOV572"/>
  <c r="AOA572"/>
  <c r="ANF572"/>
  <c r="AMK572"/>
  <c r="ALP572"/>
  <c r="AKU572"/>
  <c r="AJZ572"/>
  <c r="AJE572"/>
  <c r="AIJ572"/>
  <c r="AHO572"/>
  <c r="AGT572"/>
  <c r="AFY572"/>
  <c r="AFD572"/>
  <c r="AEI572"/>
  <c r="ADN572"/>
  <c r="ACS572"/>
  <c r="ABX572"/>
  <c r="ABC572"/>
  <c r="AAH572"/>
  <c r="ZM572"/>
  <c r="YR572"/>
  <c r="XW572"/>
  <c r="XB572"/>
  <c r="WG572"/>
  <c r="VL572"/>
  <c r="UQ572"/>
  <c r="TV572"/>
  <c r="TA572"/>
  <c r="SF572"/>
  <c r="RK572"/>
  <c r="QP572"/>
  <c r="PU572"/>
  <c r="OZ572"/>
  <c r="OE572"/>
  <c r="NJ572"/>
  <c r="MO572"/>
  <c r="LT572"/>
  <c r="KY572"/>
  <c r="KD572"/>
  <c r="JI572"/>
  <c r="IN572"/>
  <c r="HS572"/>
  <c r="GX572"/>
  <c r="GC572"/>
  <c r="FH572"/>
  <c r="EM572"/>
  <c r="DR572"/>
  <c r="CW572"/>
  <c r="CB572"/>
  <c r="BG572"/>
  <c r="AL572"/>
  <c r="Q572"/>
  <c r="AUL573"/>
  <c r="ATQ573"/>
  <c r="ASV573"/>
  <c r="ASA573"/>
  <c r="ARF573"/>
  <c r="AQK573"/>
  <c r="APP573"/>
  <c r="AOU573"/>
  <c r="ANZ573"/>
  <c r="ANE573"/>
  <c r="AMJ573"/>
  <c r="ALO573"/>
  <c r="AKT573"/>
  <c r="AJY573"/>
  <c r="AJD573"/>
  <c r="AII573"/>
  <c r="AHN573"/>
  <c r="AGS573"/>
  <c r="AFX573"/>
  <c r="AFC573"/>
  <c r="AEH573"/>
  <c r="ADM573"/>
  <c r="ACR573"/>
  <c r="ABW573"/>
  <c r="ABB573"/>
  <c r="AAG573"/>
  <c r="ZL573"/>
  <c r="YQ573"/>
  <c r="XV573"/>
  <c r="XA573"/>
  <c r="WF573"/>
  <c r="VK573"/>
  <c r="UP573"/>
  <c r="TU573"/>
  <c r="SZ573"/>
  <c r="SE573"/>
  <c r="RJ573"/>
  <c r="QO573"/>
  <c r="PT573"/>
  <c r="OY573"/>
  <c r="OD573"/>
  <c r="NI573"/>
  <c r="MN573"/>
  <c r="LS573"/>
  <c r="KX573"/>
  <c r="KC573"/>
  <c r="JH573"/>
  <c r="IM573"/>
  <c r="HR573"/>
  <c r="GW573"/>
  <c r="GB573"/>
  <c r="FG573"/>
  <c r="EL573"/>
  <c r="DQ573"/>
  <c r="CV573"/>
  <c r="CA573"/>
  <c r="BF573"/>
  <c r="AK573"/>
  <c r="P573"/>
  <c r="AUK574"/>
  <c r="ATP574"/>
  <c r="ASU574"/>
  <c r="ARZ574"/>
  <c r="ARE574"/>
  <c r="AQJ574"/>
  <c r="APO574"/>
  <c r="AOT574"/>
  <c r="ANY574"/>
  <c r="AND574"/>
  <c r="AMI574"/>
  <c r="ALN574"/>
  <c r="AKS574"/>
  <c r="AJX574"/>
  <c r="AJC574"/>
  <c r="AIH574"/>
  <c r="AHM574"/>
  <c r="AGR574"/>
  <c r="AFW574"/>
  <c r="AFB574"/>
  <c r="AEG574"/>
  <c r="ADL574"/>
  <c r="ACQ574"/>
  <c r="ABV574"/>
  <c r="ABA574"/>
  <c r="AAF574"/>
  <c r="ZK574"/>
  <c r="YP574"/>
  <c r="XU574"/>
  <c r="WZ574"/>
  <c r="WE574"/>
  <c r="VJ574"/>
  <c r="UO574"/>
  <c r="TT574"/>
  <c r="SY574"/>
  <c r="SD574"/>
  <c r="RI574"/>
  <c r="QN574"/>
  <c r="PS574"/>
  <c r="OX574"/>
  <c r="OC574"/>
  <c r="NH574"/>
  <c r="MM574"/>
  <c r="LR574"/>
  <c r="KW574"/>
  <c r="KB574"/>
  <c r="JG574"/>
  <c r="IL574"/>
  <c r="HQ574"/>
  <c r="GV574"/>
  <c r="GA574"/>
  <c r="FF574"/>
  <c r="EK574"/>
  <c r="DP574"/>
  <c r="CU574"/>
  <c r="BZ574"/>
  <c r="BE574"/>
  <c r="AJ574"/>
  <c r="O574"/>
  <c r="AUM574"/>
  <c r="ATR574"/>
  <c r="ASW574"/>
  <c r="ASB574"/>
  <c r="ARG574"/>
  <c r="AQL574"/>
  <c r="APQ574"/>
  <c r="AOV574"/>
  <c r="AOA574"/>
  <c r="ANF574"/>
  <c r="AMK574"/>
  <c r="ALP574"/>
  <c r="AKU574"/>
  <c r="AJZ574"/>
  <c r="AJE574"/>
  <c r="AIJ574"/>
  <c r="AHO574"/>
  <c r="AGT574"/>
  <c r="AFY574"/>
  <c r="AFD574"/>
  <c r="AEI574"/>
  <c r="ADN574"/>
  <c r="ACS574"/>
  <c r="ABX574"/>
  <c r="ABC574"/>
  <c r="AAH574"/>
  <c r="ZM574"/>
  <c r="YR574"/>
  <c r="XW574"/>
  <c r="XB574"/>
  <c r="WG574"/>
  <c r="VL574"/>
  <c r="UQ574"/>
  <c r="TV574"/>
  <c r="TA574"/>
  <c r="SF574"/>
  <c r="RK574"/>
  <c r="QP574"/>
  <c r="PU574"/>
  <c r="OZ574"/>
  <c r="OE574"/>
  <c r="NJ574"/>
  <c r="MO574"/>
  <c r="LT574"/>
  <c r="KY574"/>
  <c r="KD574"/>
  <c r="JI574"/>
  <c r="IN574"/>
  <c r="HS574"/>
  <c r="GX574"/>
  <c r="GC574"/>
  <c r="FH574"/>
  <c r="EM574"/>
  <c r="DR574"/>
  <c r="CW574"/>
  <c r="CB574"/>
  <c r="BG574"/>
  <c r="AL574"/>
  <c r="Q574"/>
  <c r="AUL575"/>
  <c r="ATQ575"/>
  <c r="ASV575"/>
  <c r="ASA575"/>
  <c r="ARF575"/>
  <c r="AQK575"/>
  <c r="APP575"/>
  <c r="AOU575"/>
  <c r="ANZ575"/>
  <c r="ANE575"/>
  <c r="AMJ575"/>
  <c r="ALO575"/>
  <c r="AKT575"/>
  <c r="AJY575"/>
  <c r="AJD575"/>
  <c r="AII575"/>
  <c r="AHN575"/>
  <c r="AGS575"/>
  <c r="AFX575"/>
  <c r="AFC575"/>
  <c r="AEH575"/>
  <c r="ADM575"/>
  <c r="ACR575"/>
  <c r="ABW575"/>
  <c r="ABB575"/>
  <c r="AAG575"/>
  <c r="ZL575"/>
  <c r="YQ575"/>
  <c r="XV575"/>
  <c r="XA575"/>
  <c r="WF575"/>
  <c r="VK575"/>
  <c r="UP575"/>
  <c r="TU575"/>
  <c r="SZ575"/>
  <c r="SE575"/>
  <c r="RJ575"/>
  <c r="QO575"/>
  <c r="PT575"/>
  <c r="OY575"/>
  <c r="OD575"/>
  <c r="NI575"/>
  <c r="MN575"/>
  <c r="LS575"/>
  <c r="KX575"/>
  <c r="KC575"/>
  <c r="JH575"/>
  <c r="IM575"/>
  <c r="HR575"/>
  <c r="GW575"/>
  <c r="GB575"/>
  <c r="FG575"/>
  <c r="EL575"/>
  <c r="DQ575"/>
  <c r="CV575"/>
  <c r="CA575"/>
  <c r="BF575"/>
  <c r="AK575"/>
  <c r="P575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UN576"/>
  <c r="ATS576"/>
  <c r="ASX576"/>
  <c r="ASC576"/>
  <c r="ARH576"/>
  <c r="AQM576"/>
  <c r="APR576"/>
  <c r="AOW576"/>
  <c r="AOB576"/>
  <c r="ANG576"/>
  <c r="AML576"/>
  <c r="ALQ576"/>
  <c r="AKV576"/>
  <c r="AKA576"/>
  <c r="AJF576"/>
  <c r="AIK576"/>
  <c r="AHP576"/>
  <c r="AGU576"/>
  <c r="AFZ576"/>
  <c r="AFE576"/>
  <c r="AEJ576"/>
  <c r="ADO576"/>
  <c r="ACT576"/>
  <c r="ABY576"/>
  <c r="ABD576"/>
  <c r="AAI576"/>
  <c r="ZN576"/>
  <c r="YS576"/>
  <c r="XX576"/>
  <c r="XC576"/>
  <c r="WH576"/>
  <c r="VM576"/>
  <c r="UR576"/>
  <c r="TW576"/>
  <c r="TB576"/>
  <c r="SG576"/>
  <c r="RL576"/>
  <c r="QQ576"/>
  <c r="PV576"/>
  <c r="PA576"/>
  <c r="OF576"/>
  <c r="NK576"/>
  <c r="MP576"/>
  <c r="LU576"/>
  <c r="KZ576"/>
  <c r="KE576"/>
  <c r="JJ576"/>
  <c r="IO576"/>
  <c r="HT576"/>
  <c r="GY576"/>
  <c r="GD576"/>
  <c r="FI576"/>
  <c r="EN576"/>
  <c r="DS576"/>
  <c r="CX576"/>
  <c r="CC576"/>
  <c r="BH576"/>
  <c r="AM576"/>
  <c r="R576"/>
  <c r="AUP576"/>
  <c r="ATU576"/>
  <c r="ASZ576"/>
  <c r="ASE576"/>
  <c r="ARJ576"/>
  <c r="AQO576"/>
  <c r="APT576"/>
  <c r="AOY576"/>
  <c r="AOD576"/>
  <c r="ANI576"/>
  <c r="AMN576"/>
  <c r="ALS576"/>
  <c r="AKX576"/>
  <c r="AKC576"/>
  <c r="AJH576"/>
  <c r="AIM576"/>
  <c r="AHR576"/>
  <c r="AGW576"/>
  <c r="AGB576"/>
  <c r="AFG576"/>
  <c r="AEL576"/>
  <c r="ADQ576"/>
  <c r="ACV576"/>
  <c r="ACA576"/>
  <c r="ABF576"/>
  <c r="AAK576"/>
  <c r="ZP576"/>
  <c r="YU576"/>
  <c r="XZ576"/>
  <c r="XE576"/>
  <c r="WJ576"/>
  <c r="VO576"/>
  <c r="UT576"/>
  <c r="TY576"/>
  <c r="TD576"/>
  <c r="SI576"/>
  <c r="RN576"/>
  <c r="QS576"/>
  <c r="PX576"/>
  <c r="PC576"/>
  <c r="OH576"/>
  <c r="NM576"/>
  <c r="MR576"/>
  <c r="LW576"/>
  <c r="LB576"/>
  <c r="KG576"/>
  <c r="JL576"/>
  <c r="IQ576"/>
  <c r="HV576"/>
  <c r="HA576"/>
  <c r="GF576"/>
  <c r="FK576"/>
  <c r="EP576"/>
  <c r="DU576"/>
  <c r="CZ576"/>
  <c r="CE576"/>
  <c r="BJ576"/>
  <c r="AO576"/>
  <c r="T576"/>
  <c r="F543"/>
  <c r="H543"/>
  <c r="AVC564"/>
  <c r="AVE564"/>
  <c r="AVC569"/>
  <c r="AVE569"/>
  <c r="AVD586"/>
  <c r="AVD588"/>
  <c r="AVF576" l="1"/>
  <c r="AVG576"/>
  <c r="AVG572"/>
  <c r="AVF571"/>
  <c r="AVJ585"/>
  <c r="AVK581"/>
  <c r="AVE578"/>
  <c r="AVK576"/>
  <c r="AVH576"/>
  <c r="AVH572"/>
  <c r="AVH568"/>
  <c r="AVH564"/>
  <c r="AVJ576"/>
  <c r="AVG573"/>
  <c r="AVH573"/>
  <c r="AVH574"/>
  <c r="AVG575"/>
  <c r="AVF574"/>
  <c r="AVF565"/>
  <c r="AVF570"/>
  <c r="AVF575"/>
  <c r="AVJ588"/>
  <c r="AVJ586"/>
  <c r="AVJ584"/>
  <c r="AVF572"/>
  <c r="AVH571"/>
  <c r="AVG570"/>
  <c r="AVH570"/>
  <c r="AVF568"/>
  <c r="AVG565"/>
  <c r="AVH565"/>
  <c r="AVF564"/>
  <c r="AVF569"/>
  <c r="AVF567"/>
  <c r="AVG567"/>
  <c r="AVH567"/>
  <c r="AVH566"/>
  <c r="AVF566"/>
  <c r="AVG566"/>
  <c r="AVE562"/>
  <c r="AVI576"/>
  <c r="AVG569"/>
  <c r="GC562"/>
  <c r="GC590" s="1"/>
  <c r="GI591" s="1"/>
  <c r="GX562"/>
  <c r="GX590" s="1"/>
  <c r="HD591" s="1"/>
  <c r="HS562"/>
  <c r="HS590" s="1"/>
  <c r="HY591" s="1"/>
  <c r="IN562"/>
  <c r="IN590" s="1"/>
  <c r="IT591" s="1"/>
  <c r="JI562"/>
  <c r="JI590" s="1"/>
  <c r="JO591" s="1"/>
  <c r="KD562"/>
  <c r="KD590" s="1"/>
  <c r="KJ591" s="1"/>
  <c r="KY562"/>
  <c r="KY590" s="1"/>
  <c r="LE591" s="1"/>
  <c r="LT562"/>
  <c r="LT590" s="1"/>
  <c r="LZ591" s="1"/>
  <c r="MO562"/>
  <c r="MO590" s="1"/>
  <c r="MU591" s="1"/>
  <c r="NJ562"/>
  <c r="NJ590" s="1"/>
  <c r="NP591" s="1"/>
  <c r="OE562"/>
  <c r="OE590" s="1"/>
  <c r="OK591" s="1"/>
  <c r="OZ562"/>
  <c r="OZ590" s="1"/>
  <c r="PF591" s="1"/>
  <c r="PU562"/>
  <c r="PU590" s="1"/>
  <c r="QA591" s="1"/>
  <c r="QP562"/>
  <c r="QP590" s="1"/>
  <c r="QV591" s="1"/>
  <c r="RK562"/>
  <c r="RK590" s="1"/>
  <c r="RQ591" s="1"/>
  <c r="SF562"/>
  <c r="SF590" s="1"/>
  <c r="SL591" s="1"/>
  <c r="TA562"/>
  <c r="TA590" s="1"/>
  <c r="TG591" s="1"/>
  <c r="TV562"/>
  <c r="TV590" s="1"/>
  <c r="UB591" s="1"/>
  <c r="UQ562"/>
  <c r="UQ590" s="1"/>
  <c r="UW591" s="1"/>
  <c r="AIJ562"/>
  <c r="AIJ590" s="1"/>
  <c r="AIP591" s="1"/>
  <c r="AJE562"/>
  <c r="AJE590" s="1"/>
  <c r="AJK591" s="1"/>
  <c r="AJZ562"/>
  <c r="AJZ590" s="1"/>
  <c r="AKF591" s="1"/>
  <c r="AKU562"/>
  <c r="AKU590" s="1"/>
  <c r="ALA591" s="1"/>
  <c r="ALP562"/>
  <c r="ALP590" s="1"/>
  <c r="ALV591" s="1"/>
  <c r="AMK562"/>
  <c r="AMK590" s="1"/>
  <c r="AMQ591" s="1"/>
  <c r="ANF562"/>
  <c r="ANF590" s="1"/>
  <c r="ANL591" s="1"/>
  <c r="AOA562"/>
  <c r="AOA590" s="1"/>
  <c r="AOG591" s="1"/>
  <c r="AOV562"/>
  <c r="AOV590" s="1"/>
  <c r="APB591" s="1"/>
  <c r="APQ562"/>
  <c r="APQ590" s="1"/>
  <c r="APW591" s="1"/>
  <c r="AQL562"/>
  <c r="AQL590" s="1"/>
  <c r="AQR591" s="1"/>
  <c r="ARG562"/>
  <c r="ARG590" s="1"/>
  <c r="ARM591" s="1"/>
  <c r="ASB562"/>
  <c r="ASB590" s="1"/>
  <c r="ASH591" s="1"/>
  <c r="ASW562"/>
  <c r="ASW590" s="1"/>
  <c r="ATC591" s="1"/>
  <c r="ATR562"/>
  <c r="ATR590" s="1"/>
  <c r="ATX591" s="1"/>
  <c r="AUM562"/>
  <c r="AUM590" s="1"/>
  <c r="AUS591" s="1"/>
  <c r="GA562"/>
  <c r="GA590" s="1"/>
  <c r="GG591" s="1"/>
  <c r="GV562"/>
  <c r="GV590" s="1"/>
  <c r="HB591" s="1"/>
  <c r="HQ562"/>
  <c r="HQ590" s="1"/>
  <c r="HW591" s="1"/>
  <c r="IL562"/>
  <c r="IL590" s="1"/>
  <c r="IR591" s="1"/>
  <c r="JG562"/>
  <c r="JG590" s="1"/>
  <c r="JM591" s="1"/>
  <c r="KB562"/>
  <c r="KB590" s="1"/>
  <c r="KH591" s="1"/>
  <c r="KW562"/>
  <c r="KW590" s="1"/>
  <c r="LC591" s="1"/>
  <c r="LR562"/>
  <c r="LR590" s="1"/>
  <c r="LX591" s="1"/>
  <c r="MM562"/>
  <c r="MM590" s="1"/>
  <c r="MS591" s="1"/>
  <c r="NH562"/>
  <c r="NH590" s="1"/>
  <c r="NN591" s="1"/>
  <c r="OC562"/>
  <c r="OC590" s="1"/>
  <c r="OI591" s="1"/>
  <c r="OX562"/>
  <c r="OX590" s="1"/>
  <c r="PD591" s="1"/>
  <c r="PS562"/>
  <c r="PS590" s="1"/>
  <c r="PY591" s="1"/>
  <c r="QN562"/>
  <c r="QN590" s="1"/>
  <c r="QT591" s="1"/>
  <c r="RI562"/>
  <c r="RI590" s="1"/>
  <c r="RO591" s="1"/>
  <c r="SD562"/>
  <c r="SD590" s="1"/>
  <c r="SJ591" s="1"/>
  <c r="SY562"/>
  <c r="SY590" s="1"/>
  <c r="TE591" s="1"/>
  <c r="TT562"/>
  <c r="TT590" s="1"/>
  <c r="TZ591" s="1"/>
  <c r="UO562"/>
  <c r="UO590" s="1"/>
  <c r="UU591" s="1"/>
  <c r="AIH562"/>
  <c r="AIH590" s="1"/>
  <c r="AIN591" s="1"/>
  <c r="AJC562"/>
  <c r="AJC590" s="1"/>
  <c r="AJI591" s="1"/>
  <c r="AJX562"/>
  <c r="AJX590" s="1"/>
  <c r="AKD591" s="1"/>
  <c r="AKS562"/>
  <c r="AKS590" s="1"/>
  <c r="AKY591" s="1"/>
  <c r="ALN562"/>
  <c r="ALN590" s="1"/>
  <c r="ALT591" s="1"/>
  <c r="AMI562"/>
  <c r="AMI590" s="1"/>
  <c r="AMO591" s="1"/>
  <c r="AND562"/>
  <c r="AND590" s="1"/>
  <c r="ANJ591" s="1"/>
  <c r="ANY562"/>
  <c r="ANY590" s="1"/>
  <c r="AOE591" s="1"/>
  <c r="AOT562"/>
  <c r="AOT590" s="1"/>
  <c r="AOZ591" s="1"/>
  <c r="APO562"/>
  <c r="APO590" s="1"/>
  <c r="APU591" s="1"/>
  <c r="AQJ562"/>
  <c r="AQJ590" s="1"/>
  <c r="AQP591" s="1"/>
  <c r="ARE562"/>
  <c r="ARE590" s="1"/>
  <c r="ARK591" s="1"/>
  <c r="ARZ562"/>
  <c r="ARZ590" s="1"/>
  <c r="ASF591" s="1"/>
  <c r="ASU562"/>
  <c r="ASU590" s="1"/>
  <c r="ATA591" s="1"/>
  <c r="ATP562"/>
  <c r="ATP590" s="1"/>
  <c r="ATV591" s="1"/>
  <c r="AUK562"/>
  <c r="AUK590" s="1"/>
  <c r="AUQ591" s="1"/>
  <c r="AVK588"/>
  <c r="AVJ587"/>
  <c r="AVK586"/>
  <c r="AVK584"/>
  <c r="AVJ583"/>
  <c r="AVJ581"/>
  <c r="AVD578"/>
  <c r="AVC562"/>
  <c r="AUL563"/>
  <c r="AUL562" s="1"/>
  <c r="AUL590" s="1"/>
  <c r="AUR591" s="1"/>
  <c r="AUR563" s="1"/>
  <c r="AUX563" s="1"/>
  <c r="ATQ563"/>
  <c r="ATQ562" s="1"/>
  <c r="ATQ590" s="1"/>
  <c r="ATW591" s="1"/>
  <c r="ATW563" s="1"/>
  <c r="AUC563" s="1"/>
  <c r="ASV563"/>
  <c r="ASV562" s="1"/>
  <c r="ASV590" s="1"/>
  <c r="ATB591" s="1"/>
  <c r="ATB563" s="1"/>
  <c r="ATH563" s="1"/>
  <c r="ASA563"/>
  <c r="ASA562" s="1"/>
  <c r="ASA590" s="1"/>
  <c r="ASG591" s="1"/>
  <c r="ASG563" s="1"/>
  <c r="ASM563" s="1"/>
  <c r="ARF563"/>
  <c r="ARF562" s="1"/>
  <c r="ARF590" s="1"/>
  <c r="ARL591" s="1"/>
  <c r="ARL563" s="1"/>
  <c r="ARR563" s="1"/>
  <c r="AQK563"/>
  <c r="AQK562" s="1"/>
  <c r="AQK590" s="1"/>
  <c r="AQQ591" s="1"/>
  <c r="AQQ563" s="1"/>
  <c r="AQW563" s="1"/>
  <c r="APP563"/>
  <c r="APP562" s="1"/>
  <c r="APP590" s="1"/>
  <c r="APV591" s="1"/>
  <c r="APV563" s="1"/>
  <c r="AQB563" s="1"/>
  <c r="AOU563"/>
  <c r="AOU562" s="1"/>
  <c r="AOU590" s="1"/>
  <c r="APA591" s="1"/>
  <c r="ANZ563"/>
  <c r="ANZ562" s="1"/>
  <c r="ANZ590" s="1"/>
  <c r="AOF591" s="1"/>
  <c r="AOF563" s="1"/>
  <c r="AOL563" s="1"/>
  <c r="ANE563"/>
  <c r="ANE562" s="1"/>
  <c r="ANE590" s="1"/>
  <c r="ANK591" s="1"/>
  <c r="ANK563" s="1"/>
  <c r="ANQ563" s="1"/>
  <c r="AMJ563"/>
  <c r="AMJ562" s="1"/>
  <c r="AMJ590" s="1"/>
  <c r="AMP591" s="1"/>
  <c r="AMP563" s="1"/>
  <c r="AMV563" s="1"/>
  <c r="ALO563"/>
  <c r="ALO562" s="1"/>
  <c r="ALO590" s="1"/>
  <c r="ALU591" s="1"/>
  <c r="ALU563" s="1"/>
  <c r="AMA563" s="1"/>
  <c r="AKT563"/>
  <c r="AKT562" s="1"/>
  <c r="AKT590" s="1"/>
  <c r="AKZ591" s="1"/>
  <c r="AKZ563" s="1"/>
  <c r="ALF563" s="1"/>
  <c r="AJY563"/>
  <c r="AJY562" s="1"/>
  <c r="AJY590" s="1"/>
  <c r="AKE591" s="1"/>
  <c r="AKE563" s="1"/>
  <c r="AKK563" s="1"/>
  <c r="AJD563"/>
  <c r="AJD562" s="1"/>
  <c r="AJD590" s="1"/>
  <c r="AJJ591" s="1"/>
  <c r="AII563"/>
  <c r="AII562" s="1"/>
  <c r="AII590" s="1"/>
  <c r="AIO591" s="1"/>
  <c r="UP563"/>
  <c r="UP562" s="1"/>
  <c r="UP590" s="1"/>
  <c r="UV591" s="1"/>
  <c r="TU563"/>
  <c r="TU562" s="1"/>
  <c r="TU590" s="1"/>
  <c r="UA591" s="1"/>
  <c r="SZ563"/>
  <c r="SZ562" s="1"/>
  <c r="SZ590" s="1"/>
  <c r="TF591" s="1"/>
  <c r="SE563"/>
  <c r="SE562" s="1"/>
  <c r="SE590" s="1"/>
  <c r="SK591" s="1"/>
  <c r="RJ563"/>
  <c r="RJ562" s="1"/>
  <c r="RJ590" s="1"/>
  <c r="RP591" s="1"/>
  <c r="QO563"/>
  <c r="QO562" s="1"/>
  <c r="QO590" s="1"/>
  <c r="QU591" s="1"/>
  <c r="PT563"/>
  <c r="PT562" s="1"/>
  <c r="PT590" s="1"/>
  <c r="PZ591" s="1"/>
  <c r="OY563"/>
  <c r="OY562" s="1"/>
  <c r="OY590" s="1"/>
  <c r="PE591" s="1"/>
  <c r="OD563"/>
  <c r="OD562" s="1"/>
  <c r="OD590" s="1"/>
  <c r="OJ591" s="1"/>
  <c r="NI563"/>
  <c r="NI562" s="1"/>
  <c r="NI590" s="1"/>
  <c r="NO591" s="1"/>
  <c r="MN563"/>
  <c r="MN562" s="1"/>
  <c r="MN590" s="1"/>
  <c r="MT591" s="1"/>
  <c r="LS563"/>
  <c r="LS562" s="1"/>
  <c r="LS590" s="1"/>
  <c r="LY591" s="1"/>
  <c r="KX563"/>
  <c r="KX562" s="1"/>
  <c r="KX590" s="1"/>
  <c r="LD591" s="1"/>
  <c r="KC563"/>
  <c r="KC562" s="1"/>
  <c r="KC590" s="1"/>
  <c r="KI591" s="1"/>
  <c r="JH563"/>
  <c r="JH562" s="1"/>
  <c r="JH590" s="1"/>
  <c r="JN591" s="1"/>
  <c r="IM563"/>
  <c r="IM562" s="1"/>
  <c r="IM590" s="1"/>
  <c r="IS591" s="1"/>
  <c r="HR563"/>
  <c r="HR562" s="1"/>
  <c r="HR590" s="1"/>
  <c r="HX591" s="1"/>
  <c r="GW563"/>
  <c r="GW562" s="1"/>
  <c r="GW590" s="1"/>
  <c r="HC591" s="1"/>
  <c r="GB563"/>
  <c r="GB562" s="1"/>
  <c r="GB590" s="1"/>
  <c r="GH591" s="1"/>
  <c r="APA563"/>
  <c r="APG563" s="1"/>
  <c r="AHN563"/>
  <c r="AHN562" s="1"/>
  <c r="AHN590" s="1"/>
  <c r="AHT591" s="1"/>
  <c r="AHT563" s="1"/>
  <c r="AHZ563" s="1"/>
  <c r="AGS563"/>
  <c r="AGS562" s="1"/>
  <c r="AGS590" s="1"/>
  <c r="AGY591" s="1"/>
  <c r="AGY563" s="1"/>
  <c r="AHE563" s="1"/>
  <c r="AFX563"/>
  <c r="AFX562" s="1"/>
  <c r="AFX590" s="1"/>
  <c r="AGD591" s="1"/>
  <c r="AGD563" s="1"/>
  <c r="AGJ563" s="1"/>
  <c r="AFC563"/>
  <c r="AFC562" s="1"/>
  <c r="AFC590" s="1"/>
  <c r="AFI591" s="1"/>
  <c r="AFI563" s="1"/>
  <c r="AFO563" s="1"/>
  <c r="AEH563"/>
  <c r="AEH562" s="1"/>
  <c r="AEH590" s="1"/>
  <c r="AEN591" s="1"/>
  <c r="AEN563" s="1"/>
  <c r="AET563" s="1"/>
  <c r="ADM563"/>
  <c r="ADM562" s="1"/>
  <c r="ADM590" s="1"/>
  <c r="ADS591" s="1"/>
  <c r="ADS563" s="1"/>
  <c r="ADY563" s="1"/>
  <c r="ACR563"/>
  <c r="ACR562" s="1"/>
  <c r="ACR590" s="1"/>
  <c r="ACX591" s="1"/>
  <c r="ACX563" s="1"/>
  <c r="ADD563" s="1"/>
  <c r="ABW563"/>
  <c r="ABW562" s="1"/>
  <c r="ABW590" s="1"/>
  <c r="ACC591" s="1"/>
  <c r="ACC563" s="1"/>
  <c r="ACI563" s="1"/>
  <c r="ABB563"/>
  <c r="ABB562" s="1"/>
  <c r="ABB590" s="1"/>
  <c r="ABH591" s="1"/>
  <c r="ABH563" s="1"/>
  <c r="ABN563" s="1"/>
  <c r="AAG563"/>
  <c r="AAG562" s="1"/>
  <c r="AAG590" s="1"/>
  <c r="AAM591" s="1"/>
  <c r="AAM563" s="1"/>
  <c r="AAS563" s="1"/>
  <c r="ZL563"/>
  <c r="ZL562" s="1"/>
  <c r="ZL590" s="1"/>
  <c r="ZR591" s="1"/>
  <c r="ZR563" s="1"/>
  <c r="ZX563" s="1"/>
  <c r="YQ563"/>
  <c r="YQ562" s="1"/>
  <c r="YQ590" s="1"/>
  <c r="YW591" s="1"/>
  <c r="YW563" s="1"/>
  <c r="ZC563" s="1"/>
  <c r="XV563"/>
  <c r="XV562" s="1"/>
  <c r="XV590" s="1"/>
  <c r="YB591" s="1"/>
  <c r="YB563" s="1"/>
  <c r="YH563" s="1"/>
  <c r="XA563"/>
  <c r="XA562" s="1"/>
  <c r="XA590" s="1"/>
  <c r="XG591" s="1"/>
  <c r="XG563" s="1"/>
  <c r="XM563" s="1"/>
  <c r="WF563"/>
  <c r="WF562" s="1"/>
  <c r="WF590" s="1"/>
  <c r="WL591" s="1"/>
  <c r="WL563" s="1"/>
  <c r="WR563" s="1"/>
  <c r="VK563"/>
  <c r="VK562" s="1"/>
  <c r="VK590" s="1"/>
  <c r="VQ591" s="1"/>
  <c r="VQ563" s="1"/>
  <c r="VW563" s="1"/>
  <c r="FG563"/>
  <c r="FG562" s="1"/>
  <c r="FG590" s="1"/>
  <c r="FM591" s="1"/>
  <c r="FM563" s="1"/>
  <c r="FS563" s="1"/>
  <c r="EL563"/>
  <c r="EL562" s="1"/>
  <c r="EL590" s="1"/>
  <c r="ER591" s="1"/>
  <c r="ER563" s="1"/>
  <c r="EX563" s="1"/>
  <c r="DQ563"/>
  <c r="DQ562" s="1"/>
  <c r="DQ590" s="1"/>
  <c r="DW591" s="1"/>
  <c r="DW563" s="1"/>
  <c r="EC563" s="1"/>
  <c r="CV563"/>
  <c r="CV562" s="1"/>
  <c r="CV590" s="1"/>
  <c r="DB591" s="1"/>
  <c r="DB563" s="1"/>
  <c r="DH563" s="1"/>
  <c r="CA563"/>
  <c r="CA562" s="1"/>
  <c r="CA590" s="1"/>
  <c r="CG591" s="1"/>
  <c r="CG563" s="1"/>
  <c r="CM563" s="1"/>
  <c r="BF563"/>
  <c r="BF562" s="1"/>
  <c r="BF590" s="1"/>
  <c r="BL591" s="1"/>
  <c r="BL563" s="1"/>
  <c r="BR563" s="1"/>
  <c r="AK563"/>
  <c r="AK562" s="1"/>
  <c r="AK590" s="1"/>
  <c r="AQ591" s="1"/>
  <c r="AQ563" s="1"/>
  <c r="AW563" s="1"/>
  <c r="P563"/>
  <c r="AVH563"/>
  <c r="AVH562" s="1"/>
  <c r="AVH590" s="1"/>
  <c r="Q562"/>
  <c r="Q590" s="1"/>
  <c r="W591" s="1"/>
  <c r="AVF563"/>
  <c r="AVF562" s="1"/>
  <c r="AVF590" s="1"/>
  <c r="O562"/>
  <c r="O590" s="1"/>
  <c r="U591" s="1"/>
  <c r="AVG571"/>
  <c r="AVG564"/>
  <c r="AVK585"/>
  <c r="AVJ582"/>
  <c r="AVJ580"/>
  <c r="AL562"/>
  <c r="AL590" s="1"/>
  <c r="AR591" s="1"/>
  <c r="BG562"/>
  <c r="BG590" s="1"/>
  <c r="BM591" s="1"/>
  <c r="CB562"/>
  <c r="CB590" s="1"/>
  <c r="CH591" s="1"/>
  <c r="CW562"/>
  <c r="CW590" s="1"/>
  <c r="DC591" s="1"/>
  <c r="DR562"/>
  <c r="DR590" s="1"/>
  <c r="DX591" s="1"/>
  <c r="EM562"/>
  <c r="EM590" s="1"/>
  <c r="ES591" s="1"/>
  <c r="FH562"/>
  <c r="FH590" s="1"/>
  <c r="FN591" s="1"/>
  <c r="VL562"/>
  <c r="VL590" s="1"/>
  <c r="VR591" s="1"/>
  <c r="WG562"/>
  <c r="WG590" s="1"/>
  <c r="WM591" s="1"/>
  <c r="XB562"/>
  <c r="XB590" s="1"/>
  <c r="XH591" s="1"/>
  <c r="XW562"/>
  <c r="XW590" s="1"/>
  <c r="YC591" s="1"/>
  <c r="YR562"/>
  <c r="YR590" s="1"/>
  <c r="YX591" s="1"/>
  <c r="ZM562"/>
  <c r="ZM590" s="1"/>
  <c r="ZS591" s="1"/>
  <c r="AAH562"/>
  <c r="AAH590" s="1"/>
  <c r="AAN591" s="1"/>
  <c r="ABC562"/>
  <c r="ABC590" s="1"/>
  <c r="ABI591" s="1"/>
  <c r="ABX562"/>
  <c r="ABX590" s="1"/>
  <c r="ACD591" s="1"/>
  <c r="ACS562"/>
  <c r="ACS590" s="1"/>
  <c r="ACY591" s="1"/>
  <c r="ADN562"/>
  <c r="ADN590" s="1"/>
  <c r="ADT591" s="1"/>
  <c r="AEI562"/>
  <c r="AEI590" s="1"/>
  <c r="AEO591" s="1"/>
  <c r="AFD562"/>
  <c r="AFD590" s="1"/>
  <c r="AFJ591" s="1"/>
  <c r="AFY562"/>
  <c r="AFY590" s="1"/>
  <c r="AGE591" s="1"/>
  <c r="AGT562"/>
  <c r="AGT590" s="1"/>
  <c r="AGZ591" s="1"/>
  <c r="AHO562"/>
  <c r="AHO590" s="1"/>
  <c r="AHU591" s="1"/>
  <c r="AJ562"/>
  <c r="AJ590" s="1"/>
  <c r="AP591" s="1"/>
  <c r="BE562"/>
  <c r="BE590" s="1"/>
  <c r="BK591" s="1"/>
  <c r="BZ562"/>
  <c r="BZ590" s="1"/>
  <c r="CF591" s="1"/>
  <c r="CU562"/>
  <c r="CU590" s="1"/>
  <c r="DA591" s="1"/>
  <c r="DP562"/>
  <c r="DP590" s="1"/>
  <c r="DV591" s="1"/>
  <c r="EK562"/>
  <c r="EK590" s="1"/>
  <c r="EQ591" s="1"/>
  <c r="FF562"/>
  <c r="FF590" s="1"/>
  <c r="FL591" s="1"/>
  <c r="VJ562"/>
  <c r="VJ590" s="1"/>
  <c r="VP591" s="1"/>
  <c r="WE562"/>
  <c r="WE590" s="1"/>
  <c r="WK591" s="1"/>
  <c r="WZ562"/>
  <c r="WZ590" s="1"/>
  <c r="XF591" s="1"/>
  <c r="XU562"/>
  <c r="XU590" s="1"/>
  <c r="YA591" s="1"/>
  <c r="YP562"/>
  <c r="YP590" s="1"/>
  <c r="YV591" s="1"/>
  <c r="ZK562"/>
  <c r="ZK590" s="1"/>
  <c r="ZQ591" s="1"/>
  <c r="AAF562"/>
  <c r="AAF590" s="1"/>
  <c r="AAL591" s="1"/>
  <c r="ABA562"/>
  <c r="ABA590" s="1"/>
  <c r="ABG591" s="1"/>
  <c r="ABV562"/>
  <c r="ABV590" s="1"/>
  <c r="ACB591" s="1"/>
  <c r="ACQ562"/>
  <c r="ACQ590" s="1"/>
  <c r="ACW591" s="1"/>
  <c r="ADL562"/>
  <c r="ADL590" s="1"/>
  <c r="ADR591" s="1"/>
  <c r="AEG562"/>
  <c r="AEG590" s="1"/>
  <c r="AEM591" s="1"/>
  <c r="AFB562"/>
  <c r="AFB590" s="1"/>
  <c r="AFH591" s="1"/>
  <c r="AFW562"/>
  <c r="AFW590" s="1"/>
  <c r="AGC591" s="1"/>
  <c r="AGR562"/>
  <c r="AGR590" s="1"/>
  <c r="AGX591" s="1"/>
  <c r="AHM562"/>
  <c r="AHM590" s="1"/>
  <c r="AHS591" s="1"/>
  <c r="AVK582"/>
  <c r="AGX564" l="1"/>
  <c r="AHD564" s="1"/>
  <c r="AGX566"/>
  <c r="AHD566" s="1"/>
  <c r="AGX568"/>
  <c r="AHD568" s="1"/>
  <c r="AGX570"/>
  <c r="AHD570" s="1"/>
  <c r="AGX572"/>
  <c r="AHD572" s="1"/>
  <c r="AGX574"/>
  <c r="AHD574" s="1"/>
  <c r="AGX576"/>
  <c r="AHD576" s="1"/>
  <c r="AGX563"/>
  <c r="AHD563" s="1"/>
  <c r="AGX565"/>
  <c r="AHD565" s="1"/>
  <c r="AGX567"/>
  <c r="AHD567" s="1"/>
  <c r="AGX569"/>
  <c r="AHD569" s="1"/>
  <c r="AGX571"/>
  <c r="AHD571" s="1"/>
  <c r="AGX573"/>
  <c r="AHD573" s="1"/>
  <c r="AGX575"/>
  <c r="AHD575" s="1"/>
  <c r="AFH564"/>
  <c r="AFN564" s="1"/>
  <c r="AFH566"/>
  <c r="AFN566" s="1"/>
  <c r="AFH568"/>
  <c r="AFN568" s="1"/>
  <c r="AFH570"/>
  <c r="AFN570" s="1"/>
  <c r="AFH572"/>
  <c r="AFN572" s="1"/>
  <c r="AFH574"/>
  <c r="AFN574" s="1"/>
  <c r="AFH576"/>
  <c r="AFN576" s="1"/>
  <c r="AFH563"/>
  <c r="AFN563" s="1"/>
  <c r="AFH565"/>
  <c r="AFN565" s="1"/>
  <c r="AFH567"/>
  <c r="AFN567" s="1"/>
  <c r="AFH569"/>
  <c r="AFN569" s="1"/>
  <c r="AFH571"/>
  <c r="AFN571" s="1"/>
  <c r="AFH573"/>
  <c r="AFN573" s="1"/>
  <c r="AFH575"/>
  <c r="AFN575" s="1"/>
  <c r="ADR564"/>
  <c r="ADX564" s="1"/>
  <c r="ADR566"/>
  <c r="ADX566" s="1"/>
  <c r="ADR568"/>
  <c r="ADX568" s="1"/>
  <c r="ADR570"/>
  <c r="ADX570" s="1"/>
  <c r="ADR572"/>
  <c r="ADX572" s="1"/>
  <c r="ADR574"/>
  <c r="ADX574" s="1"/>
  <c r="ADR576"/>
  <c r="ADX576" s="1"/>
  <c r="ADR563"/>
  <c r="ADX563" s="1"/>
  <c r="ADR565"/>
  <c r="ADX565" s="1"/>
  <c r="ADR567"/>
  <c r="ADX567" s="1"/>
  <c r="ADR569"/>
  <c r="ADX569" s="1"/>
  <c r="ADR571"/>
  <c r="ADX571" s="1"/>
  <c r="ADR573"/>
  <c r="ADX573" s="1"/>
  <c r="ADR575"/>
  <c r="ADX575" s="1"/>
  <c r="ACB564"/>
  <c r="ACH564" s="1"/>
  <c r="ACB566"/>
  <c r="ACH566" s="1"/>
  <c r="ACB568"/>
  <c r="ACH568" s="1"/>
  <c r="ACB570"/>
  <c r="ACH570" s="1"/>
  <c r="ACB572"/>
  <c r="ACH572" s="1"/>
  <c r="ACB574"/>
  <c r="ACH574" s="1"/>
  <c r="ACB576"/>
  <c r="ACH576" s="1"/>
  <c r="ACB563"/>
  <c r="ACH563" s="1"/>
  <c r="ACB565"/>
  <c r="ACH565" s="1"/>
  <c r="ACB567"/>
  <c r="ACH567" s="1"/>
  <c r="ACB569"/>
  <c r="ACH569" s="1"/>
  <c r="ACB571"/>
  <c r="ACH571" s="1"/>
  <c r="ACB573"/>
  <c r="ACH573" s="1"/>
  <c r="ACB575"/>
  <c r="ACH575" s="1"/>
  <c r="AAL564"/>
  <c r="AAR564" s="1"/>
  <c r="AAL566"/>
  <c r="AAR566" s="1"/>
  <c r="AAL568"/>
  <c r="AAR568" s="1"/>
  <c r="AAL570"/>
  <c r="AAR570" s="1"/>
  <c r="AAL572"/>
  <c r="AAR572" s="1"/>
  <c r="AAL574"/>
  <c r="AAR574" s="1"/>
  <c r="AAL576"/>
  <c r="AAR576" s="1"/>
  <c r="AAL563"/>
  <c r="AAR563" s="1"/>
  <c r="AAL565"/>
  <c r="AAR565" s="1"/>
  <c r="AAL567"/>
  <c r="AAR567" s="1"/>
  <c r="AAL569"/>
  <c r="AAR569" s="1"/>
  <c r="AAL571"/>
  <c r="AAR571" s="1"/>
  <c r="AAL573"/>
  <c r="AAR573" s="1"/>
  <c r="AAL575"/>
  <c r="AAR575" s="1"/>
  <c r="YV564"/>
  <c r="ZB564" s="1"/>
  <c r="YV566"/>
  <c r="ZB566" s="1"/>
  <c r="YV568"/>
  <c r="ZB568" s="1"/>
  <c r="YV570"/>
  <c r="ZB570" s="1"/>
  <c r="YV572"/>
  <c r="ZB572" s="1"/>
  <c r="YV574"/>
  <c r="ZB574" s="1"/>
  <c r="YV576"/>
  <c r="ZB576" s="1"/>
  <c r="YV563"/>
  <c r="ZB563" s="1"/>
  <c r="YV565"/>
  <c r="ZB565" s="1"/>
  <c r="YV567"/>
  <c r="ZB567" s="1"/>
  <c r="YV569"/>
  <c r="ZB569" s="1"/>
  <c r="YV571"/>
  <c r="ZB571" s="1"/>
  <c r="YV573"/>
  <c r="ZB573" s="1"/>
  <c r="YV575"/>
  <c r="ZB575" s="1"/>
  <c r="XF564"/>
  <c r="XL564" s="1"/>
  <c r="XF566"/>
  <c r="XL566" s="1"/>
  <c r="XF568"/>
  <c r="XL568" s="1"/>
  <c r="XF570"/>
  <c r="XL570" s="1"/>
  <c r="XF572"/>
  <c r="XL572" s="1"/>
  <c r="XF574"/>
  <c r="XL574" s="1"/>
  <c r="XF576"/>
  <c r="XL576" s="1"/>
  <c r="XF563"/>
  <c r="XL563" s="1"/>
  <c r="XF565"/>
  <c r="XL565" s="1"/>
  <c r="XF567"/>
  <c r="XL567" s="1"/>
  <c r="XF569"/>
  <c r="XL569" s="1"/>
  <c r="XF571"/>
  <c r="XL571" s="1"/>
  <c r="XF573"/>
  <c r="XL573" s="1"/>
  <c r="XF575"/>
  <c r="XL575" s="1"/>
  <c r="VP564"/>
  <c r="VV564" s="1"/>
  <c r="VP566"/>
  <c r="VV566" s="1"/>
  <c r="VP568"/>
  <c r="VV568" s="1"/>
  <c r="VP570"/>
  <c r="VV570" s="1"/>
  <c r="VP572"/>
  <c r="VV572" s="1"/>
  <c r="VP574"/>
  <c r="VV574" s="1"/>
  <c r="VP576"/>
  <c r="VV576" s="1"/>
  <c r="VP563"/>
  <c r="VV563" s="1"/>
  <c r="VP565"/>
  <c r="VV565" s="1"/>
  <c r="VP567"/>
  <c r="VV567" s="1"/>
  <c r="VP569"/>
  <c r="VV569" s="1"/>
  <c r="VP571"/>
  <c r="VV571" s="1"/>
  <c r="VP573"/>
  <c r="VV573" s="1"/>
  <c r="VP575"/>
  <c r="VV575" s="1"/>
  <c r="EQ564"/>
  <c r="EW564" s="1"/>
  <c r="EQ566"/>
  <c r="EW566" s="1"/>
  <c r="EQ568"/>
  <c r="EW568" s="1"/>
  <c r="EQ570"/>
  <c r="EW570" s="1"/>
  <c r="EQ572"/>
  <c r="EW572" s="1"/>
  <c r="EQ574"/>
  <c r="EW574" s="1"/>
  <c r="EQ576"/>
  <c r="EW576" s="1"/>
  <c r="EQ563"/>
  <c r="EW563" s="1"/>
  <c r="EQ565"/>
  <c r="EW565" s="1"/>
  <c r="EQ567"/>
  <c r="EW567" s="1"/>
  <c r="EQ569"/>
  <c r="EW569" s="1"/>
  <c r="EQ571"/>
  <c r="EW571" s="1"/>
  <c r="EQ573"/>
  <c r="EW573" s="1"/>
  <c r="EQ575"/>
  <c r="EW575" s="1"/>
  <c r="DA564"/>
  <c r="DG564" s="1"/>
  <c r="DA566"/>
  <c r="DG566" s="1"/>
  <c r="DA568"/>
  <c r="DG568" s="1"/>
  <c r="DA570"/>
  <c r="DG570" s="1"/>
  <c r="DA572"/>
  <c r="DG572" s="1"/>
  <c r="DA574"/>
  <c r="DG574" s="1"/>
  <c r="DA576"/>
  <c r="DG576" s="1"/>
  <c r="DA563"/>
  <c r="DG563" s="1"/>
  <c r="DA565"/>
  <c r="DG565" s="1"/>
  <c r="DA567"/>
  <c r="DG567" s="1"/>
  <c r="DA569"/>
  <c r="DG569" s="1"/>
  <c r="DA571"/>
  <c r="DG571" s="1"/>
  <c r="DA573"/>
  <c r="DG573" s="1"/>
  <c r="DA575"/>
  <c r="DG575" s="1"/>
  <c r="BK564"/>
  <c r="BQ564" s="1"/>
  <c r="BK566"/>
  <c r="BQ566" s="1"/>
  <c r="BK568"/>
  <c r="BQ568" s="1"/>
  <c r="BK570"/>
  <c r="BQ570" s="1"/>
  <c r="BK572"/>
  <c r="BQ572" s="1"/>
  <c r="BK574"/>
  <c r="BQ574" s="1"/>
  <c r="BK576"/>
  <c r="BQ576" s="1"/>
  <c r="BK563"/>
  <c r="BQ563" s="1"/>
  <c r="BK565"/>
  <c r="BQ565" s="1"/>
  <c r="BK567"/>
  <c r="BQ567" s="1"/>
  <c r="BK569"/>
  <c r="BQ569" s="1"/>
  <c r="BK571"/>
  <c r="BQ571" s="1"/>
  <c r="BK573"/>
  <c r="BQ573" s="1"/>
  <c r="BK575"/>
  <c r="BQ575" s="1"/>
  <c r="AHU564"/>
  <c r="AIA564" s="1"/>
  <c r="AHU566"/>
  <c r="AIA566" s="1"/>
  <c r="AHU568"/>
  <c r="AIA568" s="1"/>
  <c r="AHU570"/>
  <c r="AIA570" s="1"/>
  <c r="AHU572"/>
  <c r="AIA572" s="1"/>
  <c r="AHU574"/>
  <c r="AIA574" s="1"/>
  <c r="AHU576"/>
  <c r="AIA576" s="1"/>
  <c r="AHU563"/>
  <c r="AIA563" s="1"/>
  <c r="AHU565"/>
  <c r="AIA565" s="1"/>
  <c r="AHU567"/>
  <c r="AIA567" s="1"/>
  <c r="AHU569"/>
  <c r="AIA569" s="1"/>
  <c r="AHU571"/>
  <c r="AIA571" s="1"/>
  <c r="AHU573"/>
  <c r="AIA573" s="1"/>
  <c r="AHU575"/>
  <c r="AIA575" s="1"/>
  <c r="AGE564"/>
  <c r="AGK564" s="1"/>
  <c r="AGE566"/>
  <c r="AGK566" s="1"/>
  <c r="AGE568"/>
  <c r="AGK568" s="1"/>
  <c r="AGE570"/>
  <c r="AGK570" s="1"/>
  <c r="AGE572"/>
  <c r="AGK572" s="1"/>
  <c r="AGE574"/>
  <c r="AGK574" s="1"/>
  <c r="AGE576"/>
  <c r="AGK576" s="1"/>
  <c r="AGE563"/>
  <c r="AGK563" s="1"/>
  <c r="AGE565"/>
  <c r="AGK565" s="1"/>
  <c r="AGE567"/>
  <c r="AGK567" s="1"/>
  <c r="AGE569"/>
  <c r="AGK569" s="1"/>
  <c r="AGE571"/>
  <c r="AGK571" s="1"/>
  <c r="AGE573"/>
  <c r="AGK573" s="1"/>
  <c r="AGE575"/>
  <c r="AGK575" s="1"/>
  <c r="AEO564"/>
  <c r="AEU564" s="1"/>
  <c r="AEO566"/>
  <c r="AEU566" s="1"/>
  <c r="AEO568"/>
  <c r="AEU568" s="1"/>
  <c r="AEO570"/>
  <c r="AEU570" s="1"/>
  <c r="AEO572"/>
  <c r="AEU572" s="1"/>
  <c r="AEO574"/>
  <c r="AEU574" s="1"/>
  <c r="AEO576"/>
  <c r="AEU576" s="1"/>
  <c r="AEO563"/>
  <c r="AEU563" s="1"/>
  <c r="AEO565"/>
  <c r="AEU565" s="1"/>
  <c r="AEO567"/>
  <c r="AEU567" s="1"/>
  <c r="AEO569"/>
  <c r="AEU569" s="1"/>
  <c r="AEO571"/>
  <c r="AEU571" s="1"/>
  <c r="AEO573"/>
  <c r="AEU573" s="1"/>
  <c r="AEO575"/>
  <c r="AEU575" s="1"/>
  <c r="ACY564"/>
  <c r="ADE564" s="1"/>
  <c r="ACY566"/>
  <c r="ADE566" s="1"/>
  <c r="ACY568"/>
  <c r="ADE568" s="1"/>
  <c r="ACY570"/>
  <c r="ADE570" s="1"/>
  <c r="ACY572"/>
  <c r="ADE572" s="1"/>
  <c r="ACY574"/>
  <c r="ADE574" s="1"/>
  <c r="ACY576"/>
  <c r="ADE576" s="1"/>
  <c r="ACY563"/>
  <c r="ADE563" s="1"/>
  <c r="ACY565"/>
  <c r="ADE565" s="1"/>
  <c r="ACY567"/>
  <c r="ADE567" s="1"/>
  <c r="ACY569"/>
  <c r="ADE569" s="1"/>
  <c r="ACY571"/>
  <c r="ADE571" s="1"/>
  <c r="ACY573"/>
  <c r="ADE573" s="1"/>
  <c r="ACY575"/>
  <c r="ADE575" s="1"/>
  <c r="ABI564"/>
  <c r="ABO564" s="1"/>
  <c r="ABI566"/>
  <c r="ABO566" s="1"/>
  <c r="ABI568"/>
  <c r="ABO568" s="1"/>
  <c r="ABI570"/>
  <c r="ABO570" s="1"/>
  <c r="ABI572"/>
  <c r="ABO572" s="1"/>
  <c r="ABI574"/>
  <c r="ABO574" s="1"/>
  <c r="ABI576"/>
  <c r="ABO576" s="1"/>
  <c r="ABI563"/>
  <c r="ABO563" s="1"/>
  <c r="ABI565"/>
  <c r="ABO565" s="1"/>
  <c r="ABI567"/>
  <c r="ABO567" s="1"/>
  <c r="ABI569"/>
  <c r="ABO569" s="1"/>
  <c r="ABI571"/>
  <c r="ABO571" s="1"/>
  <c r="ABI573"/>
  <c r="ABO573" s="1"/>
  <c r="ABI575"/>
  <c r="ABO575" s="1"/>
  <c r="ZS564"/>
  <c r="ZY564" s="1"/>
  <c r="ZS566"/>
  <c r="ZY566" s="1"/>
  <c r="ZS568"/>
  <c r="ZY568" s="1"/>
  <c r="ZS570"/>
  <c r="ZY570" s="1"/>
  <c r="ZS572"/>
  <c r="ZY572" s="1"/>
  <c r="ZS574"/>
  <c r="ZY574" s="1"/>
  <c r="ZS576"/>
  <c r="ZY576" s="1"/>
  <c r="ZS563"/>
  <c r="ZY563" s="1"/>
  <c r="ZS565"/>
  <c r="ZY565" s="1"/>
  <c r="ZS567"/>
  <c r="ZY567" s="1"/>
  <c r="ZS569"/>
  <c r="ZY569" s="1"/>
  <c r="ZS571"/>
  <c r="ZY571" s="1"/>
  <c r="ZS573"/>
  <c r="ZY573" s="1"/>
  <c r="ZS575"/>
  <c r="ZY575" s="1"/>
  <c r="YC564"/>
  <c r="YI564" s="1"/>
  <c r="YC566"/>
  <c r="YI566" s="1"/>
  <c r="YC568"/>
  <c r="YI568" s="1"/>
  <c r="YC570"/>
  <c r="YI570" s="1"/>
  <c r="YC572"/>
  <c r="YI572" s="1"/>
  <c r="YC574"/>
  <c r="YI574" s="1"/>
  <c r="YC576"/>
  <c r="YI576" s="1"/>
  <c r="YC563"/>
  <c r="YI563" s="1"/>
  <c r="YC565"/>
  <c r="YI565" s="1"/>
  <c r="YC567"/>
  <c r="YI567" s="1"/>
  <c r="YC569"/>
  <c r="YI569" s="1"/>
  <c r="YC571"/>
  <c r="YI571" s="1"/>
  <c r="YC573"/>
  <c r="YI573" s="1"/>
  <c r="YC575"/>
  <c r="YI575" s="1"/>
  <c r="WM564"/>
  <c r="WS564" s="1"/>
  <c r="WM566"/>
  <c r="WS566" s="1"/>
  <c r="WM568"/>
  <c r="WS568" s="1"/>
  <c r="WM570"/>
  <c r="WS570" s="1"/>
  <c r="WM572"/>
  <c r="WS572" s="1"/>
  <c r="WM574"/>
  <c r="WS574" s="1"/>
  <c r="WM576"/>
  <c r="WS576" s="1"/>
  <c r="WM563"/>
  <c r="WS563" s="1"/>
  <c r="WM565"/>
  <c r="WS565" s="1"/>
  <c r="WM567"/>
  <c r="WS567" s="1"/>
  <c r="WM569"/>
  <c r="WS569" s="1"/>
  <c r="WM571"/>
  <c r="WS571" s="1"/>
  <c r="WM573"/>
  <c r="WS573" s="1"/>
  <c r="WM575"/>
  <c r="WS575" s="1"/>
  <c r="FN564"/>
  <c r="FT564" s="1"/>
  <c r="FN566"/>
  <c r="FT566" s="1"/>
  <c r="FN568"/>
  <c r="FT568" s="1"/>
  <c r="FN570"/>
  <c r="FT570" s="1"/>
  <c r="FN572"/>
  <c r="FT572" s="1"/>
  <c r="FN574"/>
  <c r="FT574" s="1"/>
  <c r="FN576"/>
  <c r="FT576" s="1"/>
  <c r="FN563"/>
  <c r="FT563" s="1"/>
  <c r="FN565"/>
  <c r="FT565" s="1"/>
  <c r="FN567"/>
  <c r="FT567" s="1"/>
  <c r="FN569"/>
  <c r="FT569" s="1"/>
  <c r="FN571"/>
  <c r="FT571" s="1"/>
  <c r="FN573"/>
  <c r="FT573" s="1"/>
  <c r="FN575"/>
  <c r="FT575" s="1"/>
  <c r="DX564"/>
  <c r="ED564" s="1"/>
  <c r="DX566"/>
  <c r="ED566" s="1"/>
  <c r="DX568"/>
  <c r="ED568" s="1"/>
  <c r="DX570"/>
  <c r="ED570" s="1"/>
  <c r="DX572"/>
  <c r="ED572" s="1"/>
  <c r="DX574"/>
  <c r="ED574" s="1"/>
  <c r="DX576"/>
  <c r="ED576" s="1"/>
  <c r="DX563"/>
  <c r="ED563" s="1"/>
  <c r="DX565"/>
  <c r="ED565" s="1"/>
  <c r="DX567"/>
  <c r="ED567" s="1"/>
  <c r="DX569"/>
  <c r="ED569" s="1"/>
  <c r="DX571"/>
  <c r="ED571" s="1"/>
  <c r="DX573"/>
  <c r="ED573" s="1"/>
  <c r="DX575"/>
  <c r="ED575" s="1"/>
  <c r="CH564"/>
  <c r="CN564" s="1"/>
  <c r="CH566"/>
  <c r="CN566" s="1"/>
  <c r="CH568"/>
  <c r="CN568" s="1"/>
  <c r="CH570"/>
  <c r="CN570" s="1"/>
  <c r="CH572"/>
  <c r="CN572" s="1"/>
  <c r="CH574"/>
  <c r="CN574" s="1"/>
  <c r="CH576"/>
  <c r="CN576" s="1"/>
  <c r="CH563"/>
  <c r="CN563" s="1"/>
  <c r="CH565"/>
  <c r="CN565" s="1"/>
  <c r="CH567"/>
  <c r="CN567" s="1"/>
  <c r="CH569"/>
  <c r="CN569" s="1"/>
  <c r="CH571"/>
  <c r="CN571" s="1"/>
  <c r="CH573"/>
  <c r="CN573" s="1"/>
  <c r="CH575"/>
  <c r="CN575" s="1"/>
  <c r="AR564"/>
  <c r="AX564" s="1"/>
  <c r="AR566"/>
  <c r="AX566" s="1"/>
  <c r="AR568"/>
  <c r="AX568" s="1"/>
  <c r="AR570"/>
  <c r="AX570" s="1"/>
  <c r="AR572"/>
  <c r="AX572" s="1"/>
  <c r="AR574"/>
  <c r="AX574" s="1"/>
  <c r="AR576"/>
  <c r="AX576" s="1"/>
  <c r="AR563"/>
  <c r="AX563" s="1"/>
  <c r="AR565"/>
  <c r="AX565" s="1"/>
  <c r="AR567"/>
  <c r="AX567" s="1"/>
  <c r="AR569"/>
  <c r="AX569" s="1"/>
  <c r="AR571"/>
  <c r="AX571" s="1"/>
  <c r="AR573"/>
  <c r="AX573" s="1"/>
  <c r="AR575"/>
  <c r="AX575" s="1"/>
  <c r="GH565"/>
  <c r="GN565" s="1"/>
  <c r="GH567"/>
  <c r="GN567" s="1"/>
  <c r="GH569"/>
  <c r="GN569" s="1"/>
  <c r="GH573"/>
  <c r="GN573" s="1"/>
  <c r="GH575"/>
  <c r="GN575" s="1"/>
  <c r="GH564"/>
  <c r="GN564" s="1"/>
  <c r="GH566"/>
  <c r="GN566" s="1"/>
  <c r="GH568"/>
  <c r="GN568" s="1"/>
  <c r="GH570"/>
  <c r="GN570" s="1"/>
  <c r="GH572"/>
  <c r="GN572" s="1"/>
  <c r="GH574"/>
  <c r="GN574" s="1"/>
  <c r="GH576"/>
  <c r="GN576" s="1"/>
  <c r="GH571"/>
  <c r="GN571" s="1"/>
  <c r="HC565"/>
  <c r="HI565" s="1"/>
  <c r="HC567"/>
  <c r="HI567" s="1"/>
  <c r="HC569"/>
  <c r="HI569" s="1"/>
  <c r="HC573"/>
  <c r="HI573" s="1"/>
  <c r="HC575"/>
  <c r="HI575" s="1"/>
  <c r="HC564"/>
  <c r="HI564" s="1"/>
  <c r="HC566"/>
  <c r="HI566" s="1"/>
  <c r="HC568"/>
  <c r="HI568" s="1"/>
  <c r="HC570"/>
  <c r="HI570" s="1"/>
  <c r="HC572"/>
  <c r="HI572" s="1"/>
  <c r="HC574"/>
  <c r="HI574" s="1"/>
  <c r="HC576"/>
  <c r="HI576" s="1"/>
  <c r="HC571"/>
  <c r="HI571" s="1"/>
  <c r="HX565"/>
  <c r="ID565" s="1"/>
  <c r="HX567"/>
  <c r="ID567" s="1"/>
  <c r="HX569"/>
  <c r="ID569" s="1"/>
  <c r="HX573"/>
  <c r="ID573" s="1"/>
  <c r="HX575"/>
  <c r="ID575" s="1"/>
  <c r="HX564"/>
  <c r="ID564" s="1"/>
  <c r="HX566"/>
  <c r="ID566" s="1"/>
  <c r="HX568"/>
  <c r="ID568" s="1"/>
  <c r="HX570"/>
  <c r="ID570" s="1"/>
  <c r="HX572"/>
  <c r="ID572" s="1"/>
  <c r="HX574"/>
  <c r="ID574" s="1"/>
  <c r="HX576"/>
  <c r="ID576" s="1"/>
  <c r="HX571"/>
  <c r="ID571" s="1"/>
  <c r="IS565"/>
  <c r="IY565" s="1"/>
  <c r="IS567"/>
  <c r="IY567" s="1"/>
  <c r="IS569"/>
  <c r="IY569" s="1"/>
  <c r="IS573"/>
  <c r="IY573" s="1"/>
  <c r="IS575"/>
  <c r="IY575" s="1"/>
  <c r="IS564"/>
  <c r="IY564" s="1"/>
  <c r="IS566"/>
  <c r="IY566" s="1"/>
  <c r="IS568"/>
  <c r="IY568" s="1"/>
  <c r="IS570"/>
  <c r="IY570" s="1"/>
  <c r="IS572"/>
  <c r="IY572" s="1"/>
  <c r="IS574"/>
  <c r="IY574" s="1"/>
  <c r="IS576"/>
  <c r="IY576" s="1"/>
  <c r="IS571"/>
  <c r="IY571" s="1"/>
  <c r="JN565"/>
  <c r="JT565" s="1"/>
  <c r="JN567"/>
  <c r="JT567" s="1"/>
  <c r="JN569"/>
  <c r="JT569" s="1"/>
  <c r="JN573"/>
  <c r="JT573" s="1"/>
  <c r="JN575"/>
  <c r="JT575" s="1"/>
  <c r="JN564"/>
  <c r="JT564" s="1"/>
  <c r="JN566"/>
  <c r="JT566" s="1"/>
  <c r="JN568"/>
  <c r="JT568" s="1"/>
  <c r="JN570"/>
  <c r="JT570" s="1"/>
  <c r="JN572"/>
  <c r="JT572" s="1"/>
  <c r="JN574"/>
  <c r="JT574" s="1"/>
  <c r="JN576"/>
  <c r="JT576" s="1"/>
  <c r="JN571"/>
  <c r="JT571" s="1"/>
  <c r="KI565"/>
  <c r="KO565" s="1"/>
  <c r="KI567"/>
  <c r="KO567" s="1"/>
  <c r="KI569"/>
  <c r="KO569" s="1"/>
  <c r="KI573"/>
  <c r="KO573" s="1"/>
  <c r="KI575"/>
  <c r="KO575" s="1"/>
  <c r="KI564"/>
  <c r="KO564" s="1"/>
  <c r="KI566"/>
  <c r="KO566" s="1"/>
  <c r="KI568"/>
  <c r="KO568" s="1"/>
  <c r="KI570"/>
  <c r="KO570" s="1"/>
  <c r="KI572"/>
  <c r="KO572" s="1"/>
  <c r="KI574"/>
  <c r="KO574" s="1"/>
  <c r="KI576"/>
  <c r="KO576" s="1"/>
  <c r="KI571"/>
  <c r="KO571" s="1"/>
  <c r="LD565"/>
  <c r="LJ565" s="1"/>
  <c r="LD567"/>
  <c r="LJ567" s="1"/>
  <c r="LD569"/>
  <c r="LJ569" s="1"/>
  <c r="LD573"/>
  <c r="LJ573" s="1"/>
  <c r="LD575"/>
  <c r="LJ575" s="1"/>
  <c r="LD564"/>
  <c r="LJ564" s="1"/>
  <c r="LD566"/>
  <c r="LJ566" s="1"/>
  <c r="LD568"/>
  <c r="LJ568" s="1"/>
  <c r="LD570"/>
  <c r="LJ570" s="1"/>
  <c r="LD572"/>
  <c r="LJ572" s="1"/>
  <c r="LD574"/>
  <c r="LJ574" s="1"/>
  <c r="LD576"/>
  <c r="LJ576" s="1"/>
  <c r="LD571"/>
  <c r="LJ571" s="1"/>
  <c r="LY565"/>
  <c r="ME565" s="1"/>
  <c r="LY567"/>
  <c r="ME567" s="1"/>
  <c r="LY569"/>
  <c r="ME569" s="1"/>
  <c r="LY573"/>
  <c r="ME573" s="1"/>
  <c r="LY575"/>
  <c r="ME575" s="1"/>
  <c r="LY564"/>
  <c r="ME564" s="1"/>
  <c r="LY566"/>
  <c r="ME566" s="1"/>
  <c r="LY568"/>
  <c r="ME568" s="1"/>
  <c r="LY570"/>
  <c r="ME570" s="1"/>
  <c r="LY572"/>
  <c r="ME572" s="1"/>
  <c r="LY574"/>
  <c r="ME574" s="1"/>
  <c r="LY576"/>
  <c r="ME576" s="1"/>
  <c r="LY571"/>
  <c r="ME571" s="1"/>
  <c r="MT565"/>
  <c r="MZ565" s="1"/>
  <c r="MT567"/>
  <c r="MZ567" s="1"/>
  <c r="MT569"/>
  <c r="MZ569" s="1"/>
  <c r="MT573"/>
  <c r="MZ573" s="1"/>
  <c r="MT575"/>
  <c r="MZ575" s="1"/>
  <c r="MT564"/>
  <c r="MZ564" s="1"/>
  <c r="MT566"/>
  <c r="MZ566" s="1"/>
  <c r="MT568"/>
  <c r="MZ568" s="1"/>
  <c r="MT570"/>
  <c r="MZ570" s="1"/>
  <c r="MT572"/>
  <c r="MZ572" s="1"/>
  <c r="MT574"/>
  <c r="MZ574" s="1"/>
  <c r="MT576"/>
  <c r="MZ576" s="1"/>
  <c r="MT571"/>
  <c r="MZ571" s="1"/>
  <c r="NO565"/>
  <c r="NU565" s="1"/>
  <c r="NO567"/>
  <c r="NU567" s="1"/>
  <c r="NO569"/>
  <c r="NU569" s="1"/>
  <c r="NO573"/>
  <c r="NU573" s="1"/>
  <c r="NO575"/>
  <c r="NU575" s="1"/>
  <c r="NO564"/>
  <c r="NU564" s="1"/>
  <c r="NO566"/>
  <c r="NU566" s="1"/>
  <c r="NO568"/>
  <c r="NU568" s="1"/>
  <c r="NO570"/>
  <c r="NU570" s="1"/>
  <c r="NO572"/>
  <c r="NU572" s="1"/>
  <c r="NO574"/>
  <c r="NU574" s="1"/>
  <c r="NO576"/>
  <c r="NU576" s="1"/>
  <c r="NO571"/>
  <c r="NU571" s="1"/>
  <c r="OJ565"/>
  <c r="OP565" s="1"/>
  <c r="OJ567"/>
  <c r="OP567" s="1"/>
  <c r="OJ569"/>
  <c r="OP569" s="1"/>
  <c r="OJ573"/>
  <c r="OP573" s="1"/>
  <c r="OJ575"/>
  <c r="OP575" s="1"/>
  <c r="OJ564"/>
  <c r="OP564" s="1"/>
  <c r="OJ566"/>
  <c r="OP566" s="1"/>
  <c r="OJ568"/>
  <c r="OP568" s="1"/>
  <c r="OJ570"/>
  <c r="OP570" s="1"/>
  <c r="OJ572"/>
  <c r="OP572" s="1"/>
  <c r="OJ574"/>
  <c r="OP574" s="1"/>
  <c r="OJ576"/>
  <c r="OP576" s="1"/>
  <c r="OJ571"/>
  <c r="OP571" s="1"/>
  <c r="PE565"/>
  <c r="PK565" s="1"/>
  <c r="PE567"/>
  <c r="PK567" s="1"/>
  <c r="PE569"/>
  <c r="PK569" s="1"/>
  <c r="PE573"/>
  <c r="PK573" s="1"/>
  <c r="PE575"/>
  <c r="PK575" s="1"/>
  <c r="PE564"/>
  <c r="PK564" s="1"/>
  <c r="PE566"/>
  <c r="PK566" s="1"/>
  <c r="PE568"/>
  <c r="PK568" s="1"/>
  <c r="PE570"/>
  <c r="PK570" s="1"/>
  <c r="PE572"/>
  <c r="PK572" s="1"/>
  <c r="PE574"/>
  <c r="PK574" s="1"/>
  <c r="PE576"/>
  <c r="PK576" s="1"/>
  <c r="PE571"/>
  <c r="PK571" s="1"/>
  <c r="PZ565"/>
  <c r="QF565" s="1"/>
  <c r="PZ567"/>
  <c r="QF567" s="1"/>
  <c r="PZ569"/>
  <c r="QF569" s="1"/>
  <c r="PZ573"/>
  <c r="QF573" s="1"/>
  <c r="PZ575"/>
  <c r="QF575" s="1"/>
  <c r="PZ564"/>
  <c r="QF564" s="1"/>
  <c r="PZ566"/>
  <c r="QF566" s="1"/>
  <c r="PZ568"/>
  <c r="QF568" s="1"/>
  <c r="PZ570"/>
  <c r="QF570" s="1"/>
  <c r="PZ572"/>
  <c r="QF572" s="1"/>
  <c r="PZ574"/>
  <c r="QF574" s="1"/>
  <c r="PZ576"/>
  <c r="QF576" s="1"/>
  <c r="PZ571"/>
  <c r="QF571" s="1"/>
  <c r="QU565"/>
  <c r="RA565" s="1"/>
  <c r="QU567"/>
  <c r="RA567" s="1"/>
  <c r="QU569"/>
  <c r="RA569" s="1"/>
  <c r="QU573"/>
  <c r="RA573" s="1"/>
  <c r="QU575"/>
  <c r="RA575" s="1"/>
  <c r="QU564"/>
  <c r="RA564" s="1"/>
  <c r="QU566"/>
  <c r="RA566" s="1"/>
  <c r="QU568"/>
  <c r="RA568" s="1"/>
  <c r="QU570"/>
  <c r="RA570" s="1"/>
  <c r="QU572"/>
  <c r="RA572" s="1"/>
  <c r="QU574"/>
  <c r="RA574" s="1"/>
  <c r="QU576"/>
  <c r="RA576" s="1"/>
  <c r="QU571"/>
  <c r="RA571" s="1"/>
  <c r="RP565"/>
  <c r="RV565" s="1"/>
  <c r="RP567"/>
  <c r="RV567" s="1"/>
  <c r="RP569"/>
  <c r="RV569" s="1"/>
  <c r="RP573"/>
  <c r="RV573" s="1"/>
  <c r="RP575"/>
  <c r="RV575" s="1"/>
  <c r="RP564"/>
  <c r="RV564" s="1"/>
  <c r="RP566"/>
  <c r="RV566" s="1"/>
  <c r="RP568"/>
  <c r="RV568" s="1"/>
  <c r="RP570"/>
  <c r="RV570" s="1"/>
  <c r="RP572"/>
  <c r="RV572" s="1"/>
  <c r="RP574"/>
  <c r="RV574" s="1"/>
  <c r="RP576"/>
  <c r="RV576" s="1"/>
  <c r="RP571"/>
  <c r="RV571" s="1"/>
  <c r="SK565"/>
  <c r="SQ565" s="1"/>
  <c r="SK567"/>
  <c r="SQ567" s="1"/>
  <c r="SK569"/>
  <c r="SQ569" s="1"/>
  <c r="SK573"/>
  <c r="SQ573" s="1"/>
  <c r="SK575"/>
  <c r="SQ575" s="1"/>
  <c r="SK564"/>
  <c r="SQ564" s="1"/>
  <c r="SK566"/>
  <c r="SQ566" s="1"/>
  <c r="SK568"/>
  <c r="SQ568" s="1"/>
  <c r="SK570"/>
  <c r="SQ570" s="1"/>
  <c r="SK572"/>
  <c r="SQ572" s="1"/>
  <c r="SK574"/>
  <c r="SQ574" s="1"/>
  <c r="SK576"/>
  <c r="SQ576" s="1"/>
  <c r="SK571"/>
  <c r="SQ571" s="1"/>
  <c r="TF565"/>
  <c r="TL565" s="1"/>
  <c r="TF567"/>
  <c r="TL567" s="1"/>
  <c r="TF569"/>
  <c r="TL569" s="1"/>
  <c r="TF573"/>
  <c r="TL573" s="1"/>
  <c r="TF575"/>
  <c r="TL575" s="1"/>
  <c r="TF564"/>
  <c r="TL564" s="1"/>
  <c r="TF566"/>
  <c r="TL566" s="1"/>
  <c r="TF568"/>
  <c r="TL568" s="1"/>
  <c r="TF570"/>
  <c r="TL570" s="1"/>
  <c r="TF572"/>
  <c r="TL572" s="1"/>
  <c r="TF574"/>
  <c r="TL574" s="1"/>
  <c r="TF576"/>
  <c r="TL576" s="1"/>
  <c r="TF571"/>
  <c r="TL571" s="1"/>
  <c r="UA565"/>
  <c r="UG565" s="1"/>
  <c r="UA567"/>
  <c r="UG567" s="1"/>
  <c r="UA569"/>
  <c r="UG569" s="1"/>
  <c r="UA573"/>
  <c r="UG573" s="1"/>
  <c r="UA575"/>
  <c r="UG575" s="1"/>
  <c r="UA564"/>
  <c r="UG564" s="1"/>
  <c r="UA566"/>
  <c r="UG566" s="1"/>
  <c r="UA568"/>
  <c r="UG568" s="1"/>
  <c r="UA570"/>
  <c r="UG570" s="1"/>
  <c r="UA572"/>
  <c r="UG572" s="1"/>
  <c r="UA574"/>
  <c r="UG574" s="1"/>
  <c r="UA576"/>
  <c r="UG576" s="1"/>
  <c r="UA571"/>
  <c r="UG571" s="1"/>
  <c r="UV565"/>
  <c r="VB565" s="1"/>
  <c r="UV567"/>
  <c r="VB567" s="1"/>
  <c r="UV569"/>
  <c r="VB569" s="1"/>
  <c r="UV571"/>
  <c r="VB571" s="1"/>
  <c r="UV573"/>
  <c r="VB573" s="1"/>
  <c r="UV575"/>
  <c r="VB575" s="1"/>
  <c r="UV564"/>
  <c r="VB564" s="1"/>
  <c r="UV566"/>
  <c r="VB566" s="1"/>
  <c r="UV568"/>
  <c r="VB568" s="1"/>
  <c r="UV570"/>
  <c r="VB570" s="1"/>
  <c r="UV572"/>
  <c r="VB572" s="1"/>
  <c r="UV574"/>
  <c r="VB574" s="1"/>
  <c r="UV576"/>
  <c r="VB576" s="1"/>
  <c r="AIO565"/>
  <c r="AIU565" s="1"/>
  <c r="AIO567"/>
  <c r="AIU567" s="1"/>
  <c r="AIO569"/>
  <c r="AIU569" s="1"/>
  <c r="AIO571"/>
  <c r="AIU571" s="1"/>
  <c r="AIO573"/>
  <c r="AIU573" s="1"/>
  <c r="AIO575"/>
  <c r="AIU575" s="1"/>
  <c r="AIO564"/>
  <c r="AIU564" s="1"/>
  <c r="AIO566"/>
  <c r="AIU566" s="1"/>
  <c r="AIO568"/>
  <c r="AIU568" s="1"/>
  <c r="AIO570"/>
  <c r="AIU570" s="1"/>
  <c r="AIO572"/>
  <c r="AIU572" s="1"/>
  <c r="AIO574"/>
  <c r="AIU574" s="1"/>
  <c r="AIO576"/>
  <c r="AIU576" s="1"/>
  <c r="AJJ565"/>
  <c r="AJP565" s="1"/>
  <c r="AJJ567"/>
  <c r="AJP567" s="1"/>
  <c r="AJJ569"/>
  <c r="AJP569" s="1"/>
  <c r="AJJ571"/>
  <c r="AJP571" s="1"/>
  <c r="AJJ573"/>
  <c r="AJP573" s="1"/>
  <c r="AJJ575"/>
  <c r="AJP575" s="1"/>
  <c r="AJJ564"/>
  <c r="AJP564" s="1"/>
  <c r="AJJ566"/>
  <c r="AJP566" s="1"/>
  <c r="AJJ568"/>
  <c r="AJP568" s="1"/>
  <c r="AJJ570"/>
  <c r="AJP570" s="1"/>
  <c r="AJJ572"/>
  <c r="AJP572" s="1"/>
  <c r="AJJ574"/>
  <c r="AJP574" s="1"/>
  <c r="AJJ576"/>
  <c r="AJP576" s="1"/>
  <c r="AKE565"/>
  <c r="AKK565" s="1"/>
  <c r="AKE567"/>
  <c r="AKK567" s="1"/>
  <c r="AKE569"/>
  <c r="AKK569" s="1"/>
  <c r="AKE571"/>
  <c r="AKK571" s="1"/>
  <c r="AKE573"/>
  <c r="AKK573" s="1"/>
  <c r="AKE575"/>
  <c r="AKK575" s="1"/>
  <c r="AKE564"/>
  <c r="AKK564" s="1"/>
  <c r="AKE566"/>
  <c r="AKK566" s="1"/>
  <c r="AKE568"/>
  <c r="AKK568" s="1"/>
  <c r="AKE570"/>
  <c r="AKK570" s="1"/>
  <c r="AKE572"/>
  <c r="AKK572" s="1"/>
  <c r="AKE574"/>
  <c r="AKK574" s="1"/>
  <c r="AKE576"/>
  <c r="AKK576" s="1"/>
  <c r="AKZ565"/>
  <c r="ALF565" s="1"/>
  <c r="AKZ567"/>
  <c r="ALF567" s="1"/>
  <c r="AKZ569"/>
  <c r="ALF569" s="1"/>
  <c r="AKZ571"/>
  <c r="ALF571" s="1"/>
  <c r="AKZ573"/>
  <c r="ALF573" s="1"/>
  <c r="AKZ575"/>
  <c r="ALF575" s="1"/>
  <c r="AKZ564"/>
  <c r="ALF564" s="1"/>
  <c r="AKZ566"/>
  <c r="ALF566" s="1"/>
  <c r="AKZ568"/>
  <c r="ALF568" s="1"/>
  <c r="AKZ570"/>
  <c r="ALF570" s="1"/>
  <c r="AKZ572"/>
  <c r="ALF572" s="1"/>
  <c r="AKZ574"/>
  <c r="ALF574" s="1"/>
  <c r="AKZ576"/>
  <c r="ALF576" s="1"/>
  <c r="ALU565"/>
  <c r="AMA565" s="1"/>
  <c r="ALU567"/>
  <c r="AMA567" s="1"/>
  <c r="ALU569"/>
  <c r="AMA569" s="1"/>
  <c r="ALU571"/>
  <c r="AMA571" s="1"/>
  <c r="ALU573"/>
  <c r="AMA573" s="1"/>
  <c r="ALU575"/>
  <c r="AMA575" s="1"/>
  <c r="ALU564"/>
  <c r="AMA564" s="1"/>
  <c r="ALU566"/>
  <c r="AMA566" s="1"/>
  <c r="AMA562" s="1"/>
  <c r="AMA592" s="1"/>
  <c r="AMA593" s="1"/>
  <c r="ALU568"/>
  <c r="AMA568" s="1"/>
  <c r="ALU570"/>
  <c r="AMA570" s="1"/>
  <c r="ALU572"/>
  <c r="AMA572" s="1"/>
  <c r="ALU574"/>
  <c r="AMA574" s="1"/>
  <c r="ALU576"/>
  <c r="AMA576" s="1"/>
  <c r="AMP565"/>
  <c r="AMV565" s="1"/>
  <c r="AMP567"/>
  <c r="AMV567" s="1"/>
  <c r="AMP569"/>
  <c r="AMV569" s="1"/>
  <c r="AMP571"/>
  <c r="AMV571" s="1"/>
  <c r="AMP573"/>
  <c r="AMV573" s="1"/>
  <c r="AMP575"/>
  <c r="AMV575" s="1"/>
  <c r="AMP564"/>
  <c r="AMV564" s="1"/>
  <c r="AMP566"/>
  <c r="AMV566" s="1"/>
  <c r="AMP568"/>
  <c r="AMV568" s="1"/>
  <c r="AMP570"/>
  <c r="AMV570" s="1"/>
  <c r="AMP572"/>
  <c r="AMV572" s="1"/>
  <c r="AMP574"/>
  <c r="AMV574" s="1"/>
  <c r="AMP576"/>
  <c r="AMV576" s="1"/>
  <c r="ANK565"/>
  <c r="ANQ565" s="1"/>
  <c r="ANK567"/>
  <c r="ANQ567" s="1"/>
  <c r="ANK569"/>
  <c r="ANQ569" s="1"/>
  <c r="ANK571"/>
  <c r="ANQ571" s="1"/>
  <c r="ANK573"/>
  <c r="ANQ573" s="1"/>
  <c r="ANK575"/>
  <c r="ANQ575" s="1"/>
  <c r="ANK564"/>
  <c r="ANQ564" s="1"/>
  <c r="ANK566"/>
  <c r="ANQ566" s="1"/>
  <c r="ANK568"/>
  <c r="ANQ568" s="1"/>
  <c r="ANK570"/>
  <c r="ANQ570" s="1"/>
  <c r="ANK572"/>
  <c r="ANQ572" s="1"/>
  <c r="ANK574"/>
  <c r="ANQ574" s="1"/>
  <c r="ANK576"/>
  <c r="ANQ576" s="1"/>
  <c r="AOF565"/>
  <c r="AOL565" s="1"/>
  <c r="AOF567"/>
  <c r="AOL567" s="1"/>
  <c r="AOF569"/>
  <c r="AOL569" s="1"/>
  <c r="AOF571"/>
  <c r="AOL571" s="1"/>
  <c r="AOF573"/>
  <c r="AOL573" s="1"/>
  <c r="AOF575"/>
  <c r="AOL575" s="1"/>
  <c r="AOF564"/>
  <c r="AOL564" s="1"/>
  <c r="AOF566"/>
  <c r="AOL566" s="1"/>
  <c r="AOF568"/>
  <c r="AOL568" s="1"/>
  <c r="AOF570"/>
  <c r="AOL570" s="1"/>
  <c r="AOF572"/>
  <c r="AOL572" s="1"/>
  <c r="AOF574"/>
  <c r="AOL574" s="1"/>
  <c r="AOF576"/>
  <c r="AOL576" s="1"/>
  <c r="APA565"/>
  <c r="APG565" s="1"/>
  <c r="APA567"/>
  <c r="APG567" s="1"/>
  <c r="APA569"/>
  <c r="APG569" s="1"/>
  <c r="APA571"/>
  <c r="APG571" s="1"/>
  <c r="APA573"/>
  <c r="APG573" s="1"/>
  <c r="APA575"/>
  <c r="APG575" s="1"/>
  <c r="APA564"/>
  <c r="APG564" s="1"/>
  <c r="APA566"/>
  <c r="APG566" s="1"/>
  <c r="APA568"/>
  <c r="APG568" s="1"/>
  <c r="APA570"/>
  <c r="APG570" s="1"/>
  <c r="APA572"/>
  <c r="APG572" s="1"/>
  <c r="APA574"/>
  <c r="APG574" s="1"/>
  <c r="APA576"/>
  <c r="APG576" s="1"/>
  <c r="ATV563"/>
  <c r="AUB563" s="1"/>
  <c r="ATV564"/>
  <c r="AUB564" s="1"/>
  <c r="ATV566"/>
  <c r="AUB566" s="1"/>
  <c r="ATV568"/>
  <c r="AUB568" s="1"/>
  <c r="ATV570"/>
  <c r="AUB570" s="1"/>
  <c r="ATV572"/>
  <c r="AUB572" s="1"/>
  <c r="ATV574"/>
  <c r="AUB574" s="1"/>
  <c r="ATV576"/>
  <c r="AUB576" s="1"/>
  <c r="ATV565"/>
  <c r="AUB565" s="1"/>
  <c r="ATV567"/>
  <c r="AUB567" s="1"/>
  <c r="ATV569"/>
  <c r="AUB569" s="1"/>
  <c r="ATV571"/>
  <c r="AUB571" s="1"/>
  <c r="ATV573"/>
  <c r="AUB573" s="1"/>
  <c r="ATV575"/>
  <c r="AUB575" s="1"/>
  <c r="ASF563"/>
  <c r="ASL563" s="1"/>
  <c r="ASF564"/>
  <c r="ASL564" s="1"/>
  <c r="ASF566"/>
  <c r="ASL566" s="1"/>
  <c r="ASF568"/>
  <c r="ASL568" s="1"/>
  <c r="ASF570"/>
  <c r="ASL570" s="1"/>
  <c r="ASF572"/>
  <c r="ASL572" s="1"/>
  <c r="ASF574"/>
  <c r="ASL574" s="1"/>
  <c r="ASF576"/>
  <c r="ASL576" s="1"/>
  <c r="ASF565"/>
  <c r="ASL565" s="1"/>
  <c r="ASF567"/>
  <c r="ASL567" s="1"/>
  <c r="ASF569"/>
  <c r="ASL569" s="1"/>
  <c r="ASF571"/>
  <c r="ASL571" s="1"/>
  <c r="ASF573"/>
  <c r="ASL573" s="1"/>
  <c r="ASF575"/>
  <c r="ASL575" s="1"/>
  <c r="AQP563"/>
  <c r="AQV563" s="1"/>
  <c r="AQP564"/>
  <c r="AQV564" s="1"/>
  <c r="AQP566"/>
  <c r="AQV566" s="1"/>
  <c r="AQP568"/>
  <c r="AQV568" s="1"/>
  <c r="AQP570"/>
  <c r="AQV570" s="1"/>
  <c r="AQP572"/>
  <c r="AQV572" s="1"/>
  <c r="AQP574"/>
  <c r="AQV574" s="1"/>
  <c r="AQP576"/>
  <c r="AQV576" s="1"/>
  <c r="AQP565"/>
  <c r="AQV565" s="1"/>
  <c r="AQP567"/>
  <c r="AQV567" s="1"/>
  <c r="AQP569"/>
  <c r="AQV569" s="1"/>
  <c r="AQP571"/>
  <c r="AQV571" s="1"/>
  <c r="AQP573"/>
  <c r="AQV573" s="1"/>
  <c r="AQP575"/>
  <c r="AQV575" s="1"/>
  <c r="AOZ563"/>
  <c r="APF563" s="1"/>
  <c r="AOZ564"/>
  <c r="APF564" s="1"/>
  <c r="AOZ566"/>
  <c r="APF566" s="1"/>
  <c r="AOZ568"/>
  <c r="APF568" s="1"/>
  <c r="AOZ570"/>
  <c r="APF570" s="1"/>
  <c r="AOZ572"/>
  <c r="APF572" s="1"/>
  <c r="AOZ574"/>
  <c r="APF574" s="1"/>
  <c r="AOZ576"/>
  <c r="APF576" s="1"/>
  <c r="AOZ565"/>
  <c r="APF565" s="1"/>
  <c r="AOZ567"/>
  <c r="APF567" s="1"/>
  <c r="AOZ569"/>
  <c r="APF569" s="1"/>
  <c r="AOZ571"/>
  <c r="APF571" s="1"/>
  <c r="AOZ573"/>
  <c r="APF573" s="1"/>
  <c r="AOZ575"/>
  <c r="APF575" s="1"/>
  <c r="ANJ563"/>
  <c r="ANP563" s="1"/>
  <c r="ANJ564"/>
  <c r="ANP564" s="1"/>
  <c r="ANJ566"/>
  <c r="ANP566" s="1"/>
  <c r="ANJ568"/>
  <c r="ANP568" s="1"/>
  <c r="ANJ570"/>
  <c r="ANP570" s="1"/>
  <c r="ANJ572"/>
  <c r="ANP572" s="1"/>
  <c r="ANJ574"/>
  <c r="ANP574" s="1"/>
  <c r="ANJ576"/>
  <c r="ANP576" s="1"/>
  <c r="ANJ565"/>
  <c r="ANP565" s="1"/>
  <c r="ANJ567"/>
  <c r="ANP567" s="1"/>
  <c r="ANJ569"/>
  <c r="ANP569" s="1"/>
  <c r="ANJ571"/>
  <c r="ANP571" s="1"/>
  <c r="ANJ573"/>
  <c r="ANP573" s="1"/>
  <c r="ANJ575"/>
  <c r="ANP575" s="1"/>
  <c r="ALT563"/>
  <c r="ALZ563" s="1"/>
  <c r="ALT564"/>
  <c r="ALZ564" s="1"/>
  <c r="ALT566"/>
  <c r="ALZ566" s="1"/>
  <c r="ALT568"/>
  <c r="ALZ568" s="1"/>
  <c r="ALT570"/>
  <c r="ALZ570" s="1"/>
  <c r="ALT572"/>
  <c r="ALZ572" s="1"/>
  <c r="ALT574"/>
  <c r="ALZ574" s="1"/>
  <c r="ALT576"/>
  <c r="ALZ576" s="1"/>
  <c r="ALT565"/>
  <c r="ALZ565" s="1"/>
  <c r="ALT567"/>
  <c r="ALZ567" s="1"/>
  <c r="ALT569"/>
  <c r="ALZ569" s="1"/>
  <c r="ALT571"/>
  <c r="ALZ571" s="1"/>
  <c r="ALT573"/>
  <c r="ALZ573" s="1"/>
  <c r="ALT575"/>
  <c r="ALZ575" s="1"/>
  <c r="AKD563"/>
  <c r="AKJ563" s="1"/>
  <c r="AKD564"/>
  <c r="AKJ564" s="1"/>
  <c r="AKD566"/>
  <c r="AKJ566" s="1"/>
  <c r="AKD568"/>
  <c r="AKJ568" s="1"/>
  <c r="AKD570"/>
  <c r="AKJ570" s="1"/>
  <c r="AKD572"/>
  <c r="AKJ572" s="1"/>
  <c r="AKD574"/>
  <c r="AKJ574" s="1"/>
  <c r="AKD576"/>
  <c r="AKJ576" s="1"/>
  <c r="AKD565"/>
  <c r="AKJ565" s="1"/>
  <c r="AKD567"/>
  <c r="AKJ567" s="1"/>
  <c r="AKD569"/>
  <c r="AKJ569" s="1"/>
  <c r="AKD571"/>
  <c r="AKJ571" s="1"/>
  <c r="AKD573"/>
  <c r="AKJ573" s="1"/>
  <c r="AKD575"/>
  <c r="AKJ575" s="1"/>
  <c r="AIN563"/>
  <c r="AIT563" s="1"/>
  <c r="AIN564"/>
  <c r="AIT564" s="1"/>
  <c r="AIN566"/>
  <c r="AIT566" s="1"/>
  <c r="AIN568"/>
  <c r="AIT568" s="1"/>
  <c r="AIN570"/>
  <c r="AIT570" s="1"/>
  <c r="AIN572"/>
  <c r="AIT572" s="1"/>
  <c r="AIN574"/>
  <c r="AIT574" s="1"/>
  <c r="AIN576"/>
  <c r="AIT576" s="1"/>
  <c r="AIN565"/>
  <c r="AIT565" s="1"/>
  <c r="AIN567"/>
  <c r="AIT567" s="1"/>
  <c r="AIN569"/>
  <c r="AIT569" s="1"/>
  <c r="AIN571"/>
  <c r="AIT571" s="1"/>
  <c r="AIN573"/>
  <c r="AIT573" s="1"/>
  <c r="AIN575"/>
  <c r="AIT575" s="1"/>
  <c r="TZ563"/>
  <c r="UF563" s="1"/>
  <c r="TZ564"/>
  <c r="UF564" s="1"/>
  <c r="TZ566"/>
  <c r="UF566" s="1"/>
  <c r="TZ568"/>
  <c r="UF568" s="1"/>
  <c r="TZ570"/>
  <c r="UF570" s="1"/>
  <c r="TZ572"/>
  <c r="UF572" s="1"/>
  <c r="TZ574"/>
  <c r="UF574" s="1"/>
  <c r="TZ576"/>
  <c r="UF576" s="1"/>
  <c r="TZ565"/>
  <c r="UF565" s="1"/>
  <c r="TZ567"/>
  <c r="UF567" s="1"/>
  <c r="TZ569"/>
  <c r="UF569" s="1"/>
  <c r="TZ571"/>
  <c r="UF571" s="1"/>
  <c r="TZ573"/>
  <c r="UF573" s="1"/>
  <c r="TZ575"/>
  <c r="UF575" s="1"/>
  <c r="SJ563"/>
  <c r="SP563" s="1"/>
  <c r="SJ564"/>
  <c r="SP564" s="1"/>
  <c r="SJ566"/>
  <c r="SP566" s="1"/>
  <c r="SJ568"/>
  <c r="SP568" s="1"/>
  <c r="SJ570"/>
  <c r="SP570" s="1"/>
  <c r="SJ572"/>
  <c r="SP572" s="1"/>
  <c r="SJ574"/>
  <c r="SP574" s="1"/>
  <c r="SJ576"/>
  <c r="SP576" s="1"/>
  <c r="SJ565"/>
  <c r="SP565" s="1"/>
  <c r="SJ567"/>
  <c r="SP567" s="1"/>
  <c r="SJ569"/>
  <c r="SP569" s="1"/>
  <c r="SJ571"/>
  <c r="SP571" s="1"/>
  <c r="SJ573"/>
  <c r="SP573" s="1"/>
  <c r="SJ575"/>
  <c r="SP575" s="1"/>
  <c r="QT563"/>
  <c r="QZ563" s="1"/>
  <c r="QT564"/>
  <c r="QZ564" s="1"/>
  <c r="QT566"/>
  <c r="QZ566" s="1"/>
  <c r="QT568"/>
  <c r="QZ568" s="1"/>
  <c r="QT570"/>
  <c r="QZ570" s="1"/>
  <c r="QT572"/>
  <c r="QZ572" s="1"/>
  <c r="QT574"/>
  <c r="QZ574" s="1"/>
  <c r="QT576"/>
  <c r="QZ576" s="1"/>
  <c r="QT565"/>
  <c r="QZ565" s="1"/>
  <c r="QT567"/>
  <c r="QZ567" s="1"/>
  <c r="QT569"/>
  <c r="QZ569" s="1"/>
  <c r="QT571"/>
  <c r="QZ571" s="1"/>
  <c r="QT573"/>
  <c r="QZ573" s="1"/>
  <c r="QT575"/>
  <c r="QZ575" s="1"/>
  <c r="PD563"/>
  <c r="PJ563" s="1"/>
  <c r="PD564"/>
  <c r="PJ564" s="1"/>
  <c r="PD566"/>
  <c r="PJ566" s="1"/>
  <c r="PD568"/>
  <c r="PJ568" s="1"/>
  <c r="PD570"/>
  <c r="PJ570" s="1"/>
  <c r="PD572"/>
  <c r="PJ572" s="1"/>
  <c r="PD574"/>
  <c r="PJ574" s="1"/>
  <c r="PD576"/>
  <c r="PJ576" s="1"/>
  <c r="PD565"/>
  <c r="PJ565" s="1"/>
  <c r="PD567"/>
  <c r="PJ567" s="1"/>
  <c r="PD569"/>
  <c r="PJ569" s="1"/>
  <c r="PD571"/>
  <c r="PJ571" s="1"/>
  <c r="PD573"/>
  <c r="PJ573" s="1"/>
  <c r="PD575"/>
  <c r="PJ575" s="1"/>
  <c r="NN563"/>
  <c r="NT563" s="1"/>
  <c r="NN564"/>
  <c r="NT564" s="1"/>
  <c r="NN566"/>
  <c r="NT566" s="1"/>
  <c r="NN568"/>
  <c r="NT568" s="1"/>
  <c r="NN570"/>
  <c r="NT570" s="1"/>
  <c r="NN572"/>
  <c r="NT572" s="1"/>
  <c r="NN574"/>
  <c r="NT574" s="1"/>
  <c r="NN576"/>
  <c r="NT576" s="1"/>
  <c r="NN565"/>
  <c r="NT565" s="1"/>
  <c r="NN567"/>
  <c r="NT567" s="1"/>
  <c r="NN569"/>
  <c r="NT569" s="1"/>
  <c r="NN571"/>
  <c r="NT571" s="1"/>
  <c r="NN573"/>
  <c r="NT573" s="1"/>
  <c r="NN575"/>
  <c r="NT575" s="1"/>
  <c r="LX563"/>
  <c r="MD563" s="1"/>
  <c r="LX564"/>
  <c r="MD564" s="1"/>
  <c r="LX566"/>
  <c r="MD566" s="1"/>
  <c r="LX568"/>
  <c r="MD568" s="1"/>
  <c r="LX570"/>
  <c r="MD570" s="1"/>
  <c r="LX572"/>
  <c r="MD572" s="1"/>
  <c r="LX574"/>
  <c r="MD574" s="1"/>
  <c r="LX576"/>
  <c r="MD576" s="1"/>
  <c r="LX565"/>
  <c r="MD565" s="1"/>
  <c r="LX567"/>
  <c r="MD567" s="1"/>
  <c r="LX569"/>
  <c r="MD569" s="1"/>
  <c r="LX571"/>
  <c r="MD571" s="1"/>
  <c r="LX573"/>
  <c r="MD573" s="1"/>
  <c r="LX575"/>
  <c r="MD575" s="1"/>
  <c r="KH563"/>
  <c r="KN563" s="1"/>
  <c r="KH564"/>
  <c r="KN564" s="1"/>
  <c r="KH566"/>
  <c r="KN566" s="1"/>
  <c r="KH568"/>
  <c r="KN568" s="1"/>
  <c r="KH570"/>
  <c r="KN570" s="1"/>
  <c r="KH572"/>
  <c r="KN572" s="1"/>
  <c r="KH574"/>
  <c r="KN574" s="1"/>
  <c r="KH576"/>
  <c r="KN576" s="1"/>
  <c r="KH565"/>
  <c r="KN565" s="1"/>
  <c r="KH567"/>
  <c r="KN567" s="1"/>
  <c r="KH569"/>
  <c r="KN569" s="1"/>
  <c r="KH571"/>
  <c r="KN571" s="1"/>
  <c r="KH573"/>
  <c r="KN573" s="1"/>
  <c r="KH575"/>
  <c r="KN575" s="1"/>
  <c r="IR563"/>
  <c r="IX563" s="1"/>
  <c r="IR564"/>
  <c r="IX564" s="1"/>
  <c r="IR566"/>
  <c r="IX566" s="1"/>
  <c r="IR568"/>
  <c r="IX568" s="1"/>
  <c r="IR570"/>
  <c r="IX570" s="1"/>
  <c r="IR572"/>
  <c r="IX572" s="1"/>
  <c r="IR574"/>
  <c r="IX574" s="1"/>
  <c r="IR576"/>
  <c r="IX576" s="1"/>
  <c r="IR565"/>
  <c r="IX565" s="1"/>
  <c r="IR567"/>
  <c r="IX567" s="1"/>
  <c r="IR569"/>
  <c r="IX569" s="1"/>
  <c r="IR571"/>
  <c r="IX571" s="1"/>
  <c r="IR573"/>
  <c r="IX573" s="1"/>
  <c r="IR575"/>
  <c r="IX575" s="1"/>
  <c r="HB563"/>
  <c r="HH563" s="1"/>
  <c r="HB564"/>
  <c r="HH564" s="1"/>
  <c r="HB566"/>
  <c r="HH566" s="1"/>
  <c r="HB568"/>
  <c r="HH568" s="1"/>
  <c r="HB570"/>
  <c r="HH570" s="1"/>
  <c r="HB572"/>
  <c r="HH572" s="1"/>
  <c r="HB574"/>
  <c r="HH574" s="1"/>
  <c r="HB576"/>
  <c r="HH576" s="1"/>
  <c r="HB565"/>
  <c r="HH565" s="1"/>
  <c r="HB567"/>
  <c r="HH567" s="1"/>
  <c r="HB569"/>
  <c r="HH569" s="1"/>
  <c r="HB571"/>
  <c r="HH571" s="1"/>
  <c r="HB573"/>
  <c r="HH573" s="1"/>
  <c r="HB575"/>
  <c r="HH575" s="1"/>
  <c r="AUS563"/>
  <c r="AUY563" s="1"/>
  <c r="AUS564"/>
  <c r="AUY564" s="1"/>
  <c r="AUS566"/>
  <c r="AUY566" s="1"/>
  <c r="AUS568"/>
  <c r="AUY568" s="1"/>
  <c r="AUS570"/>
  <c r="AUY570" s="1"/>
  <c r="AUS572"/>
  <c r="AUY572" s="1"/>
  <c r="AUS574"/>
  <c r="AUY574" s="1"/>
  <c r="AUS576"/>
  <c r="AUY576" s="1"/>
  <c r="AUS565"/>
  <c r="AUY565" s="1"/>
  <c r="AUS567"/>
  <c r="AUY567" s="1"/>
  <c r="AUS569"/>
  <c r="AUY569" s="1"/>
  <c r="AUS571"/>
  <c r="AUY571" s="1"/>
  <c r="AUS573"/>
  <c r="AUY573" s="1"/>
  <c r="AUS575"/>
  <c r="AUY575" s="1"/>
  <c r="ATC563"/>
  <c r="ATI563" s="1"/>
  <c r="ATC564"/>
  <c r="ATI564" s="1"/>
  <c r="ATC566"/>
  <c r="ATI566" s="1"/>
  <c r="ATC568"/>
  <c r="ATI568" s="1"/>
  <c r="ATC570"/>
  <c r="ATI570" s="1"/>
  <c r="ATC572"/>
  <c r="ATI572" s="1"/>
  <c r="ATC574"/>
  <c r="ATI574" s="1"/>
  <c r="ATC576"/>
  <c r="ATI576" s="1"/>
  <c r="ATC565"/>
  <c r="ATI565" s="1"/>
  <c r="ATC567"/>
  <c r="ATI567" s="1"/>
  <c r="ATC569"/>
  <c r="ATI569" s="1"/>
  <c r="ATC571"/>
  <c r="ATI571" s="1"/>
  <c r="ATC573"/>
  <c r="ATI573" s="1"/>
  <c r="ATC575"/>
  <c r="ATI575" s="1"/>
  <c r="ARM563"/>
  <c r="ARS563" s="1"/>
  <c r="ARM564"/>
  <c r="ARS564" s="1"/>
  <c r="ARM566"/>
  <c r="ARS566" s="1"/>
  <c r="ARM568"/>
  <c r="ARS568" s="1"/>
  <c r="ARM570"/>
  <c r="ARS570" s="1"/>
  <c r="ARM572"/>
  <c r="ARS572" s="1"/>
  <c r="ARM574"/>
  <c r="ARS574" s="1"/>
  <c r="ARM576"/>
  <c r="ARS576" s="1"/>
  <c r="ARM565"/>
  <c r="ARS565" s="1"/>
  <c r="ARM567"/>
  <c r="ARS567" s="1"/>
  <c r="ARM569"/>
  <c r="ARS569" s="1"/>
  <c r="ARM571"/>
  <c r="ARS571" s="1"/>
  <c r="ARM573"/>
  <c r="ARS573" s="1"/>
  <c r="ARM575"/>
  <c r="ARS575" s="1"/>
  <c r="APW563"/>
  <c r="AQC563" s="1"/>
  <c r="APW564"/>
  <c r="AQC564" s="1"/>
  <c r="APW566"/>
  <c r="AQC566" s="1"/>
  <c r="APW568"/>
  <c r="AQC568" s="1"/>
  <c r="APW570"/>
  <c r="AQC570" s="1"/>
  <c r="APW572"/>
  <c r="AQC572" s="1"/>
  <c r="APW574"/>
  <c r="AQC574" s="1"/>
  <c r="APW576"/>
  <c r="AQC576" s="1"/>
  <c r="APW565"/>
  <c r="AQC565" s="1"/>
  <c r="APW567"/>
  <c r="AQC567" s="1"/>
  <c r="APW569"/>
  <c r="AQC569" s="1"/>
  <c r="APW571"/>
  <c r="AQC571" s="1"/>
  <c r="APW573"/>
  <c r="AQC573" s="1"/>
  <c r="APW575"/>
  <c r="AQC575" s="1"/>
  <c r="AOG563"/>
  <c r="AOM563" s="1"/>
  <c r="AOG564"/>
  <c r="AOM564" s="1"/>
  <c r="AOG566"/>
  <c r="AOM566" s="1"/>
  <c r="AOG568"/>
  <c r="AOM568" s="1"/>
  <c r="AOG570"/>
  <c r="AOM570" s="1"/>
  <c r="AOG572"/>
  <c r="AOM572" s="1"/>
  <c r="AOG574"/>
  <c r="AOM574" s="1"/>
  <c r="AOG576"/>
  <c r="AOM576" s="1"/>
  <c r="AOG565"/>
  <c r="AOM565" s="1"/>
  <c r="AOG567"/>
  <c r="AOM567" s="1"/>
  <c r="AOG569"/>
  <c r="AOM569" s="1"/>
  <c r="AOG571"/>
  <c r="AOM571" s="1"/>
  <c r="AOG573"/>
  <c r="AOM573" s="1"/>
  <c r="AOG575"/>
  <c r="AOM575" s="1"/>
  <c r="AMQ563"/>
  <c r="AMW563" s="1"/>
  <c r="AMQ564"/>
  <c r="AMW564" s="1"/>
  <c r="AMQ566"/>
  <c r="AMW566" s="1"/>
  <c r="AMQ568"/>
  <c r="AMW568" s="1"/>
  <c r="AMQ570"/>
  <c r="AMW570" s="1"/>
  <c r="AMQ572"/>
  <c r="AMW572" s="1"/>
  <c r="AMQ574"/>
  <c r="AMW574" s="1"/>
  <c r="AMQ576"/>
  <c r="AMW576" s="1"/>
  <c r="AMQ565"/>
  <c r="AMW565" s="1"/>
  <c r="AMQ567"/>
  <c r="AMW567" s="1"/>
  <c r="AMQ569"/>
  <c r="AMW569" s="1"/>
  <c r="AMQ571"/>
  <c r="AMW571" s="1"/>
  <c r="AMQ573"/>
  <c r="AMW573" s="1"/>
  <c r="AMQ575"/>
  <c r="AMW575" s="1"/>
  <c r="ALA563"/>
  <c r="ALG563" s="1"/>
  <c r="ALA564"/>
  <c r="ALG564" s="1"/>
  <c r="ALA566"/>
  <c r="ALG566" s="1"/>
  <c r="ALA568"/>
  <c r="ALG568" s="1"/>
  <c r="ALA570"/>
  <c r="ALG570" s="1"/>
  <c r="ALA572"/>
  <c r="ALG572" s="1"/>
  <c r="ALA574"/>
  <c r="ALG574" s="1"/>
  <c r="ALA576"/>
  <c r="ALG576" s="1"/>
  <c r="ALA565"/>
  <c r="ALG565" s="1"/>
  <c r="ALA567"/>
  <c r="ALG567" s="1"/>
  <c r="ALA569"/>
  <c r="ALG569" s="1"/>
  <c r="ALA571"/>
  <c r="ALG571" s="1"/>
  <c r="ALA573"/>
  <c r="ALG573" s="1"/>
  <c r="ALA575"/>
  <c r="ALG575" s="1"/>
  <c r="AJK563"/>
  <c r="AJQ563" s="1"/>
  <c r="AJK564"/>
  <c r="AJQ564" s="1"/>
  <c r="AJK566"/>
  <c r="AJQ566" s="1"/>
  <c r="AJK568"/>
  <c r="AJQ568" s="1"/>
  <c r="AJK570"/>
  <c r="AJQ570" s="1"/>
  <c r="AJK572"/>
  <c r="AJQ572" s="1"/>
  <c r="AJK574"/>
  <c r="AJQ574" s="1"/>
  <c r="AJK576"/>
  <c r="AJQ576" s="1"/>
  <c r="AJK565"/>
  <c r="AJQ565" s="1"/>
  <c r="AJK567"/>
  <c r="AJQ567" s="1"/>
  <c r="AJK569"/>
  <c r="AJQ569" s="1"/>
  <c r="AJK571"/>
  <c r="AJQ571" s="1"/>
  <c r="AJK573"/>
  <c r="AJQ573" s="1"/>
  <c r="AJK575"/>
  <c r="AJQ575" s="1"/>
  <c r="UW563"/>
  <c r="VC563" s="1"/>
  <c r="UW564"/>
  <c r="VC564" s="1"/>
  <c r="UW566"/>
  <c r="VC566" s="1"/>
  <c r="UW568"/>
  <c r="VC568" s="1"/>
  <c r="UW570"/>
  <c r="VC570" s="1"/>
  <c r="UW572"/>
  <c r="VC572" s="1"/>
  <c r="UW574"/>
  <c r="VC574" s="1"/>
  <c r="UW576"/>
  <c r="VC576" s="1"/>
  <c r="UW565"/>
  <c r="VC565" s="1"/>
  <c r="UW567"/>
  <c r="VC567" s="1"/>
  <c r="UW569"/>
  <c r="VC569" s="1"/>
  <c r="UW571"/>
  <c r="VC571" s="1"/>
  <c r="UW573"/>
  <c r="VC573" s="1"/>
  <c r="UW575"/>
  <c r="VC575" s="1"/>
  <c r="TG563"/>
  <c r="TM563" s="1"/>
  <c r="TG564"/>
  <c r="TM564" s="1"/>
  <c r="TG566"/>
  <c r="TM566" s="1"/>
  <c r="TG568"/>
  <c r="TM568" s="1"/>
  <c r="TG570"/>
  <c r="TM570" s="1"/>
  <c r="TG572"/>
  <c r="TM572" s="1"/>
  <c r="TG574"/>
  <c r="TM574" s="1"/>
  <c r="TG576"/>
  <c r="TM576" s="1"/>
  <c r="TG565"/>
  <c r="TM565" s="1"/>
  <c r="TG567"/>
  <c r="TM567" s="1"/>
  <c r="TG569"/>
  <c r="TM569" s="1"/>
  <c r="TG571"/>
  <c r="TM571" s="1"/>
  <c r="TG573"/>
  <c r="TM573" s="1"/>
  <c r="TG575"/>
  <c r="TM575" s="1"/>
  <c r="RQ563"/>
  <c r="RW563" s="1"/>
  <c r="RQ564"/>
  <c r="RW564" s="1"/>
  <c r="RQ566"/>
  <c r="RW566" s="1"/>
  <c r="RQ568"/>
  <c r="RW568" s="1"/>
  <c r="RQ570"/>
  <c r="RW570" s="1"/>
  <c r="RQ572"/>
  <c r="RW572" s="1"/>
  <c r="RQ574"/>
  <c r="RW574" s="1"/>
  <c r="RQ576"/>
  <c r="RW576" s="1"/>
  <c r="RQ565"/>
  <c r="RW565" s="1"/>
  <c r="RQ567"/>
  <c r="RW567" s="1"/>
  <c r="RQ569"/>
  <c r="RW569" s="1"/>
  <c r="RQ571"/>
  <c r="RW571" s="1"/>
  <c r="RQ573"/>
  <c r="RW573" s="1"/>
  <c r="RQ575"/>
  <c r="RW575" s="1"/>
  <c r="QA563"/>
  <c r="QG563" s="1"/>
  <c r="QA564"/>
  <c r="QG564" s="1"/>
  <c r="QA566"/>
  <c r="QG566" s="1"/>
  <c r="QA568"/>
  <c r="QG568" s="1"/>
  <c r="QA570"/>
  <c r="QG570" s="1"/>
  <c r="QA572"/>
  <c r="QG572" s="1"/>
  <c r="QA574"/>
  <c r="QG574" s="1"/>
  <c r="QA576"/>
  <c r="QG576" s="1"/>
  <c r="QA565"/>
  <c r="QG565" s="1"/>
  <c r="QA567"/>
  <c r="QG567" s="1"/>
  <c r="QA569"/>
  <c r="QG569" s="1"/>
  <c r="QA571"/>
  <c r="QG571" s="1"/>
  <c r="QA573"/>
  <c r="QG573" s="1"/>
  <c r="QA575"/>
  <c r="QG575" s="1"/>
  <c r="OK563"/>
  <c r="OQ563" s="1"/>
  <c r="OK564"/>
  <c r="OQ564" s="1"/>
  <c r="OK566"/>
  <c r="OQ566" s="1"/>
  <c r="OK568"/>
  <c r="OQ568" s="1"/>
  <c r="OK570"/>
  <c r="OQ570" s="1"/>
  <c r="OK572"/>
  <c r="OQ572" s="1"/>
  <c r="OK574"/>
  <c r="OQ574" s="1"/>
  <c r="OK576"/>
  <c r="OQ576" s="1"/>
  <c r="OK565"/>
  <c r="OQ565" s="1"/>
  <c r="OK567"/>
  <c r="OQ567" s="1"/>
  <c r="OK569"/>
  <c r="OQ569" s="1"/>
  <c r="OK571"/>
  <c r="OQ571" s="1"/>
  <c r="OK573"/>
  <c r="OQ573" s="1"/>
  <c r="OK575"/>
  <c r="OQ575" s="1"/>
  <c r="MU563"/>
  <c r="NA563" s="1"/>
  <c r="MU564"/>
  <c r="NA564" s="1"/>
  <c r="MU566"/>
  <c r="NA566" s="1"/>
  <c r="MU568"/>
  <c r="NA568" s="1"/>
  <c r="MU570"/>
  <c r="NA570" s="1"/>
  <c r="MU572"/>
  <c r="NA572" s="1"/>
  <c r="MU574"/>
  <c r="NA574" s="1"/>
  <c r="MU576"/>
  <c r="NA576" s="1"/>
  <c r="MU565"/>
  <c r="NA565" s="1"/>
  <c r="MU567"/>
  <c r="NA567" s="1"/>
  <c r="MU569"/>
  <c r="NA569" s="1"/>
  <c r="MU571"/>
  <c r="NA571" s="1"/>
  <c r="MU573"/>
  <c r="NA573" s="1"/>
  <c r="MU575"/>
  <c r="NA575" s="1"/>
  <c r="LE563"/>
  <c r="LK563" s="1"/>
  <c r="LE564"/>
  <c r="LK564" s="1"/>
  <c r="LE566"/>
  <c r="LK566" s="1"/>
  <c r="LE568"/>
  <c r="LK568" s="1"/>
  <c r="LE570"/>
  <c r="LK570" s="1"/>
  <c r="LE572"/>
  <c r="LK572" s="1"/>
  <c r="LE574"/>
  <c r="LK574" s="1"/>
  <c r="LE576"/>
  <c r="LK576" s="1"/>
  <c r="LE565"/>
  <c r="LK565" s="1"/>
  <c r="LE567"/>
  <c r="LK567" s="1"/>
  <c r="LE569"/>
  <c r="LK569" s="1"/>
  <c r="LE571"/>
  <c r="LK571" s="1"/>
  <c r="LE573"/>
  <c r="LK573" s="1"/>
  <c r="LE575"/>
  <c r="LK575" s="1"/>
  <c r="JO563"/>
  <c r="JU563" s="1"/>
  <c r="JO564"/>
  <c r="JU564" s="1"/>
  <c r="JO566"/>
  <c r="JU566" s="1"/>
  <c r="JO568"/>
  <c r="JU568" s="1"/>
  <c r="JO570"/>
  <c r="JU570" s="1"/>
  <c r="JO572"/>
  <c r="JU572" s="1"/>
  <c r="JO574"/>
  <c r="JU574" s="1"/>
  <c r="JO576"/>
  <c r="JU576" s="1"/>
  <c r="JO565"/>
  <c r="JU565" s="1"/>
  <c r="JO567"/>
  <c r="JU567" s="1"/>
  <c r="JO569"/>
  <c r="JU569" s="1"/>
  <c r="JO571"/>
  <c r="JU571" s="1"/>
  <c r="JO573"/>
  <c r="JU573" s="1"/>
  <c r="JO575"/>
  <c r="JU575" s="1"/>
  <c r="HY563"/>
  <c r="IE563" s="1"/>
  <c r="HY564"/>
  <c r="IE564" s="1"/>
  <c r="HY566"/>
  <c r="IE566" s="1"/>
  <c r="HY568"/>
  <c r="IE568" s="1"/>
  <c r="HY570"/>
  <c r="IE570" s="1"/>
  <c r="HY572"/>
  <c r="IE572" s="1"/>
  <c r="HY574"/>
  <c r="IE574" s="1"/>
  <c r="HY576"/>
  <c r="IE576" s="1"/>
  <c r="HY565"/>
  <c r="IE565" s="1"/>
  <c r="HY567"/>
  <c r="IE567" s="1"/>
  <c r="HY569"/>
  <c r="IE569" s="1"/>
  <c r="HY571"/>
  <c r="IE571" s="1"/>
  <c r="HY573"/>
  <c r="IE573" s="1"/>
  <c r="HY575"/>
  <c r="IE575" s="1"/>
  <c r="GI563"/>
  <c r="GO563" s="1"/>
  <c r="GI564"/>
  <c r="GO564" s="1"/>
  <c r="GI566"/>
  <c r="GO566" s="1"/>
  <c r="GI568"/>
  <c r="GO568" s="1"/>
  <c r="GI570"/>
  <c r="GO570" s="1"/>
  <c r="GI572"/>
  <c r="GO572" s="1"/>
  <c r="GI574"/>
  <c r="GO574" s="1"/>
  <c r="GI576"/>
  <c r="GO576" s="1"/>
  <c r="GI565"/>
  <c r="GO565" s="1"/>
  <c r="GI567"/>
  <c r="GO567" s="1"/>
  <c r="GI569"/>
  <c r="GO569" s="1"/>
  <c r="GI571"/>
  <c r="GO571" s="1"/>
  <c r="GI573"/>
  <c r="GO573" s="1"/>
  <c r="GI575"/>
  <c r="GO575" s="1"/>
  <c r="AHS564"/>
  <c r="AHY564" s="1"/>
  <c r="AHS566"/>
  <c r="AHY566" s="1"/>
  <c r="AHS568"/>
  <c r="AHY568" s="1"/>
  <c r="AHS570"/>
  <c r="AHY570" s="1"/>
  <c r="AHS572"/>
  <c r="AHY572" s="1"/>
  <c r="AHS574"/>
  <c r="AHY574" s="1"/>
  <c r="AHS576"/>
  <c r="AHY576" s="1"/>
  <c r="AHS563"/>
  <c r="AHY563" s="1"/>
  <c r="AHS565"/>
  <c r="AHY565" s="1"/>
  <c r="AHS567"/>
  <c r="AHY567" s="1"/>
  <c r="AHS569"/>
  <c r="AHY569" s="1"/>
  <c r="AHS571"/>
  <c r="AHY571" s="1"/>
  <c r="AHS573"/>
  <c r="AHY573" s="1"/>
  <c r="AHS575"/>
  <c r="AHY575" s="1"/>
  <c r="AGC564"/>
  <c r="AGI564" s="1"/>
  <c r="AGC566"/>
  <c r="AGI566" s="1"/>
  <c r="AGC568"/>
  <c r="AGI568" s="1"/>
  <c r="AGC570"/>
  <c r="AGI570" s="1"/>
  <c r="AGC572"/>
  <c r="AGI572" s="1"/>
  <c r="AGC574"/>
  <c r="AGI574" s="1"/>
  <c r="AGC576"/>
  <c r="AGI576" s="1"/>
  <c r="AGC563"/>
  <c r="AGI563" s="1"/>
  <c r="AGC565"/>
  <c r="AGI565" s="1"/>
  <c r="AGC567"/>
  <c r="AGI567" s="1"/>
  <c r="AGC569"/>
  <c r="AGI569" s="1"/>
  <c r="AGC571"/>
  <c r="AGI571" s="1"/>
  <c r="AGC573"/>
  <c r="AGI573" s="1"/>
  <c r="AGC575"/>
  <c r="AGI575" s="1"/>
  <c r="AEM564"/>
  <c r="AES564" s="1"/>
  <c r="AEM566"/>
  <c r="AES566" s="1"/>
  <c r="AEM568"/>
  <c r="AES568" s="1"/>
  <c r="AEM570"/>
  <c r="AES570" s="1"/>
  <c r="AEM572"/>
  <c r="AES572" s="1"/>
  <c r="AEM574"/>
  <c r="AES574" s="1"/>
  <c r="AEM576"/>
  <c r="AES576" s="1"/>
  <c r="AEM563"/>
  <c r="AES563" s="1"/>
  <c r="AEM565"/>
  <c r="AES565" s="1"/>
  <c r="AEM567"/>
  <c r="AES567" s="1"/>
  <c r="AEM569"/>
  <c r="AES569" s="1"/>
  <c r="AEM571"/>
  <c r="AES571" s="1"/>
  <c r="AEM573"/>
  <c r="AES573" s="1"/>
  <c r="AEM575"/>
  <c r="AES575" s="1"/>
  <c r="ACW564"/>
  <c r="ADC564" s="1"/>
  <c r="ACW566"/>
  <c r="ADC566" s="1"/>
  <c r="ACW568"/>
  <c r="ADC568" s="1"/>
  <c r="ACW570"/>
  <c r="ADC570" s="1"/>
  <c r="ACW572"/>
  <c r="ADC572" s="1"/>
  <c r="ACW574"/>
  <c r="ADC574" s="1"/>
  <c r="ACW576"/>
  <c r="ADC576" s="1"/>
  <c r="ACW563"/>
  <c r="ADC563" s="1"/>
  <c r="ACW565"/>
  <c r="ADC565" s="1"/>
  <c r="ACW567"/>
  <c r="ADC567" s="1"/>
  <c r="ACW569"/>
  <c r="ADC569" s="1"/>
  <c r="ACW571"/>
  <c r="ADC571" s="1"/>
  <c r="ACW573"/>
  <c r="ADC573" s="1"/>
  <c r="ACW575"/>
  <c r="ADC575" s="1"/>
  <c r="ABG564"/>
  <c r="ABM564" s="1"/>
  <c r="ABG566"/>
  <c r="ABM566" s="1"/>
  <c r="ABG568"/>
  <c r="ABM568" s="1"/>
  <c r="ABG570"/>
  <c r="ABM570" s="1"/>
  <c r="ABG572"/>
  <c r="ABM572" s="1"/>
  <c r="ABG574"/>
  <c r="ABM574" s="1"/>
  <c r="ABG576"/>
  <c r="ABM576" s="1"/>
  <c r="ABG563"/>
  <c r="ABM563" s="1"/>
  <c r="ABG565"/>
  <c r="ABM565" s="1"/>
  <c r="ABG567"/>
  <c r="ABM567" s="1"/>
  <c r="ABG569"/>
  <c r="ABM569" s="1"/>
  <c r="ABG571"/>
  <c r="ABM571" s="1"/>
  <c r="ABG573"/>
  <c r="ABM573" s="1"/>
  <c r="ABG575"/>
  <c r="ABM575" s="1"/>
  <c r="ZQ564"/>
  <c r="ZW564" s="1"/>
  <c r="ZQ566"/>
  <c r="ZW566" s="1"/>
  <c r="ZQ568"/>
  <c r="ZW568" s="1"/>
  <c r="ZQ570"/>
  <c r="ZW570" s="1"/>
  <c r="ZQ572"/>
  <c r="ZW572" s="1"/>
  <c r="ZQ574"/>
  <c r="ZW574" s="1"/>
  <c r="ZQ576"/>
  <c r="ZW576" s="1"/>
  <c r="ZQ563"/>
  <c r="ZW563" s="1"/>
  <c r="ZQ565"/>
  <c r="ZW565" s="1"/>
  <c r="ZQ567"/>
  <c r="ZW567" s="1"/>
  <c r="ZQ569"/>
  <c r="ZW569" s="1"/>
  <c r="ZQ571"/>
  <c r="ZW571" s="1"/>
  <c r="ZQ573"/>
  <c r="ZW573" s="1"/>
  <c r="ZQ575"/>
  <c r="ZW575" s="1"/>
  <c r="YA564"/>
  <c r="YG564" s="1"/>
  <c r="YA566"/>
  <c r="YG566" s="1"/>
  <c r="YA568"/>
  <c r="YG568" s="1"/>
  <c r="YA570"/>
  <c r="YG570" s="1"/>
  <c r="YA572"/>
  <c r="YG572" s="1"/>
  <c r="YA574"/>
  <c r="YG574" s="1"/>
  <c r="YA576"/>
  <c r="YG576" s="1"/>
  <c r="YA563"/>
  <c r="YG563" s="1"/>
  <c r="YA565"/>
  <c r="YG565" s="1"/>
  <c r="YA567"/>
  <c r="YG567" s="1"/>
  <c r="YA569"/>
  <c r="YG569" s="1"/>
  <c r="YA571"/>
  <c r="YG571" s="1"/>
  <c r="YA573"/>
  <c r="YG573" s="1"/>
  <c r="YA575"/>
  <c r="YG575" s="1"/>
  <c r="WK564"/>
  <c r="WQ564" s="1"/>
  <c r="WK566"/>
  <c r="WQ566" s="1"/>
  <c r="WK568"/>
  <c r="WQ568" s="1"/>
  <c r="WK570"/>
  <c r="WQ570" s="1"/>
  <c r="WK572"/>
  <c r="WQ572" s="1"/>
  <c r="WK574"/>
  <c r="WQ574" s="1"/>
  <c r="WK576"/>
  <c r="WQ576" s="1"/>
  <c r="WK563"/>
  <c r="WQ563" s="1"/>
  <c r="WK565"/>
  <c r="WQ565" s="1"/>
  <c r="WK567"/>
  <c r="WQ567" s="1"/>
  <c r="WK569"/>
  <c r="WQ569" s="1"/>
  <c r="WK571"/>
  <c r="WQ571" s="1"/>
  <c r="WK573"/>
  <c r="WQ573" s="1"/>
  <c r="WK575"/>
  <c r="WQ575" s="1"/>
  <c r="FL564"/>
  <c r="FR564" s="1"/>
  <c r="FL566"/>
  <c r="FR566" s="1"/>
  <c r="FL568"/>
  <c r="FR568" s="1"/>
  <c r="FL570"/>
  <c r="FR570" s="1"/>
  <c r="FL572"/>
  <c r="FR572" s="1"/>
  <c r="FL574"/>
  <c r="FR574" s="1"/>
  <c r="FL576"/>
  <c r="FR576" s="1"/>
  <c r="FL563"/>
  <c r="FR563" s="1"/>
  <c r="FL565"/>
  <c r="FR565" s="1"/>
  <c r="FL567"/>
  <c r="FR567" s="1"/>
  <c r="FL569"/>
  <c r="FR569" s="1"/>
  <c r="FL571"/>
  <c r="FR571" s="1"/>
  <c r="FL573"/>
  <c r="FR573" s="1"/>
  <c r="FL575"/>
  <c r="FR575" s="1"/>
  <c r="DV564"/>
  <c r="EB564" s="1"/>
  <c r="DV566"/>
  <c r="EB566" s="1"/>
  <c r="DV568"/>
  <c r="EB568" s="1"/>
  <c r="DV570"/>
  <c r="EB570" s="1"/>
  <c r="DV572"/>
  <c r="EB572" s="1"/>
  <c r="DV574"/>
  <c r="EB574" s="1"/>
  <c r="DV576"/>
  <c r="EB576" s="1"/>
  <c r="DV563"/>
  <c r="EB563" s="1"/>
  <c r="DV565"/>
  <c r="EB565" s="1"/>
  <c r="DV567"/>
  <c r="EB567" s="1"/>
  <c r="DV569"/>
  <c r="EB569" s="1"/>
  <c r="DV571"/>
  <c r="EB571" s="1"/>
  <c r="DV573"/>
  <c r="EB573" s="1"/>
  <c r="DV575"/>
  <c r="EB575" s="1"/>
  <c r="CF564"/>
  <c r="CL564" s="1"/>
  <c r="CF566"/>
  <c r="CL566" s="1"/>
  <c r="CF568"/>
  <c r="CL568" s="1"/>
  <c r="CF570"/>
  <c r="CL570" s="1"/>
  <c r="CF572"/>
  <c r="CL572" s="1"/>
  <c r="CF574"/>
  <c r="CL574" s="1"/>
  <c r="CF576"/>
  <c r="CL576" s="1"/>
  <c r="CF563"/>
  <c r="CL563" s="1"/>
  <c r="CF565"/>
  <c r="CL565" s="1"/>
  <c r="CF567"/>
  <c r="CL567" s="1"/>
  <c r="CF569"/>
  <c r="CL569" s="1"/>
  <c r="CF571"/>
  <c r="CL571" s="1"/>
  <c r="CF573"/>
  <c r="CL573" s="1"/>
  <c r="CF575"/>
  <c r="CL575" s="1"/>
  <c r="AP564"/>
  <c r="AV564" s="1"/>
  <c r="AP566"/>
  <c r="AV566" s="1"/>
  <c r="AP568"/>
  <c r="AV568" s="1"/>
  <c r="AP570"/>
  <c r="AV570" s="1"/>
  <c r="AP572"/>
  <c r="AV572" s="1"/>
  <c r="AP574"/>
  <c r="AV574" s="1"/>
  <c r="AP576"/>
  <c r="AV576" s="1"/>
  <c r="AP563"/>
  <c r="AV563" s="1"/>
  <c r="AP565"/>
  <c r="AV565" s="1"/>
  <c r="AP567"/>
  <c r="AV567" s="1"/>
  <c r="AP569"/>
  <c r="AV569" s="1"/>
  <c r="AP571"/>
  <c r="AV571" s="1"/>
  <c r="AP573"/>
  <c r="AV573" s="1"/>
  <c r="AP575"/>
  <c r="AV575" s="1"/>
  <c r="AGZ564"/>
  <c r="AHF564" s="1"/>
  <c r="AGZ566"/>
  <c r="AHF566" s="1"/>
  <c r="AGZ568"/>
  <c r="AHF568" s="1"/>
  <c r="AGZ570"/>
  <c r="AHF570" s="1"/>
  <c r="AGZ572"/>
  <c r="AHF572" s="1"/>
  <c r="AGZ574"/>
  <c r="AHF574" s="1"/>
  <c r="AGZ576"/>
  <c r="AHF576" s="1"/>
  <c r="AGZ563"/>
  <c r="AHF563" s="1"/>
  <c r="AGZ565"/>
  <c r="AHF565" s="1"/>
  <c r="AGZ567"/>
  <c r="AHF567" s="1"/>
  <c r="AGZ569"/>
  <c r="AHF569" s="1"/>
  <c r="AGZ571"/>
  <c r="AHF571" s="1"/>
  <c r="AGZ573"/>
  <c r="AHF573" s="1"/>
  <c r="AGZ575"/>
  <c r="AHF575" s="1"/>
  <c r="AFJ564"/>
  <c r="AFP564" s="1"/>
  <c r="AFJ566"/>
  <c r="AFP566" s="1"/>
  <c r="AFJ568"/>
  <c r="AFP568" s="1"/>
  <c r="AFJ570"/>
  <c r="AFP570" s="1"/>
  <c r="AFJ572"/>
  <c r="AFP572" s="1"/>
  <c r="AFJ574"/>
  <c r="AFP574" s="1"/>
  <c r="AFJ576"/>
  <c r="AFP576" s="1"/>
  <c r="AFJ563"/>
  <c r="AFP563" s="1"/>
  <c r="AFJ565"/>
  <c r="AFP565" s="1"/>
  <c r="AFJ567"/>
  <c r="AFP567" s="1"/>
  <c r="AFJ569"/>
  <c r="AFP569" s="1"/>
  <c r="AFJ571"/>
  <c r="AFP571" s="1"/>
  <c r="AFJ573"/>
  <c r="AFP573" s="1"/>
  <c r="AFJ575"/>
  <c r="AFP575" s="1"/>
  <c r="ADT564"/>
  <c r="ADZ564" s="1"/>
  <c r="ADT566"/>
  <c r="ADZ566" s="1"/>
  <c r="ADT568"/>
  <c r="ADZ568" s="1"/>
  <c r="ADT570"/>
  <c r="ADZ570" s="1"/>
  <c r="ADT572"/>
  <c r="ADZ572" s="1"/>
  <c r="ADT574"/>
  <c r="ADZ574" s="1"/>
  <c r="ADT576"/>
  <c r="ADZ576" s="1"/>
  <c r="ADT563"/>
  <c r="ADZ563" s="1"/>
  <c r="ADT565"/>
  <c r="ADZ565" s="1"/>
  <c r="ADT567"/>
  <c r="ADZ567" s="1"/>
  <c r="ADT569"/>
  <c r="ADZ569" s="1"/>
  <c r="ADT571"/>
  <c r="ADZ571" s="1"/>
  <c r="ADT573"/>
  <c r="ADZ573" s="1"/>
  <c r="ADT575"/>
  <c r="ADZ575" s="1"/>
  <c r="ACD564"/>
  <c r="ACJ564" s="1"/>
  <c r="ACD566"/>
  <c r="ACJ566" s="1"/>
  <c r="ACD568"/>
  <c r="ACJ568" s="1"/>
  <c r="ACD570"/>
  <c r="ACJ570" s="1"/>
  <c r="ACD572"/>
  <c r="ACJ572" s="1"/>
  <c r="ACD574"/>
  <c r="ACJ574" s="1"/>
  <c r="ACD576"/>
  <c r="ACJ576" s="1"/>
  <c r="ACD563"/>
  <c r="ACJ563" s="1"/>
  <c r="ACD565"/>
  <c r="ACJ565" s="1"/>
  <c r="ACD567"/>
  <c r="ACJ567" s="1"/>
  <c r="ACD569"/>
  <c r="ACJ569" s="1"/>
  <c r="ACD571"/>
  <c r="ACJ571" s="1"/>
  <c r="ACD573"/>
  <c r="ACJ573" s="1"/>
  <c r="ACD575"/>
  <c r="ACJ575" s="1"/>
  <c r="AAN564"/>
  <c r="AAT564" s="1"/>
  <c r="AAN566"/>
  <c r="AAT566" s="1"/>
  <c r="AAN568"/>
  <c r="AAT568" s="1"/>
  <c r="AAN570"/>
  <c r="AAT570" s="1"/>
  <c r="AAN572"/>
  <c r="AAT572" s="1"/>
  <c r="AAN574"/>
  <c r="AAT574" s="1"/>
  <c r="AAN576"/>
  <c r="AAT576" s="1"/>
  <c r="AAN563"/>
  <c r="AAT563" s="1"/>
  <c r="AAN565"/>
  <c r="AAT565" s="1"/>
  <c r="AAN567"/>
  <c r="AAT567" s="1"/>
  <c r="AAN569"/>
  <c r="AAT569" s="1"/>
  <c r="AAN571"/>
  <c r="AAT571" s="1"/>
  <c r="AAN573"/>
  <c r="AAT573" s="1"/>
  <c r="AAN575"/>
  <c r="AAT575" s="1"/>
  <c r="YX564"/>
  <c r="ZD564" s="1"/>
  <c r="YX566"/>
  <c r="ZD566" s="1"/>
  <c r="YX568"/>
  <c r="ZD568" s="1"/>
  <c r="YX570"/>
  <c r="ZD570" s="1"/>
  <c r="YX572"/>
  <c r="ZD572" s="1"/>
  <c r="YX574"/>
  <c r="ZD574" s="1"/>
  <c r="YX576"/>
  <c r="ZD576" s="1"/>
  <c r="YX563"/>
  <c r="ZD563" s="1"/>
  <c r="YX565"/>
  <c r="ZD565" s="1"/>
  <c r="YX567"/>
  <c r="ZD567" s="1"/>
  <c r="YX569"/>
  <c r="ZD569" s="1"/>
  <c r="YX571"/>
  <c r="ZD571" s="1"/>
  <c r="YX573"/>
  <c r="ZD573" s="1"/>
  <c r="YX575"/>
  <c r="ZD575" s="1"/>
  <c r="XH564"/>
  <c r="XN564" s="1"/>
  <c r="XH566"/>
  <c r="XN566" s="1"/>
  <c r="XH568"/>
  <c r="XN568" s="1"/>
  <c r="XH570"/>
  <c r="XN570" s="1"/>
  <c r="XH572"/>
  <c r="XN572" s="1"/>
  <c r="XH574"/>
  <c r="XN574" s="1"/>
  <c r="XH576"/>
  <c r="XN576" s="1"/>
  <c r="XH563"/>
  <c r="XN563" s="1"/>
  <c r="XH565"/>
  <c r="XN565" s="1"/>
  <c r="XH567"/>
  <c r="XN567" s="1"/>
  <c r="XH569"/>
  <c r="XN569" s="1"/>
  <c r="XH571"/>
  <c r="XN571" s="1"/>
  <c r="XH573"/>
  <c r="XN573" s="1"/>
  <c r="XH575"/>
  <c r="XN575" s="1"/>
  <c r="VR564"/>
  <c r="VX564" s="1"/>
  <c r="VR566"/>
  <c r="VX566" s="1"/>
  <c r="VR568"/>
  <c r="VX568" s="1"/>
  <c r="VR570"/>
  <c r="VX570" s="1"/>
  <c r="VR572"/>
  <c r="VX572" s="1"/>
  <c r="VR574"/>
  <c r="VX574" s="1"/>
  <c r="VR576"/>
  <c r="VX576" s="1"/>
  <c r="VR563"/>
  <c r="VX563" s="1"/>
  <c r="VR565"/>
  <c r="VX565" s="1"/>
  <c r="VR567"/>
  <c r="VX567" s="1"/>
  <c r="VR569"/>
  <c r="VX569" s="1"/>
  <c r="VR571"/>
  <c r="VX571" s="1"/>
  <c r="VR573"/>
  <c r="VX573" s="1"/>
  <c r="VR575"/>
  <c r="VX575" s="1"/>
  <c r="ES564"/>
  <c r="EY564" s="1"/>
  <c r="ES566"/>
  <c r="EY566" s="1"/>
  <c r="ES568"/>
  <c r="EY568" s="1"/>
  <c r="ES570"/>
  <c r="EY570" s="1"/>
  <c r="ES572"/>
  <c r="EY572" s="1"/>
  <c r="ES574"/>
  <c r="EY574" s="1"/>
  <c r="ES576"/>
  <c r="EY576" s="1"/>
  <c r="ES563"/>
  <c r="EY563" s="1"/>
  <c r="ES565"/>
  <c r="EY565" s="1"/>
  <c r="ES567"/>
  <c r="EY567" s="1"/>
  <c r="ES569"/>
  <c r="EY569" s="1"/>
  <c r="ES571"/>
  <c r="EY571" s="1"/>
  <c r="ES573"/>
  <c r="EY573" s="1"/>
  <c r="ES575"/>
  <c r="EY575" s="1"/>
  <c r="DC564"/>
  <c r="DI564" s="1"/>
  <c r="DC566"/>
  <c r="DI566" s="1"/>
  <c r="DC568"/>
  <c r="DI568" s="1"/>
  <c r="DC570"/>
  <c r="DI570" s="1"/>
  <c r="DC572"/>
  <c r="DI572" s="1"/>
  <c r="DC574"/>
  <c r="DI574" s="1"/>
  <c r="DC576"/>
  <c r="DI576" s="1"/>
  <c r="DC563"/>
  <c r="DI563" s="1"/>
  <c r="DC565"/>
  <c r="DI565" s="1"/>
  <c r="DC567"/>
  <c r="DI567" s="1"/>
  <c r="DC569"/>
  <c r="DI569" s="1"/>
  <c r="DC571"/>
  <c r="DI571" s="1"/>
  <c r="DC573"/>
  <c r="DI573" s="1"/>
  <c r="DC575"/>
  <c r="DI575" s="1"/>
  <c r="BM564"/>
  <c r="BS564" s="1"/>
  <c r="BM566"/>
  <c r="BS566" s="1"/>
  <c r="BM568"/>
  <c r="BS568" s="1"/>
  <c r="BM570"/>
  <c r="BS570" s="1"/>
  <c r="BM572"/>
  <c r="BS572" s="1"/>
  <c r="BM574"/>
  <c r="BS574" s="1"/>
  <c r="BM576"/>
  <c r="BS576" s="1"/>
  <c r="BM563"/>
  <c r="BS563" s="1"/>
  <c r="BM565"/>
  <c r="BS565" s="1"/>
  <c r="BM567"/>
  <c r="BS567" s="1"/>
  <c r="BM569"/>
  <c r="BS569" s="1"/>
  <c r="BM571"/>
  <c r="BS571" s="1"/>
  <c r="BM573"/>
  <c r="BS573" s="1"/>
  <c r="BM575"/>
  <c r="BS575" s="1"/>
  <c r="U564"/>
  <c r="AA564" s="1"/>
  <c r="U566"/>
  <c r="AA566" s="1"/>
  <c r="U568"/>
  <c r="AA568" s="1"/>
  <c r="U570"/>
  <c r="AA570" s="1"/>
  <c r="U572"/>
  <c r="AA572" s="1"/>
  <c r="U574"/>
  <c r="AA574" s="1"/>
  <c r="U576"/>
  <c r="AA576" s="1"/>
  <c r="U563"/>
  <c r="AA563" s="1"/>
  <c r="U565"/>
  <c r="AA565" s="1"/>
  <c r="U567"/>
  <c r="AA567" s="1"/>
  <c r="U569"/>
  <c r="AA569" s="1"/>
  <c r="U571"/>
  <c r="AA571" s="1"/>
  <c r="U573"/>
  <c r="AA573" s="1"/>
  <c r="U575"/>
  <c r="AA575" s="1"/>
  <c r="W564"/>
  <c r="AC564" s="1"/>
  <c r="W566"/>
  <c r="AC566" s="1"/>
  <c r="W568"/>
  <c r="AC568" s="1"/>
  <c r="W570"/>
  <c r="AC570" s="1"/>
  <c r="W572"/>
  <c r="AC572" s="1"/>
  <c r="W574"/>
  <c r="AC574" s="1"/>
  <c r="W576"/>
  <c r="AC576" s="1"/>
  <c r="W563"/>
  <c r="AC563" s="1"/>
  <c r="W565"/>
  <c r="AC565" s="1"/>
  <c r="W567"/>
  <c r="AC567" s="1"/>
  <c r="W569"/>
  <c r="AC569" s="1"/>
  <c r="W571"/>
  <c r="AC571" s="1"/>
  <c r="W573"/>
  <c r="AC573" s="1"/>
  <c r="W575"/>
  <c r="AC575" s="1"/>
  <c r="AVG563"/>
  <c r="AVG562" s="1"/>
  <c r="AVG590" s="1"/>
  <c r="P562"/>
  <c r="P590" s="1"/>
  <c r="V591" s="1"/>
  <c r="AQ565"/>
  <c r="AW565" s="1"/>
  <c r="AQ567"/>
  <c r="AW567" s="1"/>
  <c r="AQ569"/>
  <c r="AW569" s="1"/>
  <c r="AQ573"/>
  <c r="AW573" s="1"/>
  <c r="AQ575"/>
  <c r="AW575" s="1"/>
  <c r="AQ564"/>
  <c r="AW564" s="1"/>
  <c r="AQ566"/>
  <c r="AW566" s="1"/>
  <c r="AQ568"/>
  <c r="AW568" s="1"/>
  <c r="AQ570"/>
  <c r="AW570" s="1"/>
  <c r="AQ572"/>
  <c r="AW572" s="1"/>
  <c r="AQ574"/>
  <c r="AW574" s="1"/>
  <c r="AQ576"/>
  <c r="AW576" s="1"/>
  <c r="AQ571"/>
  <c r="AW571" s="1"/>
  <c r="BL565"/>
  <c r="BR565" s="1"/>
  <c r="BL567"/>
  <c r="BR567" s="1"/>
  <c r="BL569"/>
  <c r="BR569" s="1"/>
  <c r="BL573"/>
  <c r="BR573" s="1"/>
  <c r="BL575"/>
  <c r="BR575" s="1"/>
  <c r="BL564"/>
  <c r="BR564" s="1"/>
  <c r="BL566"/>
  <c r="BR566" s="1"/>
  <c r="BL568"/>
  <c r="BR568" s="1"/>
  <c r="BL570"/>
  <c r="BR570" s="1"/>
  <c r="BL572"/>
  <c r="BR572" s="1"/>
  <c r="BL574"/>
  <c r="BR574" s="1"/>
  <c r="BL576"/>
  <c r="BR576" s="1"/>
  <c r="BL571"/>
  <c r="BR571" s="1"/>
  <c r="CG565"/>
  <c r="CM565" s="1"/>
  <c r="CG567"/>
  <c r="CM567" s="1"/>
  <c r="CG569"/>
  <c r="CM569" s="1"/>
  <c r="CG573"/>
  <c r="CM573" s="1"/>
  <c r="CG575"/>
  <c r="CM575" s="1"/>
  <c r="CG564"/>
  <c r="CM564" s="1"/>
  <c r="CG566"/>
  <c r="CM566" s="1"/>
  <c r="CG568"/>
  <c r="CM568" s="1"/>
  <c r="CG570"/>
  <c r="CM570" s="1"/>
  <c r="CG572"/>
  <c r="CM572" s="1"/>
  <c r="CG574"/>
  <c r="CM574" s="1"/>
  <c r="CG576"/>
  <c r="CM576" s="1"/>
  <c r="CG571"/>
  <c r="CM571" s="1"/>
  <c r="DB565"/>
  <c r="DH565" s="1"/>
  <c r="DB567"/>
  <c r="DH567" s="1"/>
  <c r="DB569"/>
  <c r="DH569" s="1"/>
  <c r="DB573"/>
  <c r="DH573" s="1"/>
  <c r="DB575"/>
  <c r="DH575" s="1"/>
  <c r="DB564"/>
  <c r="DH564" s="1"/>
  <c r="DB566"/>
  <c r="DH566" s="1"/>
  <c r="DB568"/>
  <c r="DH568" s="1"/>
  <c r="DB570"/>
  <c r="DH570" s="1"/>
  <c r="DB572"/>
  <c r="DH572" s="1"/>
  <c r="DB574"/>
  <c r="DH574" s="1"/>
  <c r="DB576"/>
  <c r="DH576" s="1"/>
  <c r="DB571"/>
  <c r="DH571" s="1"/>
  <c r="DW565"/>
  <c r="EC565" s="1"/>
  <c r="DW567"/>
  <c r="EC567" s="1"/>
  <c r="DW569"/>
  <c r="EC569" s="1"/>
  <c r="DW573"/>
  <c r="EC573" s="1"/>
  <c r="DW575"/>
  <c r="EC575" s="1"/>
  <c r="DW564"/>
  <c r="EC564" s="1"/>
  <c r="DW566"/>
  <c r="EC566" s="1"/>
  <c r="DW568"/>
  <c r="EC568" s="1"/>
  <c r="DW570"/>
  <c r="EC570" s="1"/>
  <c r="DW572"/>
  <c r="EC572" s="1"/>
  <c r="DW574"/>
  <c r="EC574" s="1"/>
  <c r="DW576"/>
  <c r="EC576" s="1"/>
  <c r="DW571"/>
  <c r="EC571" s="1"/>
  <c r="ER565"/>
  <c r="EX565" s="1"/>
  <c r="ER567"/>
  <c r="EX567" s="1"/>
  <c r="ER569"/>
  <c r="EX569" s="1"/>
  <c r="ER573"/>
  <c r="EX573" s="1"/>
  <c r="ER575"/>
  <c r="EX575" s="1"/>
  <c r="ER564"/>
  <c r="EX564" s="1"/>
  <c r="ER566"/>
  <c r="EX566" s="1"/>
  <c r="ER568"/>
  <c r="EX568" s="1"/>
  <c r="ER570"/>
  <c r="EX570" s="1"/>
  <c r="ER572"/>
  <c r="EX572" s="1"/>
  <c r="ER574"/>
  <c r="EX574" s="1"/>
  <c r="ER576"/>
  <c r="EX576" s="1"/>
  <c r="ER571"/>
  <c r="EX571" s="1"/>
  <c r="FM565"/>
  <c r="FS565" s="1"/>
  <c r="FM567"/>
  <c r="FS567" s="1"/>
  <c r="FM569"/>
  <c r="FS569" s="1"/>
  <c r="FM573"/>
  <c r="FS573" s="1"/>
  <c r="FM575"/>
  <c r="FS575" s="1"/>
  <c r="FM564"/>
  <c r="FS564" s="1"/>
  <c r="FM566"/>
  <c r="FS566" s="1"/>
  <c r="FM568"/>
  <c r="FS568" s="1"/>
  <c r="FM570"/>
  <c r="FS570" s="1"/>
  <c r="FM572"/>
  <c r="FS572" s="1"/>
  <c r="FM574"/>
  <c r="FS574" s="1"/>
  <c r="FM576"/>
  <c r="FS576" s="1"/>
  <c r="FM571"/>
  <c r="FS571" s="1"/>
  <c r="VQ565"/>
  <c r="VW565" s="1"/>
  <c r="VQ567"/>
  <c r="VW567" s="1"/>
  <c r="VQ569"/>
  <c r="VW569" s="1"/>
  <c r="VQ571"/>
  <c r="VW571" s="1"/>
  <c r="VQ573"/>
  <c r="VW573" s="1"/>
  <c r="VQ575"/>
  <c r="VW575" s="1"/>
  <c r="VQ564"/>
  <c r="VW564" s="1"/>
  <c r="VQ566"/>
  <c r="VW566" s="1"/>
  <c r="VQ568"/>
  <c r="VW568" s="1"/>
  <c r="VQ570"/>
  <c r="VW570" s="1"/>
  <c r="VQ572"/>
  <c r="VW572" s="1"/>
  <c r="VQ574"/>
  <c r="VW574" s="1"/>
  <c r="VQ576"/>
  <c r="VW576" s="1"/>
  <c r="WL565"/>
  <c r="WR565" s="1"/>
  <c r="WL567"/>
  <c r="WR567" s="1"/>
  <c r="WL569"/>
  <c r="WR569" s="1"/>
  <c r="WL571"/>
  <c r="WR571" s="1"/>
  <c r="WL573"/>
  <c r="WR573" s="1"/>
  <c r="WL575"/>
  <c r="WR575" s="1"/>
  <c r="WL564"/>
  <c r="WR564" s="1"/>
  <c r="WL566"/>
  <c r="WR566" s="1"/>
  <c r="WL568"/>
  <c r="WR568" s="1"/>
  <c r="WL570"/>
  <c r="WR570" s="1"/>
  <c r="WL572"/>
  <c r="WR572" s="1"/>
  <c r="WL574"/>
  <c r="WR574" s="1"/>
  <c r="WL576"/>
  <c r="WR576" s="1"/>
  <c r="XG565"/>
  <c r="XM565" s="1"/>
  <c r="XG567"/>
  <c r="XM567" s="1"/>
  <c r="XG569"/>
  <c r="XM569" s="1"/>
  <c r="XG571"/>
  <c r="XM571" s="1"/>
  <c r="XG573"/>
  <c r="XM573" s="1"/>
  <c r="XG575"/>
  <c r="XM575" s="1"/>
  <c r="XG564"/>
  <c r="XM564" s="1"/>
  <c r="XG566"/>
  <c r="XM566" s="1"/>
  <c r="XG568"/>
  <c r="XM568" s="1"/>
  <c r="XG570"/>
  <c r="XM570" s="1"/>
  <c r="XG572"/>
  <c r="XM572" s="1"/>
  <c r="XG574"/>
  <c r="XM574" s="1"/>
  <c r="XG576"/>
  <c r="XM576" s="1"/>
  <c r="YB565"/>
  <c r="YH565" s="1"/>
  <c r="YB567"/>
  <c r="YH567" s="1"/>
  <c r="YB569"/>
  <c r="YH569" s="1"/>
  <c r="YB571"/>
  <c r="YH571" s="1"/>
  <c r="YB573"/>
  <c r="YH573" s="1"/>
  <c r="YB575"/>
  <c r="YH575" s="1"/>
  <c r="YB564"/>
  <c r="YH564" s="1"/>
  <c r="YB566"/>
  <c r="YH566" s="1"/>
  <c r="YB568"/>
  <c r="YH568" s="1"/>
  <c r="YB570"/>
  <c r="YH570" s="1"/>
  <c r="YB572"/>
  <c r="YH572" s="1"/>
  <c r="YB574"/>
  <c r="YH574" s="1"/>
  <c r="YB576"/>
  <c r="YH576" s="1"/>
  <c r="YW565"/>
  <c r="ZC565" s="1"/>
  <c r="YW567"/>
  <c r="ZC567" s="1"/>
  <c r="YW569"/>
  <c r="ZC569" s="1"/>
  <c r="YW571"/>
  <c r="ZC571" s="1"/>
  <c r="YW573"/>
  <c r="ZC573" s="1"/>
  <c r="YW575"/>
  <c r="ZC575" s="1"/>
  <c r="YW564"/>
  <c r="ZC564" s="1"/>
  <c r="YW566"/>
  <c r="ZC566" s="1"/>
  <c r="YW568"/>
  <c r="ZC568" s="1"/>
  <c r="YW570"/>
  <c r="ZC570" s="1"/>
  <c r="YW572"/>
  <c r="ZC572" s="1"/>
  <c r="YW574"/>
  <c r="ZC574" s="1"/>
  <c r="YW576"/>
  <c r="ZC576" s="1"/>
  <c r="ZR565"/>
  <c r="ZX565" s="1"/>
  <c r="ZR567"/>
  <c r="ZX567" s="1"/>
  <c r="ZR569"/>
  <c r="ZX569" s="1"/>
  <c r="ZR571"/>
  <c r="ZX571" s="1"/>
  <c r="ZR573"/>
  <c r="ZX573" s="1"/>
  <c r="ZR575"/>
  <c r="ZX575" s="1"/>
  <c r="ZR564"/>
  <c r="ZX564" s="1"/>
  <c r="ZR566"/>
  <c r="ZX566" s="1"/>
  <c r="ZR568"/>
  <c r="ZX568" s="1"/>
  <c r="ZR570"/>
  <c r="ZX570" s="1"/>
  <c r="ZR572"/>
  <c r="ZX572" s="1"/>
  <c r="ZR574"/>
  <c r="ZX574" s="1"/>
  <c r="ZR576"/>
  <c r="ZX576" s="1"/>
  <c r="AAM565"/>
  <c r="AAS565" s="1"/>
  <c r="AAM567"/>
  <c r="AAS567" s="1"/>
  <c r="AAM569"/>
  <c r="AAS569" s="1"/>
  <c r="AAM571"/>
  <c r="AAS571" s="1"/>
  <c r="AAM573"/>
  <c r="AAS573" s="1"/>
  <c r="AAM575"/>
  <c r="AAS575" s="1"/>
  <c r="AAM564"/>
  <c r="AAS564" s="1"/>
  <c r="AAM566"/>
  <c r="AAS566" s="1"/>
  <c r="AAM568"/>
  <c r="AAS568" s="1"/>
  <c r="AAM570"/>
  <c r="AAS570" s="1"/>
  <c r="AAM572"/>
  <c r="AAS572" s="1"/>
  <c r="AAM574"/>
  <c r="AAS574" s="1"/>
  <c r="AAM576"/>
  <c r="AAS576" s="1"/>
  <c r="ABH565"/>
  <c r="ABN565" s="1"/>
  <c r="ABH567"/>
  <c r="ABN567" s="1"/>
  <c r="ABH569"/>
  <c r="ABN569" s="1"/>
  <c r="ABH571"/>
  <c r="ABN571" s="1"/>
  <c r="ABH573"/>
  <c r="ABN573" s="1"/>
  <c r="ABH575"/>
  <c r="ABN575" s="1"/>
  <c r="ABH564"/>
  <c r="ABN564" s="1"/>
  <c r="ABH566"/>
  <c r="ABN566" s="1"/>
  <c r="ABH568"/>
  <c r="ABN568" s="1"/>
  <c r="ABH570"/>
  <c r="ABN570" s="1"/>
  <c r="ABH572"/>
  <c r="ABN572" s="1"/>
  <c r="ABH574"/>
  <c r="ABN574" s="1"/>
  <c r="ABH576"/>
  <c r="ABN576" s="1"/>
  <c r="ACC565"/>
  <c r="ACI565" s="1"/>
  <c r="ACC567"/>
  <c r="ACI567" s="1"/>
  <c r="ACC569"/>
  <c r="ACI569" s="1"/>
  <c r="ACC571"/>
  <c r="ACI571" s="1"/>
  <c r="ACC573"/>
  <c r="ACI573" s="1"/>
  <c r="ACC575"/>
  <c r="ACI575" s="1"/>
  <c r="ACC564"/>
  <c r="ACI564" s="1"/>
  <c r="ACC566"/>
  <c r="ACI566" s="1"/>
  <c r="ACC568"/>
  <c r="ACI568" s="1"/>
  <c r="ACC570"/>
  <c r="ACI570" s="1"/>
  <c r="ACC572"/>
  <c r="ACI572" s="1"/>
  <c r="ACC574"/>
  <c r="ACI574" s="1"/>
  <c r="ACC576"/>
  <c r="ACI576" s="1"/>
  <c r="ACX565"/>
  <c r="ADD565" s="1"/>
  <c r="ACX567"/>
  <c r="ADD567" s="1"/>
  <c r="ACX569"/>
  <c r="ADD569" s="1"/>
  <c r="ACX571"/>
  <c r="ADD571" s="1"/>
  <c r="ACX573"/>
  <c r="ADD573" s="1"/>
  <c r="ACX575"/>
  <c r="ADD575" s="1"/>
  <c r="ACX564"/>
  <c r="ADD564" s="1"/>
  <c r="ACX566"/>
  <c r="ADD566" s="1"/>
  <c r="ACX568"/>
  <c r="ADD568" s="1"/>
  <c r="ACX570"/>
  <c r="ADD570" s="1"/>
  <c r="ACX572"/>
  <c r="ADD572" s="1"/>
  <c r="ACX574"/>
  <c r="ADD574" s="1"/>
  <c r="ACX576"/>
  <c r="ADD576" s="1"/>
  <c r="ADS565"/>
  <c r="ADY565" s="1"/>
  <c r="ADS567"/>
  <c r="ADY567" s="1"/>
  <c r="ADS569"/>
  <c r="ADY569" s="1"/>
  <c r="ADS571"/>
  <c r="ADY571" s="1"/>
  <c r="ADS573"/>
  <c r="ADY573" s="1"/>
  <c r="ADS575"/>
  <c r="ADY575" s="1"/>
  <c r="ADS564"/>
  <c r="ADY564" s="1"/>
  <c r="ADS566"/>
  <c r="ADY566" s="1"/>
  <c r="ADS568"/>
  <c r="ADY568" s="1"/>
  <c r="ADS570"/>
  <c r="ADY570" s="1"/>
  <c r="ADS572"/>
  <c r="ADY572" s="1"/>
  <c r="ADS574"/>
  <c r="ADY574" s="1"/>
  <c r="ADS576"/>
  <c r="ADY576" s="1"/>
  <c r="AEN565"/>
  <c r="AET565" s="1"/>
  <c r="AEN567"/>
  <c r="AET567" s="1"/>
  <c r="AEN569"/>
  <c r="AET569" s="1"/>
  <c r="AEN571"/>
  <c r="AET571" s="1"/>
  <c r="AEN573"/>
  <c r="AET573" s="1"/>
  <c r="AEN575"/>
  <c r="AET575" s="1"/>
  <c r="AEN564"/>
  <c r="AET564" s="1"/>
  <c r="AEN566"/>
  <c r="AET566" s="1"/>
  <c r="AEN568"/>
  <c r="AET568" s="1"/>
  <c r="AEN570"/>
  <c r="AET570" s="1"/>
  <c r="AEN572"/>
  <c r="AET572" s="1"/>
  <c r="AEN574"/>
  <c r="AET574" s="1"/>
  <c r="AEN576"/>
  <c r="AET576" s="1"/>
  <c r="AFI565"/>
  <c r="AFO565" s="1"/>
  <c r="AFI567"/>
  <c r="AFO567" s="1"/>
  <c r="AFI569"/>
  <c r="AFO569" s="1"/>
  <c r="AFI571"/>
  <c r="AFO571" s="1"/>
  <c r="AFI573"/>
  <c r="AFO573" s="1"/>
  <c r="AFI575"/>
  <c r="AFO575" s="1"/>
  <c r="AFI564"/>
  <c r="AFO564" s="1"/>
  <c r="AFI566"/>
  <c r="AFO566" s="1"/>
  <c r="AFI568"/>
  <c r="AFO568" s="1"/>
  <c r="AFI570"/>
  <c r="AFO570" s="1"/>
  <c r="AFI572"/>
  <c r="AFO572" s="1"/>
  <c r="AFI574"/>
  <c r="AFO574" s="1"/>
  <c r="AFI576"/>
  <c r="AFO576" s="1"/>
  <c r="AGD565"/>
  <c r="AGJ565" s="1"/>
  <c r="AGD567"/>
  <c r="AGJ567" s="1"/>
  <c r="AGD569"/>
  <c r="AGJ569" s="1"/>
  <c r="AGD571"/>
  <c r="AGJ571" s="1"/>
  <c r="AGD573"/>
  <c r="AGJ573" s="1"/>
  <c r="AGD575"/>
  <c r="AGJ575" s="1"/>
  <c r="AGD564"/>
  <c r="AGJ564" s="1"/>
  <c r="AGD566"/>
  <c r="AGJ566" s="1"/>
  <c r="AGD568"/>
  <c r="AGJ568" s="1"/>
  <c r="AGD570"/>
  <c r="AGJ570" s="1"/>
  <c r="AGD572"/>
  <c r="AGJ572" s="1"/>
  <c r="AGD574"/>
  <c r="AGJ574" s="1"/>
  <c r="AGD576"/>
  <c r="AGJ576" s="1"/>
  <c r="AGY565"/>
  <c r="AHE565" s="1"/>
  <c r="AGY567"/>
  <c r="AHE567" s="1"/>
  <c r="AGY569"/>
  <c r="AHE569" s="1"/>
  <c r="AGY571"/>
  <c r="AHE571" s="1"/>
  <c r="AGY573"/>
  <c r="AHE573" s="1"/>
  <c r="AGY575"/>
  <c r="AHE575" s="1"/>
  <c r="AGY564"/>
  <c r="AHE564" s="1"/>
  <c r="AGY566"/>
  <c r="AHE566" s="1"/>
  <c r="AGY568"/>
  <c r="AHE568" s="1"/>
  <c r="AGY570"/>
  <c r="AHE570" s="1"/>
  <c r="AGY572"/>
  <c r="AHE572" s="1"/>
  <c r="AGY574"/>
  <c r="AHE574" s="1"/>
  <c r="AGY576"/>
  <c r="AHE576" s="1"/>
  <c r="AHT565"/>
  <c r="AHZ565" s="1"/>
  <c r="AHT567"/>
  <c r="AHZ567" s="1"/>
  <c r="AHT569"/>
  <c r="AHZ569" s="1"/>
  <c r="AHT571"/>
  <c r="AHZ571" s="1"/>
  <c r="AHT573"/>
  <c r="AHZ573" s="1"/>
  <c r="AHT575"/>
  <c r="AHZ575" s="1"/>
  <c r="AHT564"/>
  <c r="AHZ564" s="1"/>
  <c r="AHT566"/>
  <c r="AHZ566" s="1"/>
  <c r="AHT568"/>
  <c r="AHZ568" s="1"/>
  <c r="AHT570"/>
  <c r="AHZ570" s="1"/>
  <c r="AHT572"/>
  <c r="AHZ572" s="1"/>
  <c r="AHT574"/>
  <c r="AHZ574" s="1"/>
  <c r="AHT576"/>
  <c r="AHZ576" s="1"/>
  <c r="APV565"/>
  <c r="AQB565" s="1"/>
  <c r="APV567"/>
  <c r="AQB567" s="1"/>
  <c r="APV569"/>
  <c r="AQB569" s="1"/>
  <c r="APV571"/>
  <c r="AQB571" s="1"/>
  <c r="APV573"/>
  <c r="AQB573" s="1"/>
  <c r="APV575"/>
  <c r="AQB575" s="1"/>
  <c r="APV564"/>
  <c r="AQB564" s="1"/>
  <c r="APV566"/>
  <c r="AQB566" s="1"/>
  <c r="APV568"/>
  <c r="AQB568" s="1"/>
  <c r="APV570"/>
  <c r="AQB570" s="1"/>
  <c r="APV572"/>
  <c r="AQB572" s="1"/>
  <c r="APV574"/>
  <c r="AQB574" s="1"/>
  <c r="APV576"/>
  <c r="AQB576" s="1"/>
  <c r="AQQ565"/>
  <c r="AQW565" s="1"/>
  <c r="AQQ567"/>
  <c r="AQW567" s="1"/>
  <c r="AQQ569"/>
  <c r="AQW569" s="1"/>
  <c r="AQQ571"/>
  <c r="AQW571" s="1"/>
  <c r="AQQ573"/>
  <c r="AQW573" s="1"/>
  <c r="AQQ575"/>
  <c r="AQW575" s="1"/>
  <c r="AQQ564"/>
  <c r="AQW564" s="1"/>
  <c r="AQQ566"/>
  <c r="AQW566" s="1"/>
  <c r="AQQ568"/>
  <c r="AQW568" s="1"/>
  <c r="AQQ570"/>
  <c r="AQW570" s="1"/>
  <c r="AQQ572"/>
  <c r="AQW572" s="1"/>
  <c r="AQQ574"/>
  <c r="AQW574" s="1"/>
  <c r="AQQ576"/>
  <c r="AQW576" s="1"/>
  <c r="ARL565"/>
  <c r="ARR565" s="1"/>
  <c r="ARL567"/>
  <c r="ARR567" s="1"/>
  <c r="ARL569"/>
  <c r="ARR569" s="1"/>
  <c r="ARL571"/>
  <c r="ARR571" s="1"/>
  <c r="ARL573"/>
  <c r="ARR573" s="1"/>
  <c r="ARL575"/>
  <c r="ARR575" s="1"/>
  <c r="ARL564"/>
  <c r="ARR564" s="1"/>
  <c r="ARL566"/>
  <c r="ARR566" s="1"/>
  <c r="ARL568"/>
  <c r="ARR568" s="1"/>
  <c r="ARL570"/>
  <c r="ARR570" s="1"/>
  <c r="ARL572"/>
  <c r="ARR572" s="1"/>
  <c r="ARL574"/>
  <c r="ARR574" s="1"/>
  <c r="ARL576"/>
  <c r="ARR576" s="1"/>
  <c r="ASG565"/>
  <c r="ASM565" s="1"/>
  <c r="ASG567"/>
  <c r="ASM567" s="1"/>
  <c r="ASG569"/>
  <c r="ASM569" s="1"/>
  <c r="ASG571"/>
  <c r="ASM571" s="1"/>
  <c r="ASG573"/>
  <c r="ASM573" s="1"/>
  <c r="ASG575"/>
  <c r="ASM575" s="1"/>
  <c r="ASG564"/>
  <c r="ASM564" s="1"/>
  <c r="ASG566"/>
  <c r="ASM566" s="1"/>
  <c r="ASG568"/>
  <c r="ASM568" s="1"/>
  <c r="ASG570"/>
  <c r="ASM570" s="1"/>
  <c r="ASG572"/>
  <c r="ASM572" s="1"/>
  <c r="ASG574"/>
  <c r="ASM574" s="1"/>
  <c r="ASG576"/>
  <c r="ASM576" s="1"/>
  <c r="ATB565"/>
  <c r="ATH565" s="1"/>
  <c r="ATB567"/>
  <c r="ATH567" s="1"/>
  <c r="ATB569"/>
  <c r="ATH569" s="1"/>
  <c r="ATB571"/>
  <c r="ATH571" s="1"/>
  <c r="ATB573"/>
  <c r="ATH573" s="1"/>
  <c r="ATB575"/>
  <c r="ATH575" s="1"/>
  <c r="ATB564"/>
  <c r="ATH564" s="1"/>
  <c r="ATB566"/>
  <c r="ATH566" s="1"/>
  <c r="ATB568"/>
  <c r="ATH568" s="1"/>
  <c r="ATB570"/>
  <c r="ATH570" s="1"/>
  <c r="ATB572"/>
  <c r="ATH572" s="1"/>
  <c r="ATB574"/>
  <c r="ATH574" s="1"/>
  <c r="ATB576"/>
  <c r="ATH576" s="1"/>
  <c r="ATW565"/>
  <c r="AUC565" s="1"/>
  <c r="ATW567"/>
  <c r="AUC567" s="1"/>
  <c r="ATW569"/>
  <c r="AUC569" s="1"/>
  <c r="ATW571"/>
  <c r="AUC571" s="1"/>
  <c r="ATW573"/>
  <c r="AUC573" s="1"/>
  <c r="ATW575"/>
  <c r="AUC575" s="1"/>
  <c r="ATW564"/>
  <c r="AUC564" s="1"/>
  <c r="ATW566"/>
  <c r="AUC566" s="1"/>
  <c r="ATW568"/>
  <c r="AUC568" s="1"/>
  <c r="ATW570"/>
  <c r="AUC570" s="1"/>
  <c r="ATW572"/>
  <c r="AUC572" s="1"/>
  <c r="ATW574"/>
  <c r="AUC574" s="1"/>
  <c r="ATW576"/>
  <c r="AUC576" s="1"/>
  <c r="AUR565"/>
  <c r="AUX565" s="1"/>
  <c r="AUR567"/>
  <c r="AUX567" s="1"/>
  <c r="AUR569"/>
  <c r="AUX569" s="1"/>
  <c r="AUR571"/>
  <c r="AUX571" s="1"/>
  <c r="AUR573"/>
  <c r="AUX573" s="1"/>
  <c r="AUR575"/>
  <c r="AUX575" s="1"/>
  <c r="AUR564"/>
  <c r="AUX564" s="1"/>
  <c r="AUR566"/>
  <c r="AUX566" s="1"/>
  <c r="AUR568"/>
  <c r="AUX568" s="1"/>
  <c r="AUR570"/>
  <c r="AUX570" s="1"/>
  <c r="AUR572"/>
  <c r="AUX572" s="1"/>
  <c r="AUR574"/>
  <c r="AUX574" s="1"/>
  <c r="AUR576"/>
  <c r="AUX576" s="1"/>
  <c r="AUQ563"/>
  <c r="AUW563" s="1"/>
  <c r="AUQ564"/>
  <c r="AUW564" s="1"/>
  <c r="AUQ566"/>
  <c r="AUW566" s="1"/>
  <c r="AUQ568"/>
  <c r="AUW568" s="1"/>
  <c r="AUQ570"/>
  <c r="AUW570" s="1"/>
  <c r="AUQ572"/>
  <c r="AUW572" s="1"/>
  <c r="AUQ574"/>
  <c r="AUW574" s="1"/>
  <c r="AUQ576"/>
  <c r="AUW576" s="1"/>
  <c r="AUQ565"/>
  <c r="AUW565" s="1"/>
  <c r="AUQ567"/>
  <c r="AUW567" s="1"/>
  <c r="AUQ569"/>
  <c r="AUW569" s="1"/>
  <c r="AUQ571"/>
  <c r="AUW571" s="1"/>
  <c r="AUQ573"/>
  <c r="AUW573" s="1"/>
  <c r="AUQ575"/>
  <c r="AUW575" s="1"/>
  <c r="ATA563"/>
  <c r="ATG563" s="1"/>
  <c r="ATA564"/>
  <c r="ATG564" s="1"/>
  <c r="ATA566"/>
  <c r="ATG566" s="1"/>
  <c r="ATA568"/>
  <c r="ATG568" s="1"/>
  <c r="ATA570"/>
  <c r="ATG570" s="1"/>
  <c r="ATA572"/>
  <c r="ATG572" s="1"/>
  <c r="ATA574"/>
  <c r="ATG574" s="1"/>
  <c r="ATA576"/>
  <c r="ATG576" s="1"/>
  <c r="ATA565"/>
  <c r="ATG565" s="1"/>
  <c r="ATA567"/>
  <c r="ATG567" s="1"/>
  <c r="ATA569"/>
  <c r="ATG569" s="1"/>
  <c r="ATA571"/>
  <c r="ATG571" s="1"/>
  <c r="ATA573"/>
  <c r="ATG573" s="1"/>
  <c r="ATA575"/>
  <c r="ATG575" s="1"/>
  <c r="ARK563"/>
  <c r="ARQ563" s="1"/>
  <c r="ARK564"/>
  <c r="ARQ564" s="1"/>
  <c r="ARK566"/>
  <c r="ARQ566" s="1"/>
  <c r="ARK568"/>
  <c r="ARQ568" s="1"/>
  <c r="ARK570"/>
  <c r="ARQ570" s="1"/>
  <c r="ARK572"/>
  <c r="ARQ572" s="1"/>
  <c r="ARK574"/>
  <c r="ARQ574" s="1"/>
  <c r="ARK576"/>
  <c r="ARQ576" s="1"/>
  <c r="ARK565"/>
  <c r="ARQ565" s="1"/>
  <c r="ARK567"/>
  <c r="ARQ567" s="1"/>
  <c r="ARK569"/>
  <c r="ARQ569" s="1"/>
  <c r="ARK571"/>
  <c r="ARQ571" s="1"/>
  <c r="ARK573"/>
  <c r="ARQ573" s="1"/>
  <c r="ARK575"/>
  <c r="ARQ575" s="1"/>
  <c r="APU563"/>
  <c r="AQA563" s="1"/>
  <c r="APU564"/>
  <c r="AQA564" s="1"/>
  <c r="APU566"/>
  <c r="AQA566" s="1"/>
  <c r="APU568"/>
  <c r="AQA568" s="1"/>
  <c r="APU570"/>
  <c r="AQA570" s="1"/>
  <c r="APU572"/>
  <c r="AQA572" s="1"/>
  <c r="APU574"/>
  <c r="AQA574" s="1"/>
  <c r="APU576"/>
  <c r="AQA576" s="1"/>
  <c r="APU565"/>
  <c r="AQA565" s="1"/>
  <c r="APU567"/>
  <c r="AQA567" s="1"/>
  <c r="APU569"/>
  <c r="AQA569" s="1"/>
  <c r="APU571"/>
  <c r="AQA571" s="1"/>
  <c r="APU573"/>
  <c r="AQA573" s="1"/>
  <c r="APU575"/>
  <c r="AQA575" s="1"/>
  <c r="AOE563"/>
  <c r="AOK563" s="1"/>
  <c r="AOE564"/>
  <c r="AOK564" s="1"/>
  <c r="AOE566"/>
  <c r="AOK566" s="1"/>
  <c r="AOE568"/>
  <c r="AOK568" s="1"/>
  <c r="AOE570"/>
  <c r="AOK570" s="1"/>
  <c r="AOE572"/>
  <c r="AOK572" s="1"/>
  <c r="AOE574"/>
  <c r="AOK574" s="1"/>
  <c r="AOE576"/>
  <c r="AOK576" s="1"/>
  <c r="AOE565"/>
  <c r="AOK565" s="1"/>
  <c r="AOE567"/>
  <c r="AOK567" s="1"/>
  <c r="AOE569"/>
  <c r="AOK569" s="1"/>
  <c r="AOE571"/>
  <c r="AOK571" s="1"/>
  <c r="AOE573"/>
  <c r="AOK573" s="1"/>
  <c r="AOE575"/>
  <c r="AOK575" s="1"/>
  <c r="AMO563"/>
  <c r="AMU563" s="1"/>
  <c r="AMO564"/>
  <c r="AMU564" s="1"/>
  <c r="AMO566"/>
  <c r="AMU566" s="1"/>
  <c r="AMO568"/>
  <c r="AMU568" s="1"/>
  <c r="AMO570"/>
  <c r="AMU570" s="1"/>
  <c r="AMO572"/>
  <c r="AMU572" s="1"/>
  <c r="AMO574"/>
  <c r="AMU574" s="1"/>
  <c r="AMO576"/>
  <c r="AMU576" s="1"/>
  <c r="AMO565"/>
  <c r="AMU565" s="1"/>
  <c r="AMO567"/>
  <c r="AMU567" s="1"/>
  <c r="AMO569"/>
  <c r="AMU569" s="1"/>
  <c r="AMO571"/>
  <c r="AMU571" s="1"/>
  <c r="AMO573"/>
  <c r="AMU573" s="1"/>
  <c r="AMO575"/>
  <c r="AMU575" s="1"/>
  <c r="AKY563"/>
  <c r="ALE563" s="1"/>
  <c r="AKY564"/>
  <c r="ALE564" s="1"/>
  <c r="AKY566"/>
  <c r="ALE566" s="1"/>
  <c r="AKY568"/>
  <c r="ALE568" s="1"/>
  <c r="AKY570"/>
  <c r="ALE570" s="1"/>
  <c r="AKY572"/>
  <c r="ALE572" s="1"/>
  <c r="AKY574"/>
  <c r="ALE574" s="1"/>
  <c r="AKY576"/>
  <c r="ALE576" s="1"/>
  <c r="AKY565"/>
  <c r="ALE565" s="1"/>
  <c r="AKY567"/>
  <c r="ALE567" s="1"/>
  <c r="AKY569"/>
  <c r="ALE569" s="1"/>
  <c r="AKY571"/>
  <c r="ALE571" s="1"/>
  <c r="AKY573"/>
  <c r="ALE573" s="1"/>
  <c r="AKY575"/>
  <c r="ALE575" s="1"/>
  <c r="AJI563"/>
  <c r="AJO563" s="1"/>
  <c r="AJI564"/>
  <c r="AJO564" s="1"/>
  <c r="AJI566"/>
  <c r="AJO566" s="1"/>
  <c r="AJI568"/>
  <c r="AJO568" s="1"/>
  <c r="AJI570"/>
  <c r="AJO570" s="1"/>
  <c r="AJI572"/>
  <c r="AJO572" s="1"/>
  <c r="AJI574"/>
  <c r="AJO574" s="1"/>
  <c r="AJI576"/>
  <c r="AJO576" s="1"/>
  <c r="AJI565"/>
  <c r="AJO565" s="1"/>
  <c r="AJI567"/>
  <c r="AJO567" s="1"/>
  <c r="AJI569"/>
  <c r="AJO569" s="1"/>
  <c r="AJI571"/>
  <c r="AJO571" s="1"/>
  <c r="AJI573"/>
  <c r="AJO573" s="1"/>
  <c r="AJI575"/>
  <c r="AJO575" s="1"/>
  <c r="UU563"/>
  <c r="VA563" s="1"/>
  <c r="UU564"/>
  <c r="VA564" s="1"/>
  <c r="UU566"/>
  <c r="VA566" s="1"/>
  <c r="UU568"/>
  <c r="VA568" s="1"/>
  <c r="UU570"/>
  <c r="VA570" s="1"/>
  <c r="UU572"/>
  <c r="VA572" s="1"/>
  <c r="UU574"/>
  <c r="VA574" s="1"/>
  <c r="UU576"/>
  <c r="VA576" s="1"/>
  <c r="UU565"/>
  <c r="VA565" s="1"/>
  <c r="UU567"/>
  <c r="VA567" s="1"/>
  <c r="UU569"/>
  <c r="VA569" s="1"/>
  <c r="UU571"/>
  <c r="VA571" s="1"/>
  <c r="UU573"/>
  <c r="VA573" s="1"/>
  <c r="UU575"/>
  <c r="VA575" s="1"/>
  <c r="TE563"/>
  <c r="TK563" s="1"/>
  <c r="TE564"/>
  <c r="TK564" s="1"/>
  <c r="TE566"/>
  <c r="TK566" s="1"/>
  <c r="TE568"/>
  <c r="TK568" s="1"/>
  <c r="TE570"/>
  <c r="TK570" s="1"/>
  <c r="TE572"/>
  <c r="TK572" s="1"/>
  <c r="TE574"/>
  <c r="TK574" s="1"/>
  <c r="TE576"/>
  <c r="TK576" s="1"/>
  <c r="TE565"/>
  <c r="TK565" s="1"/>
  <c r="TE567"/>
  <c r="TK567" s="1"/>
  <c r="TE569"/>
  <c r="TK569" s="1"/>
  <c r="TE571"/>
  <c r="TK571" s="1"/>
  <c r="TE573"/>
  <c r="TK573" s="1"/>
  <c r="TE575"/>
  <c r="TK575" s="1"/>
  <c r="RO563"/>
  <c r="RU563" s="1"/>
  <c r="RO564"/>
  <c r="RU564" s="1"/>
  <c r="RO566"/>
  <c r="RU566" s="1"/>
  <c r="RO568"/>
  <c r="RU568" s="1"/>
  <c r="RO570"/>
  <c r="RU570" s="1"/>
  <c r="RO572"/>
  <c r="RU572" s="1"/>
  <c r="RO574"/>
  <c r="RU574" s="1"/>
  <c r="RO576"/>
  <c r="RU576" s="1"/>
  <c r="RO565"/>
  <c r="RU565" s="1"/>
  <c r="RO567"/>
  <c r="RU567" s="1"/>
  <c r="RO569"/>
  <c r="RU569" s="1"/>
  <c r="RO571"/>
  <c r="RU571" s="1"/>
  <c r="RO573"/>
  <c r="RU573" s="1"/>
  <c r="RO575"/>
  <c r="RU575" s="1"/>
  <c r="PY563"/>
  <c r="QE563" s="1"/>
  <c r="PY564"/>
  <c r="QE564" s="1"/>
  <c r="PY566"/>
  <c r="QE566" s="1"/>
  <c r="PY568"/>
  <c r="QE568" s="1"/>
  <c r="PY570"/>
  <c r="QE570" s="1"/>
  <c r="PY572"/>
  <c r="QE572" s="1"/>
  <c r="PY574"/>
  <c r="QE574" s="1"/>
  <c r="PY576"/>
  <c r="QE576" s="1"/>
  <c r="PY565"/>
  <c r="QE565" s="1"/>
  <c r="PY567"/>
  <c r="QE567" s="1"/>
  <c r="PY569"/>
  <c r="QE569" s="1"/>
  <c r="PY571"/>
  <c r="QE571" s="1"/>
  <c r="PY573"/>
  <c r="QE573" s="1"/>
  <c r="PY575"/>
  <c r="QE575" s="1"/>
  <c r="OI563"/>
  <c r="OO563" s="1"/>
  <c r="OI564"/>
  <c r="OO564" s="1"/>
  <c r="OI566"/>
  <c r="OO566" s="1"/>
  <c r="OI568"/>
  <c r="OO568" s="1"/>
  <c r="OI570"/>
  <c r="OO570" s="1"/>
  <c r="OI572"/>
  <c r="OO572" s="1"/>
  <c r="OI574"/>
  <c r="OO574" s="1"/>
  <c r="OI576"/>
  <c r="OO576" s="1"/>
  <c r="OI565"/>
  <c r="OO565" s="1"/>
  <c r="OI567"/>
  <c r="OO567" s="1"/>
  <c r="OI569"/>
  <c r="OO569" s="1"/>
  <c r="OI571"/>
  <c r="OO571" s="1"/>
  <c r="OI573"/>
  <c r="OO573" s="1"/>
  <c r="OI575"/>
  <c r="OO575" s="1"/>
  <c r="MS563"/>
  <c r="MY563" s="1"/>
  <c r="MS564"/>
  <c r="MY564" s="1"/>
  <c r="MS566"/>
  <c r="MY566" s="1"/>
  <c r="MS568"/>
  <c r="MY568" s="1"/>
  <c r="MS570"/>
  <c r="MY570" s="1"/>
  <c r="MS572"/>
  <c r="MY572" s="1"/>
  <c r="MS574"/>
  <c r="MY574" s="1"/>
  <c r="MS576"/>
  <c r="MY576" s="1"/>
  <c r="MS565"/>
  <c r="MY565" s="1"/>
  <c r="MS567"/>
  <c r="MY567" s="1"/>
  <c r="MS569"/>
  <c r="MY569" s="1"/>
  <c r="MS571"/>
  <c r="MY571" s="1"/>
  <c r="MS573"/>
  <c r="MY573" s="1"/>
  <c r="MS575"/>
  <c r="MY575" s="1"/>
  <c r="LC563"/>
  <c r="LI563" s="1"/>
  <c r="LC564"/>
  <c r="LI564" s="1"/>
  <c r="LC566"/>
  <c r="LI566" s="1"/>
  <c r="LC568"/>
  <c r="LI568" s="1"/>
  <c r="LC570"/>
  <c r="LI570" s="1"/>
  <c r="LC572"/>
  <c r="LI572" s="1"/>
  <c r="LC574"/>
  <c r="LI574" s="1"/>
  <c r="LC576"/>
  <c r="LI576" s="1"/>
  <c r="LC565"/>
  <c r="LI565" s="1"/>
  <c r="LC567"/>
  <c r="LI567" s="1"/>
  <c r="LC569"/>
  <c r="LI569" s="1"/>
  <c r="LC571"/>
  <c r="LI571" s="1"/>
  <c r="LC573"/>
  <c r="LI573" s="1"/>
  <c r="LC575"/>
  <c r="LI575" s="1"/>
  <c r="JM563"/>
  <c r="JS563" s="1"/>
  <c r="JM564"/>
  <c r="JS564" s="1"/>
  <c r="JM566"/>
  <c r="JS566" s="1"/>
  <c r="JM568"/>
  <c r="JS568" s="1"/>
  <c r="JM570"/>
  <c r="JS570" s="1"/>
  <c r="JM572"/>
  <c r="JS572" s="1"/>
  <c r="JM574"/>
  <c r="JS574" s="1"/>
  <c r="JM576"/>
  <c r="JS576" s="1"/>
  <c r="JM565"/>
  <c r="JS565" s="1"/>
  <c r="JM567"/>
  <c r="JS567" s="1"/>
  <c r="JM569"/>
  <c r="JS569" s="1"/>
  <c r="JM571"/>
  <c r="JS571" s="1"/>
  <c r="JM573"/>
  <c r="JS573" s="1"/>
  <c r="JM575"/>
  <c r="JS575" s="1"/>
  <c r="HW563"/>
  <c r="IC563" s="1"/>
  <c r="HW564"/>
  <c r="IC564" s="1"/>
  <c r="HW566"/>
  <c r="IC566" s="1"/>
  <c r="HW568"/>
  <c r="IC568" s="1"/>
  <c r="HW570"/>
  <c r="IC570" s="1"/>
  <c r="HW572"/>
  <c r="IC572" s="1"/>
  <c r="HW574"/>
  <c r="IC574" s="1"/>
  <c r="HW576"/>
  <c r="IC576" s="1"/>
  <c r="HW565"/>
  <c r="IC565" s="1"/>
  <c r="HW567"/>
  <c r="IC567" s="1"/>
  <c r="HW569"/>
  <c r="IC569" s="1"/>
  <c r="HW571"/>
  <c r="IC571" s="1"/>
  <c r="HW573"/>
  <c r="IC573" s="1"/>
  <c r="HW575"/>
  <c r="IC575" s="1"/>
  <c r="GG563"/>
  <c r="GM563" s="1"/>
  <c r="GG564"/>
  <c r="GM564" s="1"/>
  <c r="GG566"/>
  <c r="GM566" s="1"/>
  <c r="GG568"/>
  <c r="GM568" s="1"/>
  <c r="GG570"/>
  <c r="GM570" s="1"/>
  <c r="GG572"/>
  <c r="GM572" s="1"/>
  <c r="GG574"/>
  <c r="GM574" s="1"/>
  <c r="GG576"/>
  <c r="GM576" s="1"/>
  <c r="GG565"/>
  <c r="GM565" s="1"/>
  <c r="GG567"/>
  <c r="GM567" s="1"/>
  <c r="GG569"/>
  <c r="GM569" s="1"/>
  <c r="GG571"/>
  <c r="GM571" s="1"/>
  <c r="GG573"/>
  <c r="GM573" s="1"/>
  <c r="GG575"/>
  <c r="GM575" s="1"/>
  <c r="ATX563"/>
  <c r="AUD563" s="1"/>
  <c r="ATX564"/>
  <c r="AUD564" s="1"/>
  <c r="ATX566"/>
  <c r="AUD566" s="1"/>
  <c r="ATX568"/>
  <c r="AUD568" s="1"/>
  <c r="ATX570"/>
  <c r="AUD570" s="1"/>
  <c r="ATX572"/>
  <c r="AUD572" s="1"/>
  <c r="ATX574"/>
  <c r="AUD574" s="1"/>
  <c r="ATX576"/>
  <c r="AUD576" s="1"/>
  <c r="ATX565"/>
  <c r="AUD565" s="1"/>
  <c r="ATX567"/>
  <c r="AUD567" s="1"/>
  <c r="ATX569"/>
  <c r="AUD569" s="1"/>
  <c r="ATX571"/>
  <c r="AUD571" s="1"/>
  <c r="ATX573"/>
  <c r="AUD573" s="1"/>
  <c r="ATX575"/>
  <c r="AUD575" s="1"/>
  <c r="ASH563"/>
  <c r="ASN563" s="1"/>
  <c r="ASH564"/>
  <c r="ASN564" s="1"/>
  <c r="ASH566"/>
  <c r="ASN566" s="1"/>
  <c r="ASH568"/>
  <c r="ASN568" s="1"/>
  <c r="ASH570"/>
  <c r="ASN570" s="1"/>
  <c r="ASH572"/>
  <c r="ASN572" s="1"/>
  <c r="ASH574"/>
  <c r="ASN574" s="1"/>
  <c r="ASH576"/>
  <c r="ASN576" s="1"/>
  <c r="ASH565"/>
  <c r="ASN565" s="1"/>
  <c r="ASH567"/>
  <c r="ASN567" s="1"/>
  <c r="ASH569"/>
  <c r="ASN569" s="1"/>
  <c r="ASH571"/>
  <c r="ASN571" s="1"/>
  <c r="ASH573"/>
  <c r="ASN573" s="1"/>
  <c r="ASH575"/>
  <c r="ASN575" s="1"/>
  <c r="AQR563"/>
  <c r="AQX563" s="1"/>
  <c r="AQR564"/>
  <c r="AQX564" s="1"/>
  <c r="AQR566"/>
  <c r="AQX566" s="1"/>
  <c r="AQR568"/>
  <c r="AQX568" s="1"/>
  <c r="AQR570"/>
  <c r="AQX570" s="1"/>
  <c r="AQR572"/>
  <c r="AQX572" s="1"/>
  <c r="AQR574"/>
  <c r="AQX574" s="1"/>
  <c r="AQR576"/>
  <c r="AQX576" s="1"/>
  <c r="AQR565"/>
  <c r="AQX565" s="1"/>
  <c r="AQR567"/>
  <c r="AQX567" s="1"/>
  <c r="AQR569"/>
  <c r="AQX569" s="1"/>
  <c r="AQR571"/>
  <c r="AQX571" s="1"/>
  <c r="AQR573"/>
  <c r="AQX573" s="1"/>
  <c r="AQR575"/>
  <c r="AQX575" s="1"/>
  <c r="APB563"/>
  <c r="APH563" s="1"/>
  <c r="APB564"/>
  <c r="APH564" s="1"/>
  <c r="APB566"/>
  <c r="APH566" s="1"/>
  <c r="APB568"/>
  <c r="APH568" s="1"/>
  <c r="APB570"/>
  <c r="APH570" s="1"/>
  <c r="APB572"/>
  <c r="APH572" s="1"/>
  <c r="APB574"/>
  <c r="APH574" s="1"/>
  <c r="APB576"/>
  <c r="APH576" s="1"/>
  <c r="APB565"/>
  <c r="APH565" s="1"/>
  <c r="APB567"/>
  <c r="APH567" s="1"/>
  <c r="APB569"/>
  <c r="APH569" s="1"/>
  <c r="APB571"/>
  <c r="APH571" s="1"/>
  <c r="APB573"/>
  <c r="APH573" s="1"/>
  <c r="APB575"/>
  <c r="APH575" s="1"/>
  <c r="ANL563"/>
  <c r="ANR563" s="1"/>
  <c r="ANL564"/>
  <c r="ANR564" s="1"/>
  <c r="ANL566"/>
  <c r="ANR566" s="1"/>
  <c r="ANL568"/>
  <c r="ANR568" s="1"/>
  <c r="ANL570"/>
  <c r="ANR570" s="1"/>
  <c r="ANL572"/>
  <c r="ANR572" s="1"/>
  <c r="ANL574"/>
  <c r="ANR574" s="1"/>
  <c r="ANL576"/>
  <c r="ANR576" s="1"/>
  <c r="ANL565"/>
  <c r="ANR565" s="1"/>
  <c r="ANL567"/>
  <c r="ANR567" s="1"/>
  <c r="ANL569"/>
  <c r="ANR569" s="1"/>
  <c r="ANL571"/>
  <c r="ANR571" s="1"/>
  <c r="ANL573"/>
  <c r="ANR573" s="1"/>
  <c r="ANL575"/>
  <c r="ANR575" s="1"/>
  <c r="ALV563"/>
  <c r="AMB563" s="1"/>
  <c r="ALV564"/>
  <c r="AMB564" s="1"/>
  <c r="ALV566"/>
  <c r="AMB566" s="1"/>
  <c r="ALV568"/>
  <c r="AMB568" s="1"/>
  <c r="ALV570"/>
  <c r="AMB570" s="1"/>
  <c r="ALV572"/>
  <c r="AMB572" s="1"/>
  <c r="ALV574"/>
  <c r="AMB574" s="1"/>
  <c r="ALV576"/>
  <c r="AMB576" s="1"/>
  <c r="ALV565"/>
  <c r="AMB565" s="1"/>
  <c r="ALV567"/>
  <c r="AMB567" s="1"/>
  <c r="ALV569"/>
  <c r="AMB569" s="1"/>
  <c r="ALV571"/>
  <c r="AMB571" s="1"/>
  <c r="ALV573"/>
  <c r="AMB573" s="1"/>
  <c r="ALV575"/>
  <c r="AMB575" s="1"/>
  <c r="AKF563"/>
  <c r="AKL563" s="1"/>
  <c r="AKF564"/>
  <c r="AKL564" s="1"/>
  <c r="AKF566"/>
  <c r="AKL566" s="1"/>
  <c r="AKF568"/>
  <c r="AKL568" s="1"/>
  <c r="AKF570"/>
  <c r="AKL570" s="1"/>
  <c r="AKF572"/>
  <c r="AKL572" s="1"/>
  <c r="AKF574"/>
  <c r="AKL574" s="1"/>
  <c r="AKF576"/>
  <c r="AKL576" s="1"/>
  <c r="AKF565"/>
  <c r="AKL565" s="1"/>
  <c r="AKF567"/>
  <c r="AKL567" s="1"/>
  <c r="AKF569"/>
  <c r="AKL569" s="1"/>
  <c r="AKF571"/>
  <c r="AKL571" s="1"/>
  <c r="AKF573"/>
  <c r="AKL573" s="1"/>
  <c r="AKF575"/>
  <c r="AKL575" s="1"/>
  <c r="AIP563"/>
  <c r="AIV563" s="1"/>
  <c r="AIP564"/>
  <c r="AIV564" s="1"/>
  <c r="AIP566"/>
  <c r="AIV566" s="1"/>
  <c r="AIP568"/>
  <c r="AIV568" s="1"/>
  <c r="AIP570"/>
  <c r="AIV570" s="1"/>
  <c r="AIP572"/>
  <c r="AIV572" s="1"/>
  <c r="AIP574"/>
  <c r="AIV574" s="1"/>
  <c r="AIP576"/>
  <c r="AIV576" s="1"/>
  <c r="AIP565"/>
  <c r="AIV565" s="1"/>
  <c r="AIP567"/>
  <c r="AIV567" s="1"/>
  <c r="AIP569"/>
  <c r="AIV569" s="1"/>
  <c r="AIP571"/>
  <c r="AIV571" s="1"/>
  <c r="AIP573"/>
  <c r="AIV573" s="1"/>
  <c r="AIP575"/>
  <c r="AIV575" s="1"/>
  <c r="UB563"/>
  <c r="UH563" s="1"/>
  <c r="UB564"/>
  <c r="UH564" s="1"/>
  <c r="UB566"/>
  <c r="UH566" s="1"/>
  <c r="UB568"/>
  <c r="UH568" s="1"/>
  <c r="UB570"/>
  <c r="UH570" s="1"/>
  <c r="UB572"/>
  <c r="UH572" s="1"/>
  <c r="UB574"/>
  <c r="UH574" s="1"/>
  <c r="UB576"/>
  <c r="UH576" s="1"/>
  <c r="UB565"/>
  <c r="UH565" s="1"/>
  <c r="UB567"/>
  <c r="UH567" s="1"/>
  <c r="UB569"/>
  <c r="UH569" s="1"/>
  <c r="UB571"/>
  <c r="UH571" s="1"/>
  <c r="UB573"/>
  <c r="UH573" s="1"/>
  <c r="UB575"/>
  <c r="UH575" s="1"/>
  <c r="SL563"/>
  <c r="SR563" s="1"/>
  <c r="SL564"/>
  <c r="SR564" s="1"/>
  <c r="SL566"/>
  <c r="SR566" s="1"/>
  <c r="SL568"/>
  <c r="SR568" s="1"/>
  <c r="SL570"/>
  <c r="SR570" s="1"/>
  <c r="SL572"/>
  <c r="SR572" s="1"/>
  <c r="SL574"/>
  <c r="SR574" s="1"/>
  <c r="SL576"/>
  <c r="SR576" s="1"/>
  <c r="SL565"/>
  <c r="SR565" s="1"/>
  <c r="SL567"/>
  <c r="SR567" s="1"/>
  <c r="SL569"/>
  <c r="SR569" s="1"/>
  <c r="SL571"/>
  <c r="SR571" s="1"/>
  <c r="SL573"/>
  <c r="SR573" s="1"/>
  <c r="SL575"/>
  <c r="SR575" s="1"/>
  <c r="QV563"/>
  <c r="RB563" s="1"/>
  <c r="QV564"/>
  <c r="RB564" s="1"/>
  <c r="QV566"/>
  <c r="RB566" s="1"/>
  <c r="QV568"/>
  <c r="RB568" s="1"/>
  <c r="QV570"/>
  <c r="RB570" s="1"/>
  <c r="QV572"/>
  <c r="RB572" s="1"/>
  <c r="QV574"/>
  <c r="RB574" s="1"/>
  <c r="QV576"/>
  <c r="RB576" s="1"/>
  <c r="QV565"/>
  <c r="RB565" s="1"/>
  <c r="QV567"/>
  <c r="RB567" s="1"/>
  <c r="QV569"/>
  <c r="RB569" s="1"/>
  <c r="QV571"/>
  <c r="RB571" s="1"/>
  <c r="QV573"/>
  <c r="RB573" s="1"/>
  <c r="QV575"/>
  <c r="RB575" s="1"/>
  <c r="PF563"/>
  <c r="PL563" s="1"/>
  <c r="PF564"/>
  <c r="PL564" s="1"/>
  <c r="PF566"/>
  <c r="PL566" s="1"/>
  <c r="PF568"/>
  <c r="PL568" s="1"/>
  <c r="PF570"/>
  <c r="PL570" s="1"/>
  <c r="PF572"/>
  <c r="PL572" s="1"/>
  <c r="PF574"/>
  <c r="PL574" s="1"/>
  <c r="PF576"/>
  <c r="PL576" s="1"/>
  <c r="PF565"/>
  <c r="PL565" s="1"/>
  <c r="PF567"/>
  <c r="PL567" s="1"/>
  <c r="PF569"/>
  <c r="PL569" s="1"/>
  <c r="PF571"/>
  <c r="PL571" s="1"/>
  <c r="PF573"/>
  <c r="PL573" s="1"/>
  <c r="PF575"/>
  <c r="PL575" s="1"/>
  <c r="NP563"/>
  <c r="NV563" s="1"/>
  <c r="NP564"/>
  <c r="NV564" s="1"/>
  <c r="NP566"/>
  <c r="NV566" s="1"/>
  <c r="NP568"/>
  <c r="NV568" s="1"/>
  <c r="NP570"/>
  <c r="NV570" s="1"/>
  <c r="NP572"/>
  <c r="NV572" s="1"/>
  <c r="NP574"/>
  <c r="NV574" s="1"/>
  <c r="NP576"/>
  <c r="NV576" s="1"/>
  <c r="NP565"/>
  <c r="NV565" s="1"/>
  <c r="NP567"/>
  <c r="NV567" s="1"/>
  <c r="NP569"/>
  <c r="NV569" s="1"/>
  <c r="NP571"/>
  <c r="NV571" s="1"/>
  <c r="NP573"/>
  <c r="NV573" s="1"/>
  <c r="NP575"/>
  <c r="NV575" s="1"/>
  <c r="LZ563"/>
  <c r="MF563" s="1"/>
  <c r="LZ564"/>
  <c r="MF564" s="1"/>
  <c r="LZ566"/>
  <c r="MF566" s="1"/>
  <c r="LZ568"/>
  <c r="MF568" s="1"/>
  <c r="LZ570"/>
  <c r="MF570" s="1"/>
  <c r="LZ572"/>
  <c r="MF572" s="1"/>
  <c r="LZ574"/>
  <c r="MF574" s="1"/>
  <c r="LZ576"/>
  <c r="MF576" s="1"/>
  <c r="LZ565"/>
  <c r="MF565" s="1"/>
  <c r="LZ567"/>
  <c r="MF567" s="1"/>
  <c r="LZ569"/>
  <c r="MF569" s="1"/>
  <c r="LZ571"/>
  <c r="MF571" s="1"/>
  <c r="LZ573"/>
  <c r="MF573" s="1"/>
  <c r="LZ575"/>
  <c r="MF575" s="1"/>
  <c r="KJ563"/>
  <c r="KP563" s="1"/>
  <c r="KJ564"/>
  <c r="KP564" s="1"/>
  <c r="KJ566"/>
  <c r="KP566" s="1"/>
  <c r="KJ568"/>
  <c r="KP568" s="1"/>
  <c r="KJ570"/>
  <c r="KP570" s="1"/>
  <c r="KJ572"/>
  <c r="KP572" s="1"/>
  <c r="KJ574"/>
  <c r="KP574" s="1"/>
  <c r="KJ576"/>
  <c r="KP576" s="1"/>
  <c r="KJ565"/>
  <c r="KP565" s="1"/>
  <c r="KJ567"/>
  <c r="KP567" s="1"/>
  <c r="KJ569"/>
  <c r="KP569" s="1"/>
  <c r="KJ571"/>
  <c r="KP571" s="1"/>
  <c r="KJ573"/>
  <c r="KP573" s="1"/>
  <c r="KJ575"/>
  <c r="KP575" s="1"/>
  <c r="IT563"/>
  <c r="IZ563" s="1"/>
  <c r="IT564"/>
  <c r="IZ564" s="1"/>
  <c r="IT566"/>
  <c r="IZ566" s="1"/>
  <c r="IT568"/>
  <c r="IZ568" s="1"/>
  <c r="IT570"/>
  <c r="IZ570" s="1"/>
  <c r="IT572"/>
  <c r="IZ572" s="1"/>
  <c r="IT574"/>
  <c r="IZ574" s="1"/>
  <c r="IT576"/>
  <c r="IZ576" s="1"/>
  <c r="IT565"/>
  <c r="IZ565" s="1"/>
  <c r="IT567"/>
  <c r="IZ567" s="1"/>
  <c r="IT569"/>
  <c r="IZ569" s="1"/>
  <c r="IT571"/>
  <c r="IZ571" s="1"/>
  <c r="IT573"/>
  <c r="IZ573" s="1"/>
  <c r="IT575"/>
  <c r="IZ575" s="1"/>
  <c r="HD563"/>
  <c r="HJ563" s="1"/>
  <c r="HD564"/>
  <c r="HJ564" s="1"/>
  <c r="HD566"/>
  <c r="HJ566" s="1"/>
  <c r="HD568"/>
  <c r="HJ568" s="1"/>
  <c r="HD570"/>
  <c r="HJ570" s="1"/>
  <c r="HD572"/>
  <c r="HJ572" s="1"/>
  <c r="HD574"/>
  <c r="HJ574" s="1"/>
  <c r="HD576"/>
  <c r="HJ576" s="1"/>
  <c r="HD565"/>
  <c r="HJ565" s="1"/>
  <c r="HD567"/>
  <c r="HJ567" s="1"/>
  <c r="HD569"/>
  <c r="HJ569" s="1"/>
  <c r="HD571"/>
  <c r="HJ571" s="1"/>
  <c r="HD573"/>
  <c r="HJ573" s="1"/>
  <c r="HD575"/>
  <c r="HJ575" s="1"/>
  <c r="APG562"/>
  <c r="APG592" s="1"/>
  <c r="APG593" s="1"/>
  <c r="GH563"/>
  <c r="GN563" s="1"/>
  <c r="HC563"/>
  <c r="HI563" s="1"/>
  <c r="HI562" s="1"/>
  <c r="HI592" s="1"/>
  <c r="HI593" s="1"/>
  <c r="HX563"/>
  <c r="ID563" s="1"/>
  <c r="IS563"/>
  <c r="IY563" s="1"/>
  <c r="IY562" s="1"/>
  <c r="IY592" s="1"/>
  <c r="IY593" s="1"/>
  <c r="JN563"/>
  <c r="JT563" s="1"/>
  <c r="KI563"/>
  <c r="KO563" s="1"/>
  <c r="KO562" s="1"/>
  <c r="KO592" s="1"/>
  <c r="KO593" s="1"/>
  <c r="LD563"/>
  <c r="LJ563" s="1"/>
  <c r="LY563"/>
  <c r="ME563" s="1"/>
  <c r="ME562" s="1"/>
  <c r="ME592" s="1"/>
  <c r="ME593" s="1"/>
  <c r="MT563"/>
  <c r="MZ563" s="1"/>
  <c r="NO563"/>
  <c r="NU563" s="1"/>
  <c r="NU562" s="1"/>
  <c r="NU592" s="1"/>
  <c r="NU593" s="1"/>
  <c r="OJ563"/>
  <c r="OP563" s="1"/>
  <c r="PE563"/>
  <c r="PK563" s="1"/>
  <c r="PK562" s="1"/>
  <c r="PK592" s="1"/>
  <c r="PK593" s="1"/>
  <c r="PZ563"/>
  <c r="QF563" s="1"/>
  <c r="QU563"/>
  <c r="RA563" s="1"/>
  <c r="RA562" s="1"/>
  <c r="RA592" s="1"/>
  <c r="RA593" s="1"/>
  <c r="RP563"/>
  <c r="RV563" s="1"/>
  <c r="SK563"/>
  <c r="SQ563" s="1"/>
  <c r="SQ562" s="1"/>
  <c r="SQ592" s="1"/>
  <c r="SQ593" s="1"/>
  <c r="TF563"/>
  <c r="TL563" s="1"/>
  <c r="UA563"/>
  <c r="UG563" s="1"/>
  <c r="UG562" s="1"/>
  <c r="UG592" s="1"/>
  <c r="UG593" s="1"/>
  <c r="UV563"/>
  <c r="VB563" s="1"/>
  <c r="AIO563"/>
  <c r="AIU563" s="1"/>
  <c r="AIU562" s="1"/>
  <c r="AIU592" s="1"/>
  <c r="AIU593" s="1"/>
  <c r="AJJ563"/>
  <c r="AJP563" s="1"/>
  <c r="AKK562"/>
  <c r="AKK592" s="1"/>
  <c r="AKK593" s="1"/>
  <c r="ANQ562"/>
  <c r="ANQ592" s="1"/>
  <c r="ANQ593" s="1"/>
  <c r="AOL562" l="1"/>
  <c r="AOL592" s="1"/>
  <c r="AOL593" s="1"/>
  <c r="AMV562"/>
  <c r="AMV592" s="1"/>
  <c r="AMV593" s="1"/>
  <c r="ALF562"/>
  <c r="ALF592" s="1"/>
  <c r="ALF593" s="1"/>
  <c r="AJP562"/>
  <c r="AJP592" s="1"/>
  <c r="AJP593" s="1"/>
  <c r="VB562"/>
  <c r="VB592" s="1"/>
  <c r="VB593" s="1"/>
  <c r="TL562"/>
  <c r="TL592" s="1"/>
  <c r="TL593" s="1"/>
  <c r="RV562"/>
  <c r="RV592" s="1"/>
  <c r="RV593" s="1"/>
  <c r="QF562"/>
  <c r="QF592" s="1"/>
  <c r="QF593" s="1"/>
  <c r="OP562"/>
  <c r="OP592" s="1"/>
  <c r="OP593" s="1"/>
  <c r="MZ562"/>
  <c r="MZ592" s="1"/>
  <c r="MZ593" s="1"/>
  <c r="LJ562"/>
  <c r="LJ592" s="1"/>
  <c r="LJ593" s="1"/>
  <c r="JT562"/>
  <c r="JT592" s="1"/>
  <c r="JT593" s="1"/>
  <c r="ID562"/>
  <c r="ID592" s="1"/>
  <c r="ID593" s="1"/>
  <c r="GN562"/>
  <c r="GN592" s="1"/>
  <c r="GN593" s="1"/>
  <c r="AUC562"/>
  <c r="AUC592" s="1"/>
  <c r="AUC593" s="1"/>
  <c r="ASM562"/>
  <c r="ASM592" s="1"/>
  <c r="ASM593" s="1"/>
  <c r="AQW562"/>
  <c r="AQW592" s="1"/>
  <c r="AQW593" s="1"/>
  <c r="AHZ562"/>
  <c r="AHZ592" s="1"/>
  <c r="AHZ593" s="1"/>
  <c r="AGJ562"/>
  <c r="AGJ592" s="1"/>
  <c r="AGJ593" s="1"/>
  <c r="AET562"/>
  <c r="AET592" s="1"/>
  <c r="AET593" s="1"/>
  <c r="ADD562"/>
  <c r="ADD592" s="1"/>
  <c r="ADD593" s="1"/>
  <c r="ABN562"/>
  <c r="ABN592" s="1"/>
  <c r="ABN593" s="1"/>
  <c r="ZX562"/>
  <c r="ZX592" s="1"/>
  <c r="ZX593" s="1"/>
  <c r="YH562"/>
  <c r="YH592" s="1"/>
  <c r="YH593" s="1"/>
  <c r="WR562"/>
  <c r="WR592" s="1"/>
  <c r="WR593" s="1"/>
  <c r="EX562"/>
  <c r="EX592" s="1"/>
  <c r="EX593" s="1"/>
  <c r="DH562"/>
  <c r="DH592" s="1"/>
  <c r="DH593" s="1"/>
  <c r="BR562"/>
  <c r="BR592" s="1"/>
  <c r="BR593" s="1"/>
  <c r="AUX562"/>
  <c r="AUX592" s="1"/>
  <c r="AUX593" s="1"/>
  <c r="ATH562"/>
  <c r="ATH592" s="1"/>
  <c r="ATH593" s="1"/>
  <c r="ARR562"/>
  <c r="ARR592" s="1"/>
  <c r="ARR593" s="1"/>
  <c r="AQB562"/>
  <c r="AQB592" s="1"/>
  <c r="AQB593" s="1"/>
  <c r="AHE562"/>
  <c r="AHE592" s="1"/>
  <c r="AHE593" s="1"/>
  <c r="AFO562"/>
  <c r="AFO592" s="1"/>
  <c r="AFO593" s="1"/>
  <c r="ADY562"/>
  <c r="ADY592" s="1"/>
  <c r="ADY593" s="1"/>
  <c r="ACI562"/>
  <c r="ACI592" s="1"/>
  <c r="ACI593" s="1"/>
  <c r="AAS562"/>
  <c r="AAS592" s="1"/>
  <c r="AAS593" s="1"/>
  <c r="ZC562"/>
  <c r="ZC592" s="1"/>
  <c r="ZC593" s="1"/>
  <c r="XM562"/>
  <c r="XM592" s="1"/>
  <c r="XM593" s="1"/>
  <c r="VW562"/>
  <c r="VW592" s="1"/>
  <c r="VW593" s="1"/>
  <c r="FS562"/>
  <c r="FS592" s="1"/>
  <c r="FS593" s="1"/>
  <c r="EC562"/>
  <c r="EC592" s="1"/>
  <c r="EC593" s="1"/>
  <c r="CM562"/>
  <c r="CM592" s="1"/>
  <c r="CM593" s="1"/>
  <c r="AW562"/>
  <c r="AW592" s="1"/>
  <c r="AW593" s="1"/>
  <c r="V565"/>
  <c r="AB565" s="1"/>
  <c r="AVS565" s="1"/>
  <c r="V567"/>
  <c r="AB567" s="1"/>
  <c r="AVS567" s="1"/>
  <c r="V569"/>
  <c r="AB569" s="1"/>
  <c r="AVS569" s="1"/>
  <c r="V573"/>
  <c r="AB573" s="1"/>
  <c r="AVS573" s="1"/>
  <c r="V575"/>
  <c r="AB575" s="1"/>
  <c r="AVS575" s="1"/>
  <c r="V564"/>
  <c r="AB564" s="1"/>
  <c r="AVS564" s="1"/>
  <c r="V566"/>
  <c r="AB566" s="1"/>
  <c r="AVS566" s="1"/>
  <c r="V568"/>
  <c r="AB568" s="1"/>
  <c r="AVS568" s="1"/>
  <c r="V570"/>
  <c r="AB570" s="1"/>
  <c r="AVS570" s="1"/>
  <c r="V572"/>
  <c r="AB572" s="1"/>
  <c r="AVS572" s="1"/>
  <c r="V574"/>
  <c r="AB574" s="1"/>
  <c r="AVS574" s="1"/>
  <c r="V576"/>
  <c r="AB576" s="1"/>
  <c r="AVS576" s="1"/>
  <c r="V571"/>
  <c r="AB571" s="1"/>
  <c r="AVS571" s="1"/>
  <c r="V563"/>
  <c r="AB563" s="1"/>
  <c r="AVT563"/>
  <c r="AC562"/>
  <c r="AC592" s="1"/>
  <c r="AC593" s="1"/>
  <c r="AVR563"/>
  <c r="AA562"/>
  <c r="AA592" s="1"/>
  <c r="AA593" s="1"/>
  <c r="AVT575"/>
  <c r="AVT571"/>
  <c r="AVT567"/>
  <c r="AVT574"/>
  <c r="AVT570"/>
  <c r="AVT566"/>
  <c r="AVR575"/>
  <c r="AVR571"/>
  <c r="AVR567"/>
  <c r="AVR574"/>
  <c r="AVR570"/>
  <c r="AVR566"/>
  <c r="BS562"/>
  <c r="BS592" s="1"/>
  <c r="BS593" s="1"/>
  <c r="DI562"/>
  <c r="DI592" s="1"/>
  <c r="DI593" s="1"/>
  <c r="EY562"/>
  <c r="EY592" s="1"/>
  <c r="EY593" s="1"/>
  <c r="VX562"/>
  <c r="VX592" s="1"/>
  <c r="VX593" s="1"/>
  <c r="XN562"/>
  <c r="XN592" s="1"/>
  <c r="XN593" s="1"/>
  <c r="ZD562"/>
  <c r="ZD592" s="1"/>
  <c r="ZD593" s="1"/>
  <c r="AAT562"/>
  <c r="AAT592" s="1"/>
  <c r="AAT593" s="1"/>
  <c r="ACJ562"/>
  <c r="ACJ592" s="1"/>
  <c r="ACJ593" s="1"/>
  <c r="ADZ562"/>
  <c r="ADZ592" s="1"/>
  <c r="ADZ593" s="1"/>
  <c r="AFP562"/>
  <c r="AFP592" s="1"/>
  <c r="AFP593" s="1"/>
  <c r="AHF562"/>
  <c r="AHF592" s="1"/>
  <c r="AHF593" s="1"/>
  <c r="AV562"/>
  <c r="AV592" s="1"/>
  <c r="AV593" s="1"/>
  <c r="CL562"/>
  <c r="CL592" s="1"/>
  <c r="CL593" s="1"/>
  <c r="EB562"/>
  <c r="EB592" s="1"/>
  <c r="EB593" s="1"/>
  <c r="FR562"/>
  <c r="FR592" s="1"/>
  <c r="FR593" s="1"/>
  <c r="WQ562"/>
  <c r="WQ592" s="1"/>
  <c r="WQ593" s="1"/>
  <c r="YG562"/>
  <c r="YG592" s="1"/>
  <c r="YG593" s="1"/>
  <c r="ZW562"/>
  <c r="ZW592" s="1"/>
  <c r="ZW593" s="1"/>
  <c r="ABM562"/>
  <c r="ABM592" s="1"/>
  <c r="ABM593" s="1"/>
  <c r="ADC562"/>
  <c r="ADC592" s="1"/>
  <c r="ADC593" s="1"/>
  <c r="AES562"/>
  <c r="AES592" s="1"/>
  <c r="AES593" s="1"/>
  <c r="AGI562"/>
  <c r="AGI592" s="1"/>
  <c r="AGI593" s="1"/>
  <c r="AHY562"/>
  <c r="AHY592" s="1"/>
  <c r="AHY593" s="1"/>
  <c r="GO562"/>
  <c r="GO592" s="1"/>
  <c r="GO593" s="1"/>
  <c r="IE562"/>
  <c r="IE592" s="1"/>
  <c r="IE593" s="1"/>
  <c r="JU562"/>
  <c r="JU592" s="1"/>
  <c r="JU593" s="1"/>
  <c r="LK562"/>
  <c r="LK592" s="1"/>
  <c r="LK593" s="1"/>
  <c r="NA562"/>
  <c r="NA592" s="1"/>
  <c r="NA593" s="1"/>
  <c r="OQ562"/>
  <c r="OQ592" s="1"/>
  <c r="OQ593" s="1"/>
  <c r="QG562"/>
  <c r="QG592" s="1"/>
  <c r="QG593" s="1"/>
  <c r="RW562"/>
  <c r="RW592" s="1"/>
  <c r="RW593" s="1"/>
  <c r="TM562"/>
  <c r="TM592" s="1"/>
  <c r="TM593" s="1"/>
  <c r="VC562"/>
  <c r="VC592" s="1"/>
  <c r="VC593" s="1"/>
  <c r="AJQ562"/>
  <c r="AJQ592" s="1"/>
  <c r="AJQ593" s="1"/>
  <c r="ALG562"/>
  <c r="ALG592" s="1"/>
  <c r="ALG593" s="1"/>
  <c r="AMW562"/>
  <c r="AMW592" s="1"/>
  <c r="AMW593" s="1"/>
  <c r="AOM562"/>
  <c r="AOM592" s="1"/>
  <c r="AOM593" s="1"/>
  <c r="AQC562"/>
  <c r="AQC592" s="1"/>
  <c r="AQC593" s="1"/>
  <c r="ARS562"/>
  <c r="ARS592" s="1"/>
  <c r="ARS593" s="1"/>
  <c r="ATI562"/>
  <c r="ATI592" s="1"/>
  <c r="ATI593" s="1"/>
  <c r="AUY562"/>
  <c r="AUY592" s="1"/>
  <c r="AUY593" s="1"/>
  <c r="HH562"/>
  <c r="HH592" s="1"/>
  <c r="HH593" s="1"/>
  <c r="IX562"/>
  <c r="IX592" s="1"/>
  <c r="IX593" s="1"/>
  <c r="KN562"/>
  <c r="KN592" s="1"/>
  <c r="KN593" s="1"/>
  <c r="MD562"/>
  <c r="MD592" s="1"/>
  <c r="MD593" s="1"/>
  <c r="NT562"/>
  <c r="NT592" s="1"/>
  <c r="NT593" s="1"/>
  <c r="PJ562"/>
  <c r="PJ592" s="1"/>
  <c r="PJ593" s="1"/>
  <c r="QZ562"/>
  <c r="QZ592" s="1"/>
  <c r="QZ593" s="1"/>
  <c r="SP562"/>
  <c r="SP592" s="1"/>
  <c r="SP593" s="1"/>
  <c r="UF562"/>
  <c r="UF592" s="1"/>
  <c r="UF593" s="1"/>
  <c r="AIT562"/>
  <c r="AIT592" s="1"/>
  <c r="AIT593" s="1"/>
  <c r="AKJ562"/>
  <c r="AKJ592" s="1"/>
  <c r="AKJ593" s="1"/>
  <c r="ALZ562"/>
  <c r="ALZ592" s="1"/>
  <c r="ALZ593" s="1"/>
  <c r="ANP562"/>
  <c r="ANP592" s="1"/>
  <c r="ANP593" s="1"/>
  <c r="APF562"/>
  <c r="APF592" s="1"/>
  <c r="APF593" s="1"/>
  <c r="AQV562"/>
  <c r="AQV592" s="1"/>
  <c r="AQV593" s="1"/>
  <c r="ASL562"/>
  <c r="ASL592" s="1"/>
  <c r="ASL593" s="1"/>
  <c r="AUB562"/>
  <c r="AUB592" s="1"/>
  <c r="AUB593" s="1"/>
  <c r="HJ562"/>
  <c r="HJ592" s="1"/>
  <c r="HJ593" s="1"/>
  <c r="IZ562"/>
  <c r="IZ592" s="1"/>
  <c r="IZ593" s="1"/>
  <c r="KP562"/>
  <c r="KP592" s="1"/>
  <c r="KP593" s="1"/>
  <c r="MF562"/>
  <c r="MF592" s="1"/>
  <c r="MF593" s="1"/>
  <c r="NV562"/>
  <c r="NV592" s="1"/>
  <c r="NV593" s="1"/>
  <c r="PL562"/>
  <c r="PL592" s="1"/>
  <c r="PL593" s="1"/>
  <c r="RB562"/>
  <c r="RB592" s="1"/>
  <c r="RB593" s="1"/>
  <c r="SR562"/>
  <c r="SR592" s="1"/>
  <c r="SR593" s="1"/>
  <c r="UH562"/>
  <c r="UH592" s="1"/>
  <c r="UH593" s="1"/>
  <c r="AIV562"/>
  <c r="AIV592" s="1"/>
  <c r="AIV593" s="1"/>
  <c r="AKL562"/>
  <c r="AKL592" s="1"/>
  <c r="AKL593" s="1"/>
  <c r="AMB562"/>
  <c r="AMB592" s="1"/>
  <c r="AMB593" s="1"/>
  <c r="ANR562"/>
  <c r="ANR592" s="1"/>
  <c r="ANR593" s="1"/>
  <c r="APH562"/>
  <c r="APH592" s="1"/>
  <c r="APH593" s="1"/>
  <c r="AQX562"/>
  <c r="AQX592" s="1"/>
  <c r="AQX593" s="1"/>
  <c r="ASN562"/>
  <c r="ASN592" s="1"/>
  <c r="ASN593" s="1"/>
  <c r="AUD562"/>
  <c r="AUD592" s="1"/>
  <c r="AUD593" s="1"/>
  <c r="GM562"/>
  <c r="GM592" s="1"/>
  <c r="GM593" s="1"/>
  <c r="IC562"/>
  <c r="IC592" s="1"/>
  <c r="IC593" s="1"/>
  <c r="JS562"/>
  <c r="JS592" s="1"/>
  <c r="JS593" s="1"/>
  <c r="LI562"/>
  <c r="LI592" s="1"/>
  <c r="LI593" s="1"/>
  <c r="MY562"/>
  <c r="MY592" s="1"/>
  <c r="MY593" s="1"/>
  <c r="OO562"/>
  <c r="OO592" s="1"/>
  <c r="OO593" s="1"/>
  <c r="QE562"/>
  <c r="QE592" s="1"/>
  <c r="QE593" s="1"/>
  <c r="RU562"/>
  <c r="RU592" s="1"/>
  <c r="RU593" s="1"/>
  <c r="TK562"/>
  <c r="TK592" s="1"/>
  <c r="TK593" s="1"/>
  <c r="VA562"/>
  <c r="VA592" s="1"/>
  <c r="VA593" s="1"/>
  <c r="AJO562"/>
  <c r="AJO592" s="1"/>
  <c r="AJO593" s="1"/>
  <c r="ALE562"/>
  <c r="ALE592" s="1"/>
  <c r="ALE593" s="1"/>
  <c r="AMU562"/>
  <c r="AMU592" s="1"/>
  <c r="AMU593" s="1"/>
  <c r="AOK562"/>
  <c r="AOK592" s="1"/>
  <c r="AOK593" s="1"/>
  <c r="AQA562"/>
  <c r="AQA592" s="1"/>
  <c r="AQA593" s="1"/>
  <c r="ARQ562"/>
  <c r="ARQ592" s="1"/>
  <c r="ARQ593" s="1"/>
  <c r="ATG562"/>
  <c r="ATG592" s="1"/>
  <c r="ATG593" s="1"/>
  <c r="AUW562"/>
  <c r="AUW592" s="1"/>
  <c r="AUW593" s="1"/>
  <c r="AVT573"/>
  <c r="AVT569"/>
  <c r="AVT565"/>
  <c r="AVT576"/>
  <c r="AVT572"/>
  <c r="AVT568"/>
  <c r="AVT564"/>
  <c r="AVR573"/>
  <c r="AVR569"/>
  <c r="AVR565"/>
  <c r="AVR576"/>
  <c r="AVR572"/>
  <c r="AVR568"/>
  <c r="AVR564"/>
  <c r="AX562"/>
  <c r="AX592" s="1"/>
  <c r="AX593" s="1"/>
  <c r="CN562"/>
  <c r="CN592" s="1"/>
  <c r="CN593" s="1"/>
  <c r="ED562"/>
  <c r="ED592" s="1"/>
  <c r="ED593" s="1"/>
  <c r="FT562"/>
  <c r="FT592" s="1"/>
  <c r="FT593" s="1"/>
  <c r="WS562"/>
  <c r="WS592" s="1"/>
  <c r="WS593" s="1"/>
  <c r="YI562"/>
  <c r="YI592" s="1"/>
  <c r="YI593" s="1"/>
  <c r="ZY562"/>
  <c r="ZY592" s="1"/>
  <c r="ZY593" s="1"/>
  <c r="ABO562"/>
  <c r="ABO592" s="1"/>
  <c r="ABO593" s="1"/>
  <c r="ADE562"/>
  <c r="ADE592" s="1"/>
  <c r="ADE593" s="1"/>
  <c r="AEU562"/>
  <c r="AEU592" s="1"/>
  <c r="AEU593" s="1"/>
  <c r="AGK562"/>
  <c r="AGK592" s="1"/>
  <c r="AGK593" s="1"/>
  <c r="AIA562"/>
  <c r="AIA592" s="1"/>
  <c r="AIA593" s="1"/>
  <c r="BQ562"/>
  <c r="BQ592" s="1"/>
  <c r="BQ593" s="1"/>
  <c r="DG562"/>
  <c r="DG592" s="1"/>
  <c r="DG593" s="1"/>
  <c r="EW562"/>
  <c r="EW592" s="1"/>
  <c r="EW593" s="1"/>
  <c r="VV562"/>
  <c r="VV592" s="1"/>
  <c r="VV593" s="1"/>
  <c r="XL562"/>
  <c r="XL592" s="1"/>
  <c r="XL593" s="1"/>
  <c r="ZB562"/>
  <c r="ZB592" s="1"/>
  <c r="ZB593" s="1"/>
  <c r="AAR562"/>
  <c r="AAR592" s="1"/>
  <c r="AAR593" s="1"/>
  <c r="ACH562"/>
  <c r="ACH592" s="1"/>
  <c r="ACH593" s="1"/>
  <c r="ADX562"/>
  <c r="ADX592" s="1"/>
  <c r="ADX593" s="1"/>
  <c r="AFN562"/>
  <c r="AFN592" s="1"/>
  <c r="AFN593" s="1"/>
  <c r="AHD562"/>
  <c r="AHD592" s="1"/>
  <c r="AHD593" s="1"/>
  <c r="AVR562" l="1"/>
  <c r="AVR592" s="1"/>
  <c r="AVR593" s="1"/>
  <c r="AVT562"/>
  <c r="AVT592" s="1"/>
  <c r="AVT593" s="1"/>
  <c r="AVS563"/>
  <c r="AVS562" s="1"/>
  <c r="AVS592" s="1"/>
  <c r="AVS593" s="1"/>
  <c r="AB562"/>
  <c r="AB592" s="1"/>
  <c r="AB593" s="1"/>
  <c r="F181" l="1"/>
  <c r="G181"/>
  <c r="H181"/>
  <c r="F191"/>
  <c r="G191"/>
  <c r="H191"/>
  <c r="F183"/>
  <c r="G183"/>
  <c r="H183"/>
  <c r="F190"/>
  <c r="G190"/>
  <c r="H190"/>
  <c r="F188"/>
  <c r="G188"/>
  <c r="H188"/>
  <c r="F189"/>
  <c r="G189"/>
  <c r="H189"/>
  <c r="F180"/>
  <c r="G180"/>
  <c r="H180"/>
  <c r="F185"/>
  <c r="G185"/>
  <c r="H185"/>
  <c r="F187"/>
  <c r="G187"/>
  <c r="H187"/>
  <c r="F184"/>
  <c r="G184"/>
  <c r="H184"/>
  <c r="F182"/>
  <c r="G182"/>
  <c r="H182"/>
  <c r="F186"/>
  <c r="G186"/>
  <c r="H186"/>
  <c r="F179" l="1"/>
  <c r="G179"/>
  <c r="H179"/>
  <c r="F93"/>
  <c r="F39" s="1"/>
  <c r="F552" s="1"/>
  <c r="I586" s="1"/>
  <c r="F91"/>
  <c r="F37" s="1"/>
  <c r="F550" s="1"/>
  <c r="I584" s="1"/>
  <c r="F92"/>
  <c r="F38" s="1"/>
  <c r="F551" s="1"/>
  <c r="I585" s="1"/>
  <c r="F94"/>
  <c r="F40" s="1"/>
  <c r="F553" s="1"/>
  <c r="I587" s="1"/>
  <c r="F95"/>
  <c r="F41" s="1"/>
  <c r="F554" s="1"/>
  <c r="I588" s="1"/>
  <c r="AUN585" l="1"/>
  <c r="ARH585"/>
  <c r="AOB585"/>
  <c r="AKV585"/>
  <c r="AHP585"/>
  <c r="AEJ585"/>
  <c r="ABD585"/>
  <c r="XX585"/>
  <c r="UR585"/>
  <c r="RL585"/>
  <c r="OF585"/>
  <c r="KZ585"/>
  <c r="HT585"/>
  <c r="EN585"/>
  <c r="BH585"/>
  <c r="ATS585"/>
  <c r="AQM585"/>
  <c r="ANG585"/>
  <c r="AKA585"/>
  <c r="AGU585"/>
  <c r="ADO585"/>
  <c r="AAI585"/>
  <c r="XC585"/>
  <c r="TW585"/>
  <c r="QQ585"/>
  <c r="NK585"/>
  <c r="KE585"/>
  <c r="GY585"/>
  <c r="DS585"/>
  <c r="AM585"/>
  <c r="ASX585"/>
  <c r="APR585"/>
  <c r="AML585"/>
  <c r="AJF585"/>
  <c r="AFZ585"/>
  <c r="ACT585"/>
  <c r="ZN585"/>
  <c r="WH585"/>
  <c r="TB585"/>
  <c r="PV585"/>
  <c r="MP585"/>
  <c r="JJ585"/>
  <c r="GD585"/>
  <c r="CX585"/>
  <c r="R585"/>
  <c r="ASC585"/>
  <c r="AOW585"/>
  <c r="ALQ585"/>
  <c r="AIK585"/>
  <c r="AFE585"/>
  <c r="ABY585"/>
  <c r="YS585"/>
  <c r="VM585"/>
  <c r="SG585"/>
  <c r="PA585"/>
  <c r="LU585"/>
  <c r="IO585"/>
  <c r="FI585"/>
  <c r="CC585"/>
  <c r="ASC586"/>
  <c r="AOW586"/>
  <c r="ALQ586"/>
  <c r="AIK586"/>
  <c r="AFE586"/>
  <c r="ABY586"/>
  <c r="YS586"/>
  <c r="VM586"/>
  <c r="SG586"/>
  <c r="PA586"/>
  <c r="LU586"/>
  <c r="IO586"/>
  <c r="EN586"/>
  <c r="BH586"/>
  <c r="ASX586"/>
  <c r="APR586"/>
  <c r="AML586"/>
  <c r="AJF586"/>
  <c r="AFZ586"/>
  <c r="ACT586"/>
  <c r="ZN586"/>
  <c r="WH586"/>
  <c r="TB586"/>
  <c r="PV586"/>
  <c r="MP586"/>
  <c r="JJ586"/>
  <c r="GD586"/>
  <c r="DS586"/>
  <c r="AM586"/>
  <c r="ATS586"/>
  <c r="AQM586"/>
  <c r="ANG586"/>
  <c r="AKA586"/>
  <c r="AGU586"/>
  <c r="ADO586"/>
  <c r="AAI586"/>
  <c r="XC586"/>
  <c r="TW586"/>
  <c r="QQ586"/>
  <c r="NK586"/>
  <c r="KE586"/>
  <c r="GY586"/>
  <c r="CX586"/>
  <c r="AUN586"/>
  <c r="ARH586"/>
  <c r="AOB586"/>
  <c r="AKV586"/>
  <c r="AHP586"/>
  <c r="AEJ586"/>
  <c r="ABD586"/>
  <c r="XX586"/>
  <c r="UR586"/>
  <c r="RL586"/>
  <c r="OF586"/>
  <c r="KZ586"/>
  <c r="HT586"/>
  <c r="FI586"/>
  <c r="CC586"/>
  <c r="R586"/>
  <c r="F87"/>
  <c r="F33" s="1"/>
  <c r="F546" s="1"/>
  <c r="I580" s="1"/>
  <c r="F88"/>
  <c r="F34" s="1"/>
  <c r="F547" s="1"/>
  <c r="I581" s="1"/>
  <c r="AUN584"/>
  <c r="ARH584"/>
  <c r="AOB584"/>
  <c r="AKV584"/>
  <c r="AHP584"/>
  <c r="AEJ584"/>
  <c r="ABD584"/>
  <c r="XX584"/>
  <c r="UR584"/>
  <c r="RL584"/>
  <c r="OF584"/>
  <c r="KZ584"/>
  <c r="HT584"/>
  <c r="EN584"/>
  <c r="BH584"/>
  <c r="ATS584"/>
  <c r="AQM584"/>
  <c r="ANG584"/>
  <c r="AKA584"/>
  <c r="AGU584"/>
  <c r="ADO584"/>
  <c r="AAI584"/>
  <c r="XC584"/>
  <c r="TW584"/>
  <c r="QQ584"/>
  <c r="NK584"/>
  <c r="KE584"/>
  <c r="GY584"/>
  <c r="DS584"/>
  <c r="AM584"/>
  <c r="ASX584"/>
  <c r="APR584"/>
  <c r="AML584"/>
  <c r="AJF584"/>
  <c r="AFZ584"/>
  <c r="ACT584"/>
  <c r="ZN584"/>
  <c r="WH584"/>
  <c r="TB584"/>
  <c r="PV584"/>
  <c r="MP584"/>
  <c r="JJ584"/>
  <c r="GD584"/>
  <c r="CX584"/>
  <c r="R584"/>
  <c r="ASC584"/>
  <c r="AOW584"/>
  <c r="ALQ584"/>
  <c r="AIK584"/>
  <c r="AFE584"/>
  <c r="ABY584"/>
  <c r="YS584"/>
  <c r="VM584"/>
  <c r="SG584"/>
  <c r="PA584"/>
  <c r="LU584"/>
  <c r="IO584"/>
  <c r="FI584"/>
  <c r="CC584"/>
  <c r="F89"/>
  <c r="F35" s="1"/>
  <c r="F548" s="1"/>
  <c r="I582" s="1"/>
  <c r="AUN587"/>
  <c r="ARH587"/>
  <c r="AOB587"/>
  <c r="AKV587"/>
  <c r="AGU587"/>
  <c r="ADO587"/>
  <c r="AAI587"/>
  <c r="XC587"/>
  <c r="UR587"/>
  <c r="RL587"/>
  <c r="OF587"/>
  <c r="KZ587"/>
  <c r="HT587"/>
  <c r="FI587"/>
  <c r="CC587"/>
  <c r="ATS587"/>
  <c r="AQM587"/>
  <c r="ANG587"/>
  <c r="AKA587"/>
  <c r="AHP587"/>
  <c r="AEJ587"/>
  <c r="ABD587"/>
  <c r="XX587"/>
  <c r="TW587"/>
  <c r="QQ587"/>
  <c r="NK587"/>
  <c r="KE587"/>
  <c r="GY587"/>
  <c r="CX587"/>
  <c r="R587"/>
  <c r="ASX587"/>
  <c r="APR587"/>
  <c r="AML587"/>
  <c r="AJF587"/>
  <c r="AFE587"/>
  <c r="ABY587"/>
  <c r="YS587"/>
  <c r="VM587"/>
  <c r="TB587"/>
  <c r="PV587"/>
  <c r="MP587"/>
  <c r="JJ587"/>
  <c r="GD587"/>
  <c r="DS587"/>
  <c r="AM587"/>
  <c r="ASC587"/>
  <c r="AOW587"/>
  <c r="ALQ587"/>
  <c r="AIK587"/>
  <c r="AFZ587"/>
  <c r="ACT587"/>
  <c r="ZN587"/>
  <c r="WH587"/>
  <c r="SG587"/>
  <c r="PA587"/>
  <c r="LU587"/>
  <c r="IO587"/>
  <c r="EN587"/>
  <c r="BH587"/>
  <c r="F90"/>
  <c r="F36" s="1"/>
  <c r="F549" s="1"/>
  <c r="I583" s="1"/>
  <c r="ASC588"/>
  <c r="AOW588"/>
  <c r="ALQ588"/>
  <c r="AIK588"/>
  <c r="AFZ588"/>
  <c r="ACT588"/>
  <c r="ZN588"/>
  <c r="WH588"/>
  <c r="TB588"/>
  <c r="QQ588"/>
  <c r="NK588"/>
  <c r="KE588"/>
  <c r="GY588"/>
  <c r="CX588"/>
  <c r="R588"/>
  <c r="ASX588"/>
  <c r="APR588"/>
  <c r="AML588"/>
  <c r="AJF588"/>
  <c r="AFE588"/>
  <c r="ABY588"/>
  <c r="YS588"/>
  <c r="VM588"/>
  <c r="RL588"/>
  <c r="OF588"/>
  <c r="KZ588"/>
  <c r="HT588"/>
  <c r="FI588"/>
  <c r="CC588"/>
  <c r="ATS588"/>
  <c r="AQM588"/>
  <c r="ANG588"/>
  <c r="AKA588"/>
  <c r="AHP588"/>
  <c r="AEJ588"/>
  <c r="ABD588"/>
  <c r="XX588"/>
  <c r="TW588"/>
  <c r="SG588"/>
  <c r="PA588"/>
  <c r="LU588"/>
  <c r="IO588"/>
  <c r="EN588"/>
  <c r="BH588"/>
  <c r="AUN588"/>
  <c r="ARH588"/>
  <c r="AOB588"/>
  <c r="AKV588"/>
  <c r="AGU588"/>
  <c r="ADO588"/>
  <c r="AAI588"/>
  <c r="XC588"/>
  <c r="UR588"/>
  <c r="PV588"/>
  <c r="MP588"/>
  <c r="JJ588"/>
  <c r="GD588"/>
  <c r="DS588"/>
  <c r="AM588"/>
  <c r="AVI586" l="1"/>
  <c r="F86"/>
  <c r="F32" s="1"/>
  <c r="F545" s="1"/>
  <c r="I579" s="1"/>
  <c r="G86"/>
  <c r="G32" s="1"/>
  <c r="G545" s="1"/>
  <c r="J579" s="1"/>
  <c r="H86"/>
  <c r="H32" s="1"/>
  <c r="H545" s="1"/>
  <c r="K579" s="1"/>
  <c r="ATS579"/>
  <c r="AQM579"/>
  <c r="ANG579"/>
  <c r="AKA579"/>
  <c r="AGU579"/>
  <c r="ADO579"/>
  <c r="AAI579"/>
  <c r="XC579"/>
  <c r="TW579"/>
  <c r="QQ579"/>
  <c r="NK579"/>
  <c r="KE579"/>
  <c r="GY579"/>
  <c r="DS579"/>
  <c r="AM579"/>
  <c r="ASX579"/>
  <c r="APR579"/>
  <c r="AML579"/>
  <c r="AJF579"/>
  <c r="AFZ579"/>
  <c r="ACT579"/>
  <c r="ZN579"/>
  <c r="WH579"/>
  <c r="TB579"/>
  <c r="PV579"/>
  <c r="MP579"/>
  <c r="JJ579"/>
  <c r="GD579"/>
  <c r="CX579"/>
  <c r="R579"/>
  <c r="ASC579"/>
  <c r="AOW579"/>
  <c r="ALQ579"/>
  <c r="AIK579"/>
  <c r="AFE579"/>
  <c r="ABY579"/>
  <c r="YS579"/>
  <c r="VM579"/>
  <c r="SG579"/>
  <c r="PA579"/>
  <c r="LU579"/>
  <c r="IO579"/>
  <c r="FI579"/>
  <c r="CC579"/>
  <c r="AUN579"/>
  <c r="ARH579"/>
  <c r="AOB579"/>
  <c r="AKV579"/>
  <c r="AHP579"/>
  <c r="AEJ579"/>
  <c r="ABD579"/>
  <c r="XX579"/>
  <c r="UR579"/>
  <c r="RL579"/>
  <c r="OF579"/>
  <c r="KZ579"/>
  <c r="HT579"/>
  <c r="EN579"/>
  <c r="BH579"/>
  <c r="ASC580"/>
  <c r="AOW580"/>
  <c r="ALQ580"/>
  <c r="AIK580"/>
  <c r="AFE580"/>
  <c r="ABY580"/>
  <c r="YS580"/>
  <c r="VM580"/>
  <c r="SG580"/>
  <c r="PA580"/>
  <c r="LU580"/>
  <c r="IO580"/>
  <c r="FI580"/>
  <c r="CC580"/>
  <c r="AUN580"/>
  <c r="ARH580"/>
  <c r="AOB580"/>
  <c r="AKV580"/>
  <c r="AHP580"/>
  <c r="AEJ580"/>
  <c r="ABD580"/>
  <c r="XX580"/>
  <c r="UR580"/>
  <c r="RL580"/>
  <c r="OF580"/>
  <c r="KZ580"/>
  <c r="HT580"/>
  <c r="EN580"/>
  <c r="BH580"/>
  <c r="ATS580"/>
  <c r="AQM580"/>
  <c r="ANG580"/>
  <c r="AKA580"/>
  <c r="AGU580"/>
  <c r="ADO580"/>
  <c r="AAI580"/>
  <c r="XC580"/>
  <c r="TW580"/>
  <c r="QQ580"/>
  <c r="NK580"/>
  <c r="KE580"/>
  <c r="GY580"/>
  <c r="DS580"/>
  <c r="AM580"/>
  <c r="ASX580"/>
  <c r="APR580"/>
  <c r="AML580"/>
  <c r="AJF580"/>
  <c r="AFZ580"/>
  <c r="ACT580"/>
  <c r="ZN580"/>
  <c r="WH580"/>
  <c r="TB580"/>
  <c r="PV580"/>
  <c r="MP580"/>
  <c r="JJ580"/>
  <c r="GD580"/>
  <c r="CX580"/>
  <c r="R580"/>
  <c r="AVI585"/>
  <c r="ASC581"/>
  <c r="AOW581"/>
  <c r="ALQ581"/>
  <c r="AIK581"/>
  <c r="AFE581"/>
  <c r="ABY581"/>
  <c r="YS581"/>
  <c r="VM581"/>
  <c r="SG581"/>
  <c r="PA581"/>
  <c r="LU581"/>
  <c r="IO581"/>
  <c r="FI581"/>
  <c r="CC581"/>
  <c r="AUN581"/>
  <c r="ARH581"/>
  <c r="AOB581"/>
  <c r="AKV581"/>
  <c r="AHP581"/>
  <c r="AEJ581"/>
  <c r="ABD581"/>
  <c r="XX581"/>
  <c r="UR581"/>
  <c r="RL581"/>
  <c r="OF581"/>
  <c r="KZ581"/>
  <c r="HT581"/>
  <c r="EN581"/>
  <c r="BH581"/>
  <c r="ATS581"/>
  <c r="AQM581"/>
  <c r="ANG581"/>
  <c r="AKA581"/>
  <c r="AGU581"/>
  <c r="ADO581"/>
  <c r="AAI581"/>
  <c r="XC581"/>
  <c r="TW581"/>
  <c r="QQ581"/>
  <c r="NK581"/>
  <c r="KE581"/>
  <c r="GY581"/>
  <c r="DS581"/>
  <c r="AM581"/>
  <c r="ASX581"/>
  <c r="APR581"/>
  <c r="AML581"/>
  <c r="AJF581"/>
  <c r="AFZ581"/>
  <c r="ACT581"/>
  <c r="ZN581"/>
  <c r="WH581"/>
  <c r="TB581"/>
  <c r="PV581"/>
  <c r="MP581"/>
  <c r="JJ581"/>
  <c r="GD581"/>
  <c r="CX581"/>
  <c r="R581"/>
  <c r="AVI584"/>
  <c r="ATS582"/>
  <c r="AQM582"/>
  <c r="ANG582"/>
  <c r="AKA582"/>
  <c r="AHP582"/>
  <c r="AEJ582"/>
  <c r="ABD582"/>
  <c r="XX582"/>
  <c r="TW582"/>
  <c r="QQ582"/>
  <c r="AUN582"/>
  <c r="ARH582"/>
  <c r="AOB582"/>
  <c r="AKV582"/>
  <c r="AGU582"/>
  <c r="ADO582"/>
  <c r="AAI582"/>
  <c r="XC582"/>
  <c r="UR582"/>
  <c r="RL582"/>
  <c r="OF582"/>
  <c r="KZ582"/>
  <c r="HT582"/>
  <c r="FI582"/>
  <c r="CC582"/>
  <c r="NK582"/>
  <c r="KE582"/>
  <c r="GY582"/>
  <c r="CX582"/>
  <c r="R582"/>
  <c r="ASC582"/>
  <c r="AOW582"/>
  <c r="ALQ582"/>
  <c r="AIK582"/>
  <c r="AFZ582"/>
  <c r="ACT582"/>
  <c r="ZN582"/>
  <c r="WH582"/>
  <c r="SG582"/>
  <c r="PA582"/>
  <c r="ASX582"/>
  <c r="APR582"/>
  <c r="AML582"/>
  <c r="AJF582"/>
  <c r="AFE582"/>
  <c r="ABY582"/>
  <c r="YS582"/>
  <c r="VM582"/>
  <c r="TB582"/>
  <c r="PV582"/>
  <c r="MP582"/>
  <c r="JJ582"/>
  <c r="GD582"/>
  <c r="DS582"/>
  <c r="AM582"/>
  <c r="LU582"/>
  <c r="IO582"/>
  <c r="EN582"/>
  <c r="BH582"/>
  <c r="AVI587"/>
  <c r="AUN583"/>
  <c r="ARH583"/>
  <c r="ARH578" s="1"/>
  <c r="AOB583"/>
  <c r="AKV583"/>
  <c r="AKV578" s="1"/>
  <c r="AGU583"/>
  <c r="ADO583"/>
  <c r="ADO578" s="1"/>
  <c r="AAI583"/>
  <c r="XC583"/>
  <c r="XC578" s="1"/>
  <c r="UR583"/>
  <c r="RL583"/>
  <c r="RL578" s="1"/>
  <c r="OF583"/>
  <c r="KZ583"/>
  <c r="KZ578" s="1"/>
  <c r="HT583"/>
  <c r="FI583"/>
  <c r="FI578" s="1"/>
  <c r="CC583"/>
  <c r="ATS583"/>
  <c r="ATS578" s="1"/>
  <c r="AQM583"/>
  <c r="ANG583"/>
  <c r="ANG578" s="1"/>
  <c r="AKA583"/>
  <c r="AHP583"/>
  <c r="AHP578" s="1"/>
  <c r="AEJ583"/>
  <c r="ABD583"/>
  <c r="ABD578" s="1"/>
  <c r="XX583"/>
  <c r="TW583"/>
  <c r="TW578" s="1"/>
  <c r="QQ583"/>
  <c r="NK583"/>
  <c r="NK578" s="1"/>
  <c r="KE583"/>
  <c r="KE578" s="1"/>
  <c r="GY583"/>
  <c r="GY578" s="1"/>
  <c r="CX583"/>
  <c r="R583"/>
  <c r="ASX583"/>
  <c r="ASX578" s="1"/>
  <c r="APR583"/>
  <c r="APR578" s="1"/>
  <c r="AML583"/>
  <c r="AML578" s="1"/>
  <c r="AJF583"/>
  <c r="AJF578" s="1"/>
  <c r="AFE583"/>
  <c r="ABY583"/>
  <c r="ABY578" s="1"/>
  <c r="YS583"/>
  <c r="VM583"/>
  <c r="VM578" s="1"/>
  <c r="TB583"/>
  <c r="TB578" s="1"/>
  <c r="PV583"/>
  <c r="PV578" s="1"/>
  <c r="MP583"/>
  <c r="MP578" s="1"/>
  <c r="JJ583"/>
  <c r="JJ578" s="1"/>
  <c r="GD583"/>
  <c r="GD578" s="1"/>
  <c r="DS583"/>
  <c r="DS578" s="1"/>
  <c r="AM583"/>
  <c r="ASC583"/>
  <c r="ASC578" s="1"/>
  <c r="AOW583"/>
  <c r="ALQ583"/>
  <c r="ALQ578" s="1"/>
  <c r="AIK583"/>
  <c r="AFZ583"/>
  <c r="AFZ578" s="1"/>
  <c r="ACT583"/>
  <c r="ZN583"/>
  <c r="ZN578" s="1"/>
  <c r="WH583"/>
  <c r="SG583"/>
  <c r="SG578" s="1"/>
  <c r="PA583"/>
  <c r="LU583"/>
  <c r="LU578" s="1"/>
  <c r="IO583"/>
  <c r="EN583"/>
  <c r="EN578" s="1"/>
  <c r="BH583"/>
  <c r="AVI588"/>
  <c r="BH578" l="1"/>
  <c r="IO578"/>
  <c r="PA578"/>
  <c r="WH578"/>
  <c r="ACT578"/>
  <c r="AIK578"/>
  <c r="AOW578"/>
  <c r="AM578"/>
  <c r="YS578"/>
  <c r="AFE578"/>
  <c r="CX578"/>
  <c r="QQ578"/>
  <c r="XX578"/>
  <c r="AEJ578"/>
  <c r="AKA578"/>
  <c r="AQM578"/>
  <c r="CC578"/>
  <c r="HT578"/>
  <c r="OF578"/>
  <c r="UR578"/>
  <c r="AAI578"/>
  <c r="AGU578"/>
  <c r="AOB578"/>
  <c r="AUN578"/>
  <c r="AVI581"/>
  <c r="AVI580"/>
  <c r="ATU579"/>
  <c r="ATU578" s="1"/>
  <c r="AQO579"/>
  <c r="AQO578" s="1"/>
  <c r="ANI579"/>
  <c r="ANI578" s="1"/>
  <c r="AKC579"/>
  <c r="AKC578" s="1"/>
  <c r="AGW579"/>
  <c r="AGW578" s="1"/>
  <c r="ADQ579"/>
  <c r="ADQ578" s="1"/>
  <c r="AAK579"/>
  <c r="AAK578" s="1"/>
  <c r="XE579"/>
  <c r="XE578" s="1"/>
  <c r="TY579"/>
  <c r="TY578" s="1"/>
  <c r="QS579"/>
  <c r="QS578" s="1"/>
  <c r="NM579"/>
  <c r="NM578" s="1"/>
  <c r="KG579"/>
  <c r="KG578" s="1"/>
  <c r="HA579"/>
  <c r="HA578" s="1"/>
  <c r="DU579"/>
  <c r="DU578" s="1"/>
  <c r="AO579"/>
  <c r="AO578" s="1"/>
  <c r="ASZ579"/>
  <c r="ASZ578" s="1"/>
  <c r="APT579"/>
  <c r="APT578" s="1"/>
  <c r="AMN579"/>
  <c r="AMN578" s="1"/>
  <c r="AJH579"/>
  <c r="AJH578" s="1"/>
  <c r="AGB579"/>
  <c r="AGB578" s="1"/>
  <c r="ACV579"/>
  <c r="ACV578" s="1"/>
  <c r="ZP579"/>
  <c r="ZP578" s="1"/>
  <c r="WJ579"/>
  <c r="WJ578" s="1"/>
  <c r="TD579"/>
  <c r="TD578" s="1"/>
  <c r="PX579"/>
  <c r="PX578" s="1"/>
  <c r="MR579"/>
  <c r="MR578" s="1"/>
  <c r="JL579"/>
  <c r="JL578" s="1"/>
  <c r="GF579"/>
  <c r="GF578" s="1"/>
  <c r="CZ579"/>
  <c r="CZ578" s="1"/>
  <c r="T579"/>
  <c r="ASE579"/>
  <c r="ASE578" s="1"/>
  <c r="AOY579"/>
  <c r="AOY578" s="1"/>
  <c r="ALS579"/>
  <c r="ALS578" s="1"/>
  <c r="AIM579"/>
  <c r="AIM578" s="1"/>
  <c r="AFG579"/>
  <c r="AFG578" s="1"/>
  <c r="ACA579"/>
  <c r="ACA578" s="1"/>
  <c r="YU579"/>
  <c r="YU578" s="1"/>
  <c r="VO579"/>
  <c r="VO578" s="1"/>
  <c r="SI579"/>
  <c r="SI578" s="1"/>
  <c r="PC579"/>
  <c r="PC578" s="1"/>
  <c r="LW579"/>
  <c r="LW578" s="1"/>
  <c r="IQ579"/>
  <c r="IQ578" s="1"/>
  <c r="FK579"/>
  <c r="FK578" s="1"/>
  <c r="CE579"/>
  <c r="CE578" s="1"/>
  <c r="AUP579"/>
  <c r="AUP578" s="1"/>
  <c r="ARJ579"/>
  <c r="ARJ578" s="1"/>
  <c r="AOD579"/>
  <c r="AOD578" s="1"/>
  <c r="AKX579"/>
  <c r="AKX578" s="1"/>
  <c r="AHR579"/>
  <c r="AHR578" s="1"/>
  <c r="AEL579"/>
  <c r="AEL578" s="1"/>
  <c r="ABF579"/>
  <c r="ABF578" s="1"/>
  <c r="XZ579"/>
  <c r="XZ578" s="1"/>
  <c r="UT579"/>
  <c r="UT578" s="1"/>
  <c r="RN579"/>
  <c r="RN578" s="1"/>
  <c r="OH579"/>
  <c r="OH578" s="1"/>
  <c r="LB579"/>
  <c r="LB578" s="1"/>
  <c r="HV579"/>
  <c r="HV578" s="1"/>
  <c r="EP579"/>
  <c r="EP578" s="1"/>
  <c r="BJ579"/>
  <c r="BJ578" s="1"/>
  <c r="AUO579"/>
  <c r="AUO578" s="1"/>
  <c r="ARI579"/>
  <c r="ARI578" s="1"/>
  <c r="AOC579"/>
  <c r="AOC578" s="1"/>
  <c r="AKW579"/>
  <c r="AKW578" s="1"/>
  <c r="AHQ579"/>
  <c r="AHQ578" s="1"/>
  <c r="AEK579"/>
  <c r="AEK578" s="1"/>
  <c r="ABE579"/>
  <c r="ABE578" s="1"/>
  <c r="XY579"/>
  <c r="XY578" s="1"/>
  <c r="US579"/>
  <c r="US578" s="1"/>
  <c r="RM579"/>
  <c r="RM578" s="1"/>
  <c r="OG579"/>
  <c r="OG578" s="1"/>
  <c r="LA579"/>
  <c r="LA578" s="1"/>
  <c r="HU579"/>
  <c r="HU578" s="1"/>
  <c r="EO579"/>
  <c r="EO578" s="1"/>
  <c r="BI579"/>
  <c r="BI578" s="1"/>
  <c r="ATT579"/>
  <c r="ATT578" s="1"/>
  <c r="AQN579"/>
  <c r="AQN578" s="1"/>
  <c r="ANH579"/>
  <c r="ANH578" s="1"/>
  <c r="AKB579"/>
  <c r="AKB578" s="1"/>
  <c r="AGV579"/>
  <c r="AGV578" s="1"/>
  <c r="ADP579"/>
  <c r="ADP578" s="1"/>
  <c r="AAJ579"/>
  <c r="AAJ578" s="1"/>
  <c r="XD579"/>
  <c r="XD578" s="1"/>
  <c r="TX579"/>
  <c r="TX578" s="1"/>
  <c r="QR579"/>
  <c r="QR578" s="1"/>
  <c r="NL579"/>
  <c r="NL578" s="1"/>
  <c r="KF579"/>
  <c r="KF578" s="1"/>
  <c r="GZ579"/>
  <c r="GZ578" s="1"/>
  <c r="DT579"/>
  <c r="DT578" s="1"/>
  <c r="AN579"/>
  <c r="AN578" s="1"/>
  <c r="ASY579"/>
  <c r="ASY578" s="1"/>
  <c r="APS579"/>
  <c r="APS578" s="1"/>
  <c r="AMM579"/>
  <c r="AMM578" s="1"/>
  <c r="AJG579"/>
  <c r="AJG578" s="1"/>
  <c r="AGA579"/>
  <c r="AGA578" s="1"/>
  <c r="ACU579"/>
  <c r="ACU578" s="1"/>
  <c r="ZO579"/>
  <c r="ZO578" s="1"/>
  <c r="WI579"/>
  <c r="WI578" s="1"/>
  <c r="TC579"/>
  <c r="TC578" s="1"/>
  <c r="PW579"/>
  <c r="PW578" s="1"/>
  <c r="MQ579"/>
  <c r="MQ578" s="1"/>
  <c r="JK579"/>
  <c r="JK578" s="1"/>
  <c r="GE579"/>
  <c r="GE578" s="1"/>
  <c r="CY579"/>
  <c r="CY578" s="1"/>
  <c r="S579"/>
  <c r="ASD579"/>
  <c r="ASD578" s="1"/>
  <c r="AOX579"/>
  <c r="AOX578" s="1"/>
  <c r="ALR579"/>
  <c r="ALR578" s="1"/>
  <c r="AIL579"/>
  <c r="AIL578" s="1"/>
  <c r="AFF579"/>
  <c r="AFF578" s="1"/>
  <c r="ABZ579"/>
  <c r="ABZ578" s="1"/>
  <c r="YT579"/>
  <c r="YT578" s="1"/>
  <c r="VN579"/>
  <c r="VN578" s="1"/>
  <c r="SH579"/>
  <c r="SH578" s="1"/>
  <c r="PB579"/>
  <c r="PB578" s="1"/>
  <c r="LV579"/>
  <c r="LV578" s="1"/>
  <c r="IP579"/>
  <c r="IP578" s="1"/>
  <c r="FJ579"/>
  <c r="FJ578" s="1"/>
  <c r="CD579"/>
  <c r="CD578" s="1"/>
  <c r="AVI579"/>
  <c r="AVI582"/>
  <c r="AVI583"/>
  <c r="AVI578" s="1"/>
  <c r="R578"/>
  <c r="S578" l="1"/>
  <c r="AVJ579"/>
  <c r="AVJ578" s="1"/>
  <c r="AVK579"/>
  <c r="AVK578" s="1"/>
  <c r="T578"/>
  <c r="F163" l="1"/>
  <c r="F159"/>
  <c r="F155"/>
  <c r="F164"/>
  <c r="F160"/>
  <c r="F156"/>
  <c r="F152"/>
  <c r="G155"/>
  <c r="G159"/>
  <c r="G163"/>
  <c r="G156"/>
  <c r="G160"/>
  <c r="G152"/>
  <c r="G164"/>
  <c r="F161"/>
  <c r="G161"/>
  <c r="F157"/>
  <c r="I568" s="1"/>
  <c r="G157"/>
  <c r="F153"/>
  <c r="G153"/>
  <c r="F162"/>
  <c r="I573" s="1"/>
  <c r="G162"/>
  <c r="F158"/>
  <c r="G158"/>
  <c r="F154"/>
  <c r="I565" s="1"/>
  <c r="G154"/>
  <c r="H155"/>
  <c r="H159"/>
  <c r="H163"/>
  <c r="H154"/>
  <c r="H158"/>
  <c r="H162"/>
  <c r="H156"/>
  <c r="H160"/>
  <c r="H153"/>
  <c r="H157"/>
  <c r="H161"/>
  <c r="H152"/>
  <c r="H164"/>
  <c r="F541"/>
  <c r="I574"/>
  <c r="F539"/>
  <c r="I572"/>
  <c r="F537"/>
  <c r="I570"/>
  <c r="F535"/>
  <c r="F533"/>
  <c r="I566"/>
  <c r="F531"/>
  <c r="I564"/>
  <c r="F542"/>
  <c r="I575"/>
  <c r="F540"/>
  <c r="F538"/>
  <c r="I571"/>
  <c r="F536"/>
  <c r="I569"/>
  <c r="F534"/>
  <c r="I567"/>
  <c r="F532"/>
  <c r="F530"/>
  <c r="I563"/>
  <c r="G532" l="1"/>
  <c r="J565"/>
  <c r="G540"/>
  <c r="J573"/>
  <c r="G535"/>
  <c r="J568"/>
  <c r="G536"/>
  <c r="J569"/>
  <c r="G531"/>
  <c r="J564"/>
  <c r="G539"/>
  <c r="J572"/>
  <c r="H542"/>
  <c r="K575"/>
  <c r="H539"/>
  <c r="K572"/>
  <c r="H531"/>
  <c r="K564"/>
  <c r="H534"/>
  <c r="K567"/>
  <c r="H536"/>
  <c r="K569"/>
  <c r="H541"/>
  <c r="K574"/>
  <c r="H533"/>
  <c r="K566"/>
  <c r="G530"/>
  <c r="J563"/>
  <c r="G538"/>
  <c r="J571"/>
  <c r="G537"/>
  <c r="J570"/>
  <c r="H530"/>
  <c r="K563"/>
  <c r="H535"/>
  <c r="K568"/>
  <c r="H538"/>
  <c r="K571"/>
  <c r="H540"/>
  <c r="K573"/>
  <c r="H532"/>
  <c r="K565"/>
  <c r="H537"/>
  <c r="K570"/>
  <c r="G542"/>
  <c r="J575"/>
  <c r="G534"/>
  <c r="J567"/>
  <c r="G541"/>
  <c r="J574"/>
  <c r="G533"/>
  <c r="J566"/>
  <c r="ATS563"/>
  <c r="AQM563"/>
  <c r="ANG563"/>
  <c r="AKA563"/>
  <c r="TW563"/>
  <c r="QQ563"/>
  <c r="NK563"/>
  <c r="KE563"/>
  <c r="GY563"/>
  <c r="AFZ563"/>
  <c r="ACT563"/>
  <c r="ZN563"/>
  <c r="WH563"/>
  <c r="DS563"/>
  <c r="AM563"/>
  <c r="ASX563"/>
  <c r="APR563"/>
  <c r="AML563"/>
  <c r="AJF563"/>
  <c r="TB563"/>
  <c r="PV563"/>
  <c r="MP563"/>
  <c r="JJ563"/>
  <c r="GD563"/>
  <c r="AFE563"/>
  <c r="ABY563"/>
  <c r="YS563"/>
  <c r="VM563"/>
  <c r="CX563"/>
  <c r="R563"/>
  <c r="ASC563"/>
  <c r="AOW563"/>
  <c r="ALQ563"/>
  <c r="AIK563"/>
  <c r="SG563"/>
  <c r="PA563"/>
  <c r="LU563"/>
  <c r="IO563"/>
  <c r="AHP563"/>
  <c r="AEJ563"/>
  <c r="ABD563"/>
  <c r="XX563"/>
  <c r="FI563"/>
  <c r="CC563"/>
  <c r="AUN563"/>
  <c r="ARH563"/>
  <c r="AOB563"/>
  <c r="AKV563"/>
  <c r="UR563"/>
  <c r="RL563"/>
  <c r="OF563"/>
  <c r="KZ563"/>
  <c r="HT563"/>
  <c r="AGU563"/>
  <c r="ADO563"/>
  <c r="AAI563"/>
  <c r="XC563"/>
  <c r="EN563"/>
  <c r="BH563"/>
  <c r="AUN565"/>
  <c r="ARH565"/>
  <c r="AOB565"/>
  <c r="AKV565"/>
  <c r="AHP565"/>
  <c r="AEJ565"/>
  <c r="ABD565"/>
  <c r="XX565"/>
  <c r="UR565"/>
  <c r="RL565"/>
  <c r="OF565"/>
  <c r="KZ565"/>
  <c r="HT565"/>
  <c r="EN565"/>
  <c r="BH565"/>
  <c r="ATS565"/>
  <c r="AQM565"/>
  <c r="ANG565"/>
  <c r="AKA565"/>
  <c r="AGU565"/>
  <c r="ADO565"/>
  <c r="AAI565"/>
  <c r="XC565"/>
  <c r="TW565"/>
  <c r="QQ565"/>
  <c r="NK565"/>
  <c r="KE565"/>
  <c r="GY565"/>
  <c r="DS565"/>
  <c r="AM565"/>
  <c r="ASX565"/>
  <c r="APR565"/>
  <c r="AML565"/>
  <c r="AJF565"/>
  <c r="AFZ565"/>
  <c r="ACT565"/>
  <c r="ZN565"/>
  <c r="WH565"/>
  <c r="TB565"/>
  <c r="PV565"/>
  <c r="MP565"/>
  <c r="JJ565"/>
  <c r="GD565"/>
  <c r="CX565"/>
  <c r="R565"/>
  <c r="ASC565"/>
  <c r="AOW565"/>
  <c r="ALQ565"/>
  <c r="AIK565"/>
  <c r="AFE565"/>
  <c r="ABY565"/>
  <c r="YS565"/>
  <c r="VM565"/>
  <c r="SG565"/>
  <c r="PA565"/>
  <c r="LU565"/>
  <c r="IO565"/>
  <c r="FI565"/>
  <c r="CC565"/>
  <c r="ASC567"/>
  <c r="AOW567"/>
  <c r="ALQ567"/>
  <c r="AIK567"/>
  <c r="AFE567"/>
  <c r="ABY567"/>
  <c r="YS567"/>
  <c r="VM567"/>
  <c r="SG567"/>
  <c r="PA567"/>
  <c r="LU567"/>
  <c r="IO567"/>
  <c r="FI567"/>
  <c r="CC567"/>
  <c r="AUN567"/>
  <c r="ARH567"/>
  <c r="AOB567"/>
  <c r="AKV567"/>
  <c r="AHP567"/>
  <c r="AEJ567"/>
  <c r="ABD567"/>
  <c r="XX567"/>
  <c r="UR567"/>
  <c r="RL567"/>
  <c r="OF567"/>
  <c r="KZ567"/>
  <c r="HT567"/>
  <c r="EN567"/>
  <c r="BH567"/>
  <c r="ATS567"/>
  <c r="AQM567"/>
  <c r="ANG567"/>
  <c r="AKA567"/>
  <c r="AGU567"/>
  <c r="ADO567"/>
  <c r="AAI567"/>
  <c r="XC567"/>
  <c r="TW567"/>
  <c r="QQ567"/>
  <c r="NK567"/>
  <c r="KE567"/>
  <c r="GY567"/>
  <c r="DS567"/>
  <c r="AM567"/>
  <c r="ASX567"/>
  <c r="APR567"/>
  <c r="AML567"/>
  <c r="AJF567"/>
  <c r="AFZ567"/>
  <c r="ACT567"/>
  <c r="ZN567"/>
  <c r="WH567"/>
  <c r="TB567"/>
  <c r="PV567"/>
  <c r="MP567"/>
  <c r="JJ567"/>
  <c r="GD567"/>
  <c r="CX567"/>
  <c r="R567"/>
  <c r="AUN569"/>
  <c r="ARH569"/>
  <c r="AOB569"/>
  <c r="AKV569"/>
  <c r="AHP569"/>
  <c r="AEJ569"/>
  <c r="ABD569"/>
  <c r="XX569"/>
  <c r="UR569"/>
  <c r="RL569"/>
  <c r="OF569"/>
  <c r="KZ569"/>
  <c r="HT569"/>
  <c r="CX569"/>
  <c r="R569"/>
  <c r="ATS569"/>
  <c r="AQM569"/>
  <c r="ANG569"/>
  <c r="AKA569"/>
  <c r="AGU569"/>
  <c r="ADO569"/>
  <c r="AAI569"/>
  <c r="XC569"/>
  <c r="TW569"/>
  <c r="QQ569"/>
  <c r="NK569"/>
  <c r="KE569"/>
  <c r="FI569"/>
  <c r="CC569"/>
  <c r="GY569"/>
  <c r="ASX569"/>
  <c r="APR569"/>
  <c r="AML569"/>
  <c r="AJF569"/>
  <c r="AFZ569"/>
  <c r="ACT569"/>
  <c r="ZN569"/>
  <c r="WH569"/>
  <c r="TB569"/>
  <c r="PV569"/>
  <c r="MP569"/>
  <c r="JJ569"/>
  <c r="EN569"/>
  <c r="BH569"/>
  <c r="GD569"/>
  <c r="ASC569"/>
  <c r="AOW569"/>
  <c r="ALQ569"/>
  <c r="AIK569"/>
  <c r="AFE569"/>
  <c r="ABY569"/>
  <c r="YS569"/>
  <c r="VM569"/>
  <c r="SG569"/>
  <c r="PA569"/>
  <c r="LU569"/>
  <c r="IO569"/>
  <c r="DS569"/>
  <c r="AM569"/>
  <c r="ATS571"/>
  <c r="AQM571"/>
  <c r="ANG571"/>
  <c r="AKA571"/>
  <c r="AGU571"/>
  <c r="ADO571"/>
  <c r="AAI571"/>
  <c r="XC571"/>
  <c r="TB571"/>
  <c r="PA571"/>
  <c r="LU571"/>
  <c r="IO571"/>
  <c r="FI571"/>
  <c r="CC571"/>
  <c r="TW571"/>
  <c r="ASX571"/>
  <c r="APR571"/>
  <c r="AML571"/>
  <c r="AJF571"/>
  <c r="AFZ571"/>
  <c r="ACT571"/>
  <c r="ZN571"/>
  <c r="WH571"/>
  <c r="RL571"/>
  <c r="OF571"/>
  <c r="KZ571"/>
  <c r="HT571"/>
  <c r="EN571"/>
  <c r="BH571"/>
  <c r="SG571"/>
  <c r="ASC571"/>
  <c r="AOW571"/>
  <c r="ALQ571"/>
  <c r="AIK571"/>
  <c r="AFE571"/>
  <c r="ABY571"/>
  <c r="YS571"/>
  <c r="VM571"/>
  <c r="QQ571"/>
  <c r="NK571"/>
  <c r="KE571"/>
  <c r="GY571"/>
  <c r="DS571"/>
  <c r="AM571"/>
  <c r="AUN571"/>
  <c r="ARH571"/>
  <c r="AOB571"/>
  <c r="AKV571"/>
  <c r="AHP571"/>
  <c r="AEJ571"/>
  <c r="ABD571"/>
  <c r="XX571"/>
  <c r="UR571"/>
  <c r="PV571"/>
  <c r="MP571"/>
  <c r="JJ571"/>
  <c r="GD571"/>
  <c r="CX571"/>
  <c r="R571"/>
  <c r="AVI571" s="1"/>
  <c r="AUN573"/>
  <c r="ARH573"/>
  <c r="AOB573"/>
  <c r="AKV573"/>
  <c r="AHP573"/>
  <c r="AEJ573"/>
  <c r="ABD573"/>
  <c r="XX573"/>
  <c r="UR573"/>
  <c r="RL573"/>
  <c r="OF573"/>
  <c r="KZ573"/>
  <c r="HT573"/>
  <c r="EN573"/>
  <c r="BH573"/>
  <c r="ATS573"/>
  <c r="AQM573"/>
  <c r="ANG573"/>
  <c r="AKA573"/>
  <c r="AGU573"/>
  <c r="ADO573"/>
  <c r="AAI573"/>
  <c r="XC573"/>
  <c r="TW573"/>
  <c r="QQ573"/>
  <c r="NK573"/>
  <c r="KE573"/>
  <c r="GY573"/>
  <c r="DS573"/>
  <c r="AM573"/>
  <c r="ASX573"/>
  <c r="APR573"/>
  <c r="AML573"/>
  <c r="AJF573"/>
  <c r="AFZ573"/>
  <c r="ACT573"/>
  <c r="ZN573"/>
  <c r="WH573"/>
  <c r="TB573"/>
  <c r="PV573"/>
  <c r="MP573"/>
  <c r="JJ573"/>
  <c r="GD573"/>
  <c r="CX573"/>
  <c r="R573"/>
  <c r="ASC573"/>
  <c r="AOW573"/>
  <c r="ALQ573"/>
  <c r="AIK573"/>
  <c r="AFE573"/>
  <c r="ABY573"/>
  <c r="YS573"/>
  <c r="VM573"/>
  <c r="SG573"/>
  <c r="PA573"/>
  <c r="LU573"/>
  <c r="IO573"/>
  <c r="FI573"/>
  <c r="CC573"/>
  <c r="ATS575"/>
  <c r="AQM575"/>
  <c r="ANG575"/>
  <c r="AKA575"/>
  <c r="AGU575"/>
  <c r="ADO575"/>
  <c r="AAI575"/>
  <c r="XC575"/>
  <c r="TW575"/>
  <c r="QQ575"/>
  <c r="NK575"/>
  <c r="KE575"/>
  <c r="GY575"/>
  <c r="DS575"/>
  <c r="AM575"/>
  <c r="ASX575"/>
  <c r="APR575"/>
  <c r="AML575"/>
  <c r="AJF575"/>
  <c r="AFZ575"/>
  <c r="ACT575"/>
  <c r="ZN575"/>
  <c r="WH575"/>
  <c r="TB575"/>
  <c r="PV575"/>
  <c r="MP575"/>
  <c r="JJ575"/>
  <c r="GD575"/>
  <c r="CX575"/>
  <c r="R575"/>
  <c r="ASC575"/>
  <c r="AOW575"/>
  <c r="ALQ575"/>
  <c r="AIK575"/>
  <c r="AFE575"/>
  <c r="ABY575"/>
  <c r="YS575"/>
  <c r="VM575"/>
  <c r="SG575"/>
  <c r="PA575"/>
  <c r="LU575"/>
  <c r="IO575"/>
  <c r="FI575"/>
  <c r="CC575"/>
  <c r="AUN575"/>
  <c r="ARH575"/>
  <c r="AOB575"/>
  <c r="AKV575"/>
  <c r="AHP575"/>
  <c r="AEJ575"/>
  <c r="ABD575"/>
  <c r="XX575"/>
  <c r="UR575"/>
  <c r="RL575"/>
  <c r="OF575"/>
  <c r="KZ575"/>
  <c r="HT575"/>
  <c r="EN575"/>
  <c r="BH575"/>
  <c r="ASX564"/>
  <c r="APR564"/>
  <c r="AML564"/>
  <c r="AJF564"/>
  <c r="TB564"/>
  <c r="CX564"/>
  <c r="R564"/>
  <c r="AFE564"/>
  <c r="ABY564"/>
  <c r="YS564"/>
  <c r="VM564"/>
  <c r="PV564"/>
  <c r="AUN564"/>
  <c r="ARH564"/>
  <c r="AOB564"/>
  <c r="AKV564"/>
  <c r="UR564"/>
  <c r="EN564"/>
  <c r="BH564"/>
  <c r="AGU564"/>
  <c r="ADO564"/>
  <c r="AAI564"/>
  <c r="XC564"/>
  <c r="RL564"/>
  <c r="MP564"/>
  <c r="JJ564"/>
  <c r="GD564"/>
  <c r="ASC564"/>
  <c r="AOW564"/>
  <c r="ALQ564"/>
  <c r="AIK564"/>
  <c r="FI564"/>
  <c r="CC564"/>
  <c r="AHP564"/>
  <c r="AEJ564"/>
  <c r="ABD564"/>
  <c r="XX564"/>
  <c r="SG564"/>
  <c r="PA564"/>
  <c r="LU564"/>
  <c r="IO564"/>
  <c r="OF564"/>
  <c r="KZ564"/>
  <c r="HT564"/>
  <c r="ATS564"/>
  <c r="AQM564"/>
  <c r="ANG564"/>
  <c r="AKA564"/>
  <c r="TW564"/>
  <c r="DS564"/>
  <c r="AM564"/>
  <c r="AFZ564"/>
  <c r="ACT564"/>
  <c r="ZN564"/>
  <c r="WH564"/>
  <c r="QQ564"/>
  <c r="NK564"/>
  <c r="KE564"/>
  <c r="GY564"/>
  <c r="ASC566"/>
  <c r="AOW566"/>
  <c r="ALQ566"/>
  <c r="AIK566"/>
  <c r="AFE566"/>
  <c r="ABY566"/>
  <c r="YS566"/>
  <c r="VM566"/>
  <c r="ASX566"/>
  <c r="APR566"/>
  <c r="AML566"/>
  <c r="AJF566"/>
  <c r="AFZ566"/>
  <c r="ACT566"/>
  <c r="ZN566"/>
  <c r="WH566"/>
  <c r="SG566"/>
  <c r="PA566"/>
  <c r="LU566"/>
  <c r="IO566"/>
  <c r="FI566"/>
  <c r="CC566"/>
  <c r="UR566"/>
  <c r="RL566"/>
  <c r="OF566"/>
  <c r="KZ566"/>
  <c r="HT566"/>
  <c r="EN566"/>
  <c r="BH566"/>
  <c r="ATS566"/>
  <c r="AQM566"/>
  <c r="ANG566"/>
  <c r="AKA566"/>
  <c r="AGU566"/>
  <c r="ADO566"/>
  <c r="AAI566"/>
  <c r="XC566"/>
  <c r="AUN566"/>
  <c r="ARH566"/>
  <c r="AOB566"/>
  <c r="AKV566"/>
  <c r="AHP566"/>
  <c r="AEJ566"/>
  <c r="ABD566"/>
  <c r="XX566"/>
  <c r="TW566"/>
  <c r="QQ566"/>
  <c r="NK566"/>
  <c r="KE566"/>
  <c r="GY566"/>
  <c r="DS566"/>
  <c r="AM566"/>
  <c r="TB566"/>
  <c r="PV566"/>
  <c r="MP566"/>
  <c r="JJ566"/>
  <c r="GD566"/>
  <c r="CX566"/>
  <c r="R566"/>
  <c r="AVI566" s="1"/>
  <c r="AUN568"/>
  <c r="ARH568"/>
  <c r="AOB568"/>
  <c r="AKV568"/>
  <c r="AHP568"/>
  <c r="AEJ568"/>
  <c r="ABD568"/>
  <c r="XX568"/>
  <c r="UR568"/>
  <c r="RL568"/>
  <c r="OF568"/>
  <c r="KZ568"/>
  <c r="HT568"/>
  <c r="EN568"/>
  <c r="BH568"/>
  <c r="ATS568"/>
  <c r="AQM568"/>
  <c r="ANG568"/>
  <c r="AKA568"/>
  <c r="AGU568"/>
  <c r="ADO568"/>
  <c r="AAI568"/>
  <c r="XC568"/>
  <c r="ASX568"/>
  <c r="APR568"/>
  <c r="AML568"/>
  <c r="AJF568"/>
  <c r="AFZ568"/>
  <c r="ACT568"/>
  <c r="ZN568"/>
  <c r="WH568"/>
  <c r="TB568"/>
  <c r="PV568"/>
  <c r="MP568"/>
  <c r="JJ568"/>
  <c r="GD568"/>
  <c r="CX568"/>
  <c r="R568"/>
  <c r="ASC568"/>
  <c r="AOW568"/>
  <c r="ALQ568"/>
  <c r="AIK568"/>
  <c r="AFE568"/>
  <c r="ABY568"/>
  <c r="YS568"/>
  <c r="TW568"/>
  <c r="QQ568"/>
  <c r="NK568"/>
  <c r="KE568"/>
  <c r="GY568"/>
  <c r="DS568"/>
  <c r="AM568"/>
  <c r="VM568"/>
  <c r="SG568"/>
  <c r="PA568"/>
  <c r="LU568"/>
  <c r="IO568"/>
  <c r="FI568"/>
  <c r="CC568"/>
  <c r="ASC570"/>
  <c r="AOW570"/>
  <c r="ALQ570"/>
  <c r="AIK570"/>
  <c r="AFE570"/>
  <c r="ABY570"/>
  <c r="YS570"/>
  <c r="VM570"/>
  <c r="SG570"/>
  <c r="PA570"/>
  <c r="LU570"/>
  <c r="IO570"/>
  <c r="FI570"/>
  <c r="CC570"/>
  <c r="AUN570"/>
  <c r="ARH570"/>
  <c r="AOB570"/>
  <c r="AKV570"/>
  <c r="AHP570"/>
  <c r="AEJ570"/>
  <c r="ABD570"/>
  <c r="XX570"/>
  <c r="UR570"/>
  <c r="RL570"/>
  <c r="OF570"/>
  <c r="KZ570"/>
  <c r="HT570"/>
  <c r="EN570"/>
  <c r="BH570"/>
  <c r="ATS570"/>
  <c r="AQM570"/>
  <c r="ANG570"/>
  <c r="AKA570"/>
  <c r="AGU570"/>
  <c r="ADO570"/>
  <c r="AAI570"/>
  <c r="XC570"/>
  <c r="TW570"/>
  <c r="QQ570"/>
  <c r="NK570"/>
  <c r="KE570"/>
  <c r="GY570"/>
  <c r="DS570"/>
  <c r="AM570"/>
  <c r="ASX570"/>
  <c r="APR570"/>
  <c r="AML570"/>
  <c r="AJF570"/>
  <c r="AFZ570"/>
  <c r="ACT570"/>
  <c r="ZN570"/>
  <c r="WH570"/>
  <c r="TB570"/>
  <c r="PV570"/>
  <c r="MP570"/>
  <c r="JJ570"/>
  <c r="GD570"/>
  <c r="CX570"/>
  <c r="R570"/>
  <c r="AVI570" s="1"/>
  <c r="AUN572"/>
  <c r="ARH572"/>
  <c r="AOB572"/>
  <c r="AKV572"/>
  <c r="AHP572"/>
  <c r="AEJ572"/>
  <c r="ABD572"/>
  <c r="XX572"/>
  <c r="UR572"/>
  <c r="RL572"/>
  <c r="OF572"/>
  <c r="KZ572"/>
  <c r="HT572"/>
  <c r="EN572"/>
  <c r="BH572"/>
  <c r="ATS572"/>
  <c r="AQM572"/>
  <c r="ANG572"/>
  <c r="AKA572"/>
  <c r="AGU572"/>
  <c r="ADO572"/>
  <c r="AAI572"/>
  <c r="XC572"/>
  <c r="TW572"/>
  <c r="QQ572"/>
  <c r="NK572"/>
  <c r="KE572"/>
  <c r="GY572"/>
  <c r="DS572"/>
  <c r="AM572"/>
  <c r="ASX572"/>
  <c r="APR572"/>
  <c r="AML572"/>
  <c r="AJF572"/>
  <c r="AFZ572"/>
  <c r="ACT572"/>
  <c r="ZN572"/>
  <c r="WH572"/>
  <c r="TB572"/>
  <c r="PV572"/>
  <c r="MP572"/>
  <c r="JJ572"/>
  <c r="GD572"/>
  <c r="CX572"/>
  <c r="R572"/>
  <c r="ASC572"/>
  <c r="AOW572"/>
  <c r="ALQ572"/>
  <c r="AIK572"/>
  <c r="AFE572"/>
  <c r="ABY572"/>
  <c r="YS572"/>
  <c r="VM572"/>
  <c r="SG572"/>
  <c r="PA572"/>
  <c r="LU572"/>
  <c r="IO572"/>
  <c r="FI572"/>
  <c r="CC572"/>
  <c r="ATS574"/>
  <c r="AQM574"/>
  <c r="ANG574"/>
  <c r="AKA574"/>
  <c r="AGU574"/>
  <c r="ADO574"/>
  <c r="AAI574"/>
  <c r="XC574"/>
  <c r="TW574"/>
  <c r="QQ574"/>
  <c r="NK574"/>
  <c r="KE574"/>
  <c r="GY574"/>
  <c r="DS574"/>
  <c r="AM574"/>
  <c r="ASX574"/>
  <c r="APR574"/>
  <c r="AML574"/>
  <c r="AJF574"/>
  <c r="AFZ574"/>
  <c r="ACT574"/>
  <c r="ZN574"/>
  <c r="WH574"/>
  <c r="TB574"/>
  <c r="PV574"/>
  <c r="MP574"/>
  <c r="JJ574"/>
  <c r="GD574"/>
  <c r="CX574"/>
  <c r="R574"/>
  <c r="ASC574"/>
  <c r="AOW574"/>
  <c r="ALQ574"/>
  <c r="AIK574"/>
  <c r="AFE574"/>
  <c r="ABY574"/>
  <c r="YS574"/>
  <c r="VM574"/>
  <c r="SG574"/>
  <c r="PA574"/>
  <c r="LU574"/>
  <c r="IO574"/>
  <c r="FI574"/>
  <c r="CC574"/>
  <c r="AUN574"/>
  <c r="ARH574"/>
  <c r="AOB574"/>
  <c r="AKV574"/>
  <c r="AHP574"/>
  <c r="AEJ574"/>
  <c r="ABD574"/>
  <c r="XX574"/>
  <c r="UR574"/>
  <c r="RL574"/>
  <c r="OF574"/>
  <c r="KZ574"/>
  <c r="HT574"/>
  <c r="EN574"/>
  <c r="BH574"/>
  <c r="ATT566" l="1"/>
  <c r="AQN566"/>
  <c r="ANH566"/>
  <c r="AKB566"/>
  <c r="AGV566"/>
  <c r="ADP566"/>
  <c r="AAJ566"/>
  <c r="XD566"/>
  <c r="TX566"/>
  <c r="QR566"/>
  <c r="NL566"/>
  <c r="KF566"/>
  <c r="GZ566"/>
  <c r="DT566"/>
  <c r="AN566"/>
  <c r="ASY566"/>
  <c r="APS566"/>
  <c r="AMM566"/>
  <c r="AJG566"/>
  <c r="AGA566"/>
  <c r="ACU566"/>
  <c r="ZO566"/>
  <c r="WI566"/>
  <c r="TC566"/>
  <c r="PW566"/>
  <c r="MQ566"/>
  <c r="JK566"/>
  <c r="GE566"/>
  <c r="CY566"/>
  <c r="S566"/>
  <c r="ASD566"/>
  <c r="AOX566"/>
  <c r="ALR566"/>
  <c r="AIL566"/>
  <c r="AFF566"/>
  <c r="ABZ566"/>
  <c r="YT566"/>
  <c r="VN566"/>
  <c r="SH566"/>
  <c r="PB566"/>
  <c r="LV566"/>
  <c r="IP566"/>
  <c r="FJ566"/>
  <c r="CD566"/>
  <c r="AUO566"/>
  <c r="ARI566"/>
  <c r="AOC566"/>
  <c r="AKW566"/>
  <c r="AHQ566"/>
  <c r="AEK566"/>
  <c r="ABE566"/>
  <c r="XY566"/>
  <c r="US566"/>
  <c r="RM566"/>
  <c r="OG566"/>
  <c r="LA566"/>
  <c r="HU566"/>
  <c r="EO566"/>
  <c r="BI566"/>
  <c r="AUO574"/>
  <c r="ARI574"/>
  <c r="AOC574"/>
  <c r="AKW574"/>
  <c r="AHQ574"/>
  <c r="AEK574"/>
  <c r="ABE574"/>
  <c r="XY574"/>
  <c r="US574"/>
  <c r="RM574"/>
  <c r="OG574"/>
  <c r="LA574"/>
  <c r="HU574"/>
  <c r="EO574"/>
  <c r="BI574"/>
  <c r="ATT574"/>
  <c r="AQN574"/>
  <c r="ANH574"/>
  <c r="AKB574"/>
  <c r="AGV574"/>
  <c r="ADP574"/>
  <c r="AAJ574"/>
  <c r="XD574"/>
  <c r="TX574"/>
  <c r="QR574"/>
  <c r="NL574"/>
  <c r="KF574"/>
  <c r="GZ574"/>
  <c r="DT574"/>
  <c r="AN574"/>
  <c r="ASY574"/>
  <c r="APS574"/>
  <c r="AMM574"/>
  <c r="AJG574"/>
  <c r="AGA574"/>
  <c r="ACU574"/>
  <c r="ZO574"/>
  <c r="WI574"/>
  <c r="TC574"/>
  <c r="PW574"/>
  <c r="MQ574"/>
  <c r="JK574"/>
  <c r="GE574"/>
  <c r="CY574"/>
  <c r="S574"/>
  <c r="ASD574"/>
  <c r="AOX574"/>
  <c r="ALR574"/>
  <c r="AIL574"/>
  <c r="AFF574"/>
  <c r="ABZ574"/>
  <c r="YT574"/>
  <c r="VN574"/>
  <c r="SH574"/>
  <c r="PB574"/>
  <c r="LV574"/>
  <c r="IP574"/>
  <c r="FJ574"/>
  <c r="CD574"/>
  <c r="ATT567"/>
  <c r="AQN567"/>
  <c r="APS567"/>
  <c r="AMM567"/>
  <c r="AJG567"/>
  <c r="AGA567"/>
  <c r="ACU567"/>
  <c r="ZO567"/>
  <c r="WI567"/>
  <c r="TC567"/>
  <c r="PW567"/>
  <c r="MQ567"/>
  <c r="JK567"/>
  <c r="GE567"/>
  <c r="CY567"/>
  <c r="S567"/>
  <c r="ARI567"/>
  <c r="ANH567"/>
  <c r="AKB567"/>
  <c r="AGV567"/>
  <c r="ADP567"/>
  <c r="AAJ567"/>
  <c r="XD567"/>
  <c r="TX567"/>
  <c r="QR567"/>
  <c r="NL567"/>
  <c r="KF567"/>
  <c r="GZ567"/>
  <c r="DT567"/>
  <c r="AN567"/>
  <c r="ASD567"/>
  <c r="ASY567"/>
  <c r="AOC567"/>
  <c r="AKW567"/>
  <c r="AHQ567"/>
  <c r="AEK567"/>
  <c r="ABE567"/>
  <c r="XY567"/>
  <c r="US567"/>
  <c r="RM567"/>
  <c r="OG567"/>
  <c r="LA567"/>
  <c r="HU567"/>
  <c r="EO567"/>
  <c r="BI567"/>
  <c r="AUO567"/>
  <c r="AOX567"/>
  <c r="ALR567"/>
  <c r="AIL567"/>
  <c r="AFF567"/>
  <c r="ABZ567"/>
  <c r="YT567"/>
  <c r="VN567"/>
  <c r="SH567"/>
  <c r="PB567"/>
  <c r="LV567"/>
  <c r="IP567"/>
  <c r="FJ567"/>
  <c r="CD567"/>
  <c r="AUO575"/>
  <c r="ARI575"/>
  <c r="AOC575"/>
  <c r="AKW575"/>
  <c r="AHQ575"/>
  <c r="AEK575"/>
  <c r="ABE575"/>
  <c r="XY575"/>
  <c r="US575"/>
  <c r="RM575"/>
  <c r="OG575"/>
  <c r="LA575"/>
  <c r="HU575"/>
  <c r="EO575"/>
  <c r="BI575"/>
  <c r="ATT575"/>
  <c r="AQN575"/>
  <c r="ANH575"/>
  <c r="AKB575"/>
  <c r="AGV575"/>
  <c r="ADP575"/>
  <c r="AAJ575"/>
  <c r="XD575"/>
  <c r="TX575"/>
  <c r="QR575"/>
  <c r="NL575"/>
  <c r="KF575"/>
  <c r="GZ575"/>
  <c r="DT575"/>
  <c r="AN575"/>
  <c r="ASY575"/>
  <c r="APS575"/>
  <c r="AMM575"/>
  <c r="AJG575"/>
  <c r="AGA575"/>
  <c r="ACU575"/>
  <c r="ZO575"/>
  <c r="WI575"/>
  <c r="TC575"/>
  <c r="PW575"/>
  <c r="MQ575"/>
  <c r="JK575"/>
  <c r="GE575"/>
  <c r="CY575"/>
  <c r="S575"/>
  <c r="ASD575"/>
  <c r="AOX575"/>
  <c r="ALR575"/>
  <c r="AIL575"/>
  <c r="AFF575"/>
  <c r="ABZ575"/>
  <c r="YT575"/>
  <c r="VN575"/>
  <c r="SH575"/>
  <c r="PB575"/>
  <c r="LV575"/>
  <c r="IP575"/>
  <c r="FJ575"/>
  <c r="CD575"/>
  <c r="ASE570"/>
  <c r="AOY570"/>
  <c r="ALS570"/>
  <c r="AIM570"/>
  <c r="AFG570"/>
  <c r="ACA570"/>
  <c r="YU570"/>
  <c r="VO570"/>
  <c r="SI570"/>
  <c r="PC570"/>
  <c r="LW570"/>
  <c r="IQ570"/>
  <c r="FK570"/>
  <c r="CE570"/>
  <c r="AUP570"/>
  <c r="ARJ570"/>
  <c r="AOD570"/>
  <c r="AKX570"/>
  <c r="AHR570"/>
  <c r="AEL570"/>
  <c r="ABF570"/>
  <c r="XZ570"/>
  <c r="UT570"/>
  <c r="RN570"/>
  <c r="OH570"/>
  <c r="LB570"/>
  <c r="HV570"/>
  <c r="EP570"/>
  <c r="BJ570"/>
  <c r="ATU570"/>
  <c r="AQO570"/>
  <c r="ANI570"/>
  <c r="AKC570"/>
  <c r="AGW570"/>
  <c r="ADQ570"/>
  <c r="AAK570"/>
  <c r="XE570"/>
  <c r="TY570"/>
  <c r="QS570"/>
  <c r="NM570"/>
  <c r="KG570"/>
  <c r="HA570"/>
  <c r="DU570"/>
  <c r="AO570"/>
  <c r="ASZ570"/>
  <c r="APT570"/>
  <c r="AMN570"/>
  <c r="AJH570"/>
  <c r="AGB570"/>
  <c r="ACV570"/>
  <c r="ZP570"/>
  <c r="WJ570"/>
  <c r="TD570"/>
  <c r="PX570"/>
  <c r="MR570"/>
  <c r="JL570"/>
  <c r="GF570"/>
  <c r="CZ570"/>
  <c r="T570"/>
  <c r="AVK570" s="1"/>
  <c r="ASZ565"/>
  <c r="APT565"/>
  <c r="AMN565"/>
  <c r="AJH565"/>
  <c r="AGB565"/>
  <c r="ACV565"/>
  <c r="ZP565"/>
  <c r="WJ565"/>
  <c r="TD565"/>
  <c r="PX565"/>
  <c r="MR565"/>
  <c r="JL565"/>
  <c r="GF565"/>
  <c r="CZ565"/>
  <c r="T565"/>
  <c r="ASE565"/>
  <c r="AOY565"/>
  <c r="ALS565"/>
  <c r="AIM565"/>
  <c r="AFG565"/>
  <c r="ACA565"/>
  <c r="YU565"/>
  <c r="VO565"/>
  <c r="SI565"/>
  <c r="PC565"/>
  <c r="LW565"/>
  <c r="IQ565"/>
  <c r="FK565"/>
  <c r="CE565"/>
  <c r="AUP565"/>
  <c r="ARJ565"/>
  <c r="AOD565"/>
  <c r="AKX565"/>
  <c r="AHR565"/>
  <c r="AEL565"/>
  <c r="ABF565"/>
  <c r="XZ565"/>
  <c r="UT565"/>
  <c r="RN565"/>
  <c r="OH565"/>
  <c r="LB565"/>
  <c r="HV565"/>
  <c r="EP565"/>
  <c r="BJ565"/>
  <c r="ATU565"/>
  <c r="AQO565"/>
  <c r="ANI565"/>
  <c r="AKC565"/>
  <c r="AGW565"/>
  <c r="ADQ565"/>
  <c r="AAK565"/>
  <c r="XE565"/>
  <c r="TY565"/>
  <c r="QS565"/>
  <c r="NM565"/>
  <c r="KG565"/>
  <c r="HA565"/>
  <c r="DU565"/>
  <c r="AO565"/>
  <c r="ATU573"/>
  <c r="AQO573"/>
  <c r="ANI573"/>
  <c r="AKC573"/>
  <c r="AGW573"/>
  <c r="ADQ573"/>
  <c r="AAK573"/>
  <c r="XE573"/>
  <c r="TY573"/>
  <c r="QS573"/>
  <c r="NM573"/>
  <c r="KG573"/>
  <c r="HA573"/>
  <c r="DU573"/>
  <c r="AO573"/>
  <c r="ASZ573"/>
  <c r="APT573"/>
  <c r="AMN573"/>
  <c r="AJH573"/>
  <c r="AGB573"/>
  <c r="ACV573"/>
  <c r="ZP573"/>
  <c r="WJ573"/>
  <c r="TD573"/>
  <c r="PX573"/>
  <c r="MR573"/>
  <c r="JL573"/>
  <c r="GF573"/>
  <c r="CZ573"/>
  <c r="T573"/>
  <c r="ASE573"/>
  <c r="AOY573"/>
  <c r="ALS573"/>
  <c r="AIM573"/>
  <c r="AFG573"/>
  <c r="ACA573"/>
  <c r="YU573"/>
  <c r="VO573"/>
  <c r="SI573"/>
  <c r="PC573"/>
  <c r="LW573"/>
  <c r="IQ573"/>
  <c r="FK573"/>
  <c r="CE573"/>
  <c r="AUP573"/>
  <c r="ARJ573"/>
  <c r="AOD573"/>
  <c r="AKX573"/>
  <c r="AHR573"/>
  <c r="AEL573"/>
  <c r="ABF573"/>
  <c r="XZ573"/>
  <c r="UT573"/>
  <c r="RN573"/>
  <c r="OH573"/>
  <c r="LB573"/>
  <c r="HV573"/>
  <c r="EP573"/>
  <c r="BJ573"/>
  <c r="ATU571"/>
  <c r="AQO571"/>
  <c r="ANI571"/>
  <c r="AKC571"/>
  <c r="AGW571"/>
  <c r="ADQ571"/>
  <c r="AAK571"/>
  <c r="XE571"/>
  <c r="TY571"/>
  <c r="PX571"/>
  <c r="MR571"/>
  <c r="JL571"/>
  <c r="GF571"/>
  <c r="CZ571"/>
  <c r="T571"/>
  <c r="ASZ571"/>
  <c r="APT571"/>
  <c r="AMN571"/>
  <c r="AJH571"/>
  <c r="AGB571"/>
  <c r="ACV571"/>
  <c r="ZP571"/>
  <c r="WJ571"/>
  <c r="SI571"/>
  <c r="PC571"/>
  <c r="LW571"/>
  <c r="IQ571"/>
  <c r="FK571"/>
  <c r="CE571"/>
  <c r="TD571"/>
  <c r="ASE571"/>
  <c r="AOY571"/>
  <c r="ALS571"/>
  <c r="AIM571"/>
  <c r="AFG571"/>
  <c r="ACA571"/>
  <c r="YU571"/>
  <c r="VO571"/>
  <c r="RN571"/>
  <c r="OH571"/>
  <c r="LB571"/>
  <c r="HV571"/>
  <c r="EP571"/>
  <c r="BJ571"/>
  <c r="AUP571"/>
  <c r="ARJ571"/>
  <c r="AOD571"/>
  <c r="AKX571"/>
  <c r="AHR571"/>
  <c r="AEL571"/>
  <c r="ABF571"/>
  <c r="XZ571"/>
  <c r="UT571"/>
  <c r="QS571"/>
  <c r="NM571"/>
  <c r="KG571"/>
  <c r="HA571"/>
  <c r="DU571"/>
  <c r="AO571"/>
  <c r="ATU568"/>
  <c r="AQO568"/>
  <c r="ANI568"/>
  <c r="AKC568"/>
  <c r="AGW568"/>
  <c r="ADQ568"/>
  <c r="AAK568"/>
  <c r="XE568"/>
  <c r="TY568"/>
  <c r="QS568"/>
  <c r="NM568"/>
  <c r="KG568"/>
  <c r="HA568"/>
  <c r="DU568"/>
  <c r="AO568"/>
  <c r="ASZ568"/>
  <c r="APT568"/>
  <c r="AMN568"/>
  <c r="AJH568"/>
  <c r="AGB568"/>
  <c r="ACV568"/>
  <c r="ZP568"/>
  <c r="WJ568"/>
  <c r="TD568"/>
  <c r="PX568"/>
  <c r="MR568"/>
  <c r="JL568"/>
  <c r="GF568"/>
  <c r="CZ568"/>
  <c r="T568"/>
  <c r="ASE568"/>
  <c r="AOY568"/>
  <c r="ALS568"/>
  <c r="AIM568"/>
  <c r="AFG568"/>
  <c r="ACA568"/>
  <c r="YU568"/>
  <c r="VO568"/>
  <c r="SI568"/>
  <c r="PC568"/>
  <c r="LW568"/>
  <c r="IQ568"/>
  <c r="FK568"/>
  <c r="CE568"/>
  <c r="AUP568"/>
  <c r="ARJ568"/>
  <c r="AOD568"/>
  <c r="AKX568"/>
  <c r="AHR568"/>
  <c r="AEL568"/>
  <c r="ABF568"/>
  <c r="XZ568"/>
  <c r="UT568"/>
  <c r="RN568"/>
  <c r="OH568"/>
  <c r="LB568"/>
  <c r="HV568"/>
  <c r="EP568"/>
  <c r="BJ568"/>
  <c r="AUP563"/>
  <c r="ARJ563"/>
  <c r="AOD563"/>
  <c r="AKX563"/>
  <c r="UT563"/>
  <c r="RN563"/>
  <c r="OH563"/>
  <c r="LB563"/>
  <c r="HV563"/>
  <c r="AGW563"/>
  <c r="ADQ563"/>
  <c r="AAK563"/>
  <c r="XE563"/>
  <c r="EP563"/>
  <c r="BJ563"/>
  <c r="ATU563"/>
  <c r="AQO563"/>
  <c r="ANI563"/>
  <c r="AKC563"/>
  <c r="TY563"/>
  <c r="QS563"/>
  <c r="NM563"/>
  <c r="KG563"/>
  <c r="HA563"/>
  <c r="AGB563"/>
  <c r="ACV563"/>
  <c r="ZP563"/>
  <c r="WJ563"/>
  <c r="DU563"/>
  <c r="AO563"/>
  <c r="ASZ563"/>
  <c r="APT563"/>
  <c r="AMN563"/>
  <c r="AJH563"/>
  <c r="TD563"/>
  <c r="PX563"/>
  <c r="MR563"/>
  <c r="JL563"/>
  <c r="GF563"/>
  <c r="AFG563"/>
  <c r="ACA563"/>
  <c r="YU563"/>
  <c r="VO563"/>
  <c r="CZ563"/>
  <c r="T563"/>
  <c r="ASE563"/>
  <c r="AOY563"/>
  <c r="ALS563"/>
  <c r="AIM563"/>
  <c r="SI563"/>
  <c r="PC563"/>
  <c r="LW563"/>
  <c r="IQ563"/>
  <c r="AHR563"/>
  <c r="AEL563"/>
  <c r="ABF563"/>
  <c r="XZ563"/>
  <c r="FK563"/>
  <c r="CE563"/>
  <c r="ATT570"/>
  <c r="AQN570"/>
  <c r="ANH570"/>
  <c r="AKB570"/>
  <c r="AGV570"/>
  <c r="ADP570"/>
  <c r="AAJ570"/>
  <c r="XD570"/>
  <c r="TX570"/>
  <c r="QR570"/>
  <c r="ASY570"/>
  <c r="APS570"/>
  <c r="AMM570"/>
  <c r="AJG570"/>
  <c r="AGA570"/>
  <c r="ACU570"/>
  <c r="ZO570"/>
  <c r="WI570"/>
  <c r="TC570"/>
  <c r="PW570"/>
  <c r="MQ570"/>
  <c r="JK570"/>
  <c r="GE570"/>
  <c r="CY570"/>
  <c r="S570"/>
  <c r="NL570"/>
  <c r="KF570"/>
  <c r="GZ570"/>
  <c r="DT570"/>
  <c r="AN570"/>
  <c r="ASD570"/>
  <c r="AOX570"/>
  <c r="ALR570"/>
  <c r="AIL570"/>
  <c r="AFF570"/>
  <c r="ABZ570"/>
  <c r="YT570"/>
  <c r="VN570"/>
  <c r="SH570"/>
  <c r="AUO570"/>
  <c r="ARI570"/>
  <c r="AOC570"/>
  <c r="AKW570"/>
  <c r="AHQ570"/>
  <c r="AEK570"/>
  <c r="ABE570"/>
  <c r="XY570"/>
  <c r="US570"/>
  <c r="RM570"/>
  <c r="OG570"/>
  <c r="LA570"/>
  <c r="HU570"/>
  <c r="EO570"/>
  <c r="BI570"/>
  <c r="PB570"/>
  <c r="LV570"/>
  <c r="IP570"/>
  <c r="FJ570"/>
  <c r="CD570"/>
  <c r="ASY571"/>
  <c r="APS571"/>
  <c r="AMM571"/>
  <c r="AJG571"/>
  <c r="AGA571"/>
  <c r="ACU571"/>
  <c r="ZO571"/>
  <c r="WI571"/>
  <c r="TC571"/>
  <c r="PW571"/>
  <c r="MQ571"/>
  <c r="JK571"/>
  <c r="GE571"/>
  <c r="CY571"/>
  <c r="S571"/>
  <c r="ASD571"/>
  <c r="AOX571"/>
  <c r="ALR571"/>
  <c r="AIL571"/>
  <c r="AFF571"/>
  <c r="ABZ571"/>
  <c r="YT571"/>
  <c r="VN571"/>
  <c r="SH571"/>
  <c r="PB571"/>
  <c r="LV571"/>
  <c r="IP571"/>
  <c r="FJ571"/>
  <c r="CD571"/>
  <c r="AUO571"/>
  <c r="ARI571"/>
  <c r="AOC571"/>
  <c r="AKW571"/>
  <c r="AHQ571"/>
  <c r="AEK571"/>
  <c r="ABE571"/>
  <c r="XY571"/>
  <c r="US571"/>
  <c r="RM571"/>
  <c r="OG571"/>
  <c r="LA571"/>
  <c r="HU571"/>
  <c r="EO571"/>
  <c r="BI571"/>
  <c r="ATT571"/>
  <c r="AQN571"/>
  <c r="ANH571"/>
  <c r="AKB571"/>
  <c r="AGV571"/>
  <c r="ADP571"/>
  <c r="AAJ571"/>
  <c r="XD571"/>
  <c r="TX571"/>
  <c r="QR571"/>
  <c r="NL571"/>
  <c r="KF571"/>
  <c r="GZ571"/>
  <c r="DT571"/>
  <c r="AN571"/>
  <c r="ASD563"/>
  <c r="AHQ563"/>
  <c r="AEK563"/>
  <c r="ABE563"/>
  <c r="XY563"/>
  <c r="FJ563"/>
  <c r="CD563"/>
  <c r="AOX563"/>
  <c r="ALR563"/>
  <c r="AIL563"/>
  <c r="SH563"/>
  <c r="PB563"/>
  <c r="LV563"/>
  <c r="IP563"/>
  <c r="AUO563"/>
  <c r="ARI563"/>
  <c r="AGV563"/>
  <c r="ADP563"/>
  <c r="AAJ563"/>
  <c r="XD563"/>
  <c r="EO563"/>
  <c r="BI563"/>
  <c r="AOC563"/>
  <c r="AKW563"/>
  <c r="US563"/>
  <c r="RM563"/>
  <c r="OG563"/>
  <c r="LA563"/>
  <c r="HU563"/>
  <c r="ATT563"/>
  <c r="AQN563"/>
  <c r="AGA563"/>
  <c r="ACU563"/>
  <c r="ZO563"/>
  <c r="WI563"/>
  <c r="DT563"/>
  <c r="AN563"/>
  <c r="ANH563"/>
  <c r="AKB563"/>
  <c r="TX563"/>
  <c r="QR563"/>
  <c r="NL563"/>
  <c r="KF563"/>
  <c r="GZ563"/>
  <c r="ASY563"/>
  <c r="APS563"/>
  <c r="AFF563"/>
  <c r="ABZ563"/>
  <c r="YT563"/>
  <c r="VN563"/>
  <c r="CY563"/>
  <c r="S563"/>
  <c r="AMM563"/>
  <c r="AJG563"/>
  <c r="TC563"/>
  <c r="PW563"/>
  <c r="MQ563"/>
  <c r="JK563"/>
  <c r="GE563"/>
  <c r="AUP566"/>
  <c r="ARJ566"/>
  <c r="AOD566"/>
  <c r="AKX566"/>
  <c r="AHR566"/>
  <c r="AEL566"/>
  <c r="ABF566"/>
  <c r="XZ566"/>
  <c r="UT566"/>
  <c r="RN566"/>
  <c r="OH566"/>
  <c r="LB566"/>
  <c r="HV566"/>
  <c r="EP566"/>
  <c r="BJ566"/>
  <c r="ATU566"/>
  <c r="AQO566"/>
  <c r="ANI566"/>
  <c r="AKC566"/>
  <c r="AGW566"/>
  <c r="ADQ566"/>
  <c r="AAK566"/>
  <c r="XE566"/>
  <c r="TY566"/>
  <c r="QS566"/>
  <c r="NM566"/>
  <c r="KG566"/>
  <c r="HA566"/>
  <c r="DU566"/>
  <c r="AO566"/>
  <c r="ASZ566"/>
  <c r="APT566"/>
  <c r="AMN566"/>
  <c r="AJH566"/>
  <c r="AGB566"/>
  <c r="ACV566"/>
  <c r="ZP566"/>
  <c r="WJ566"/>
  <c r="TD566"/>
  <c r="PX566"/>
  <c r="MR566"/>
  <c r="JL566"/>
  <c r="GF566"/>
  <c r="CZ566"/>
  <c r="T566"/>
  <c r="ASE566"/>
  <c r="AOY566"/>
  <c r="ALS566"/>
  <c r="AIM566"/>
  <c r="AFG566"/>
  <c r="ACA566"/>
  <c r="YU566"/>
  <c r="VO566"/>
  <c r="SI566"/>
  <c r="PC566"/>
  <c r="LW566"/>
  <c r="IQ566"/>
  <c r="FK566"/>
  <c r="CE566"/>
  <c r="ATU574"/>
  <c r="AQO574"/>
  <c r="ANI574"/>
  <c r="AKC574"/>
  <c r="AGW574"/>
  <c r="ADQ574"/>
  <c r="AAK574"/>
  <c r="XE574"/>
  <c r="TY574"/>
  <c r="QS574"/>
  <c r="NM574"/>
  <c r="KG574"/>
  <c r="HA574"/>
  <c r="DU574"/>
  <c r="AO574"/>
  <c r="ASZ574"/>
  <c r="APT574"/>
  <c r="AMN574"/>
  <c r="AJH574"/>
  <c r="AGB574"/>
  <c r="ACV574"/>
  <c r="ZP574"/>
  <c r="WJ574"/>
  <c r="TD574"/>
  <c r="PX574"/>
  <c r="MR574"/>
  <c r="JL574"/>
  <c r="GF574"/>
  <c r="CZ574"/>
  <c r="T574"/>
  <c r="ASE574"/>
  <c r="AOY574"/>
  <c r="ALS574"/>
  <c r="AIM574"/>
  <c r="AFG574"/>
  <c r="ACA574"/>
  <c r="YU574"/>
  <c r="VO574"/>
  <c r="SI574"/>
  <c r="PC574"/>
  <c r="LW574"/>
  <c r="IQ574"/>
  <c r="FK574"/>
  <c r="CE574"/>
  <c r="AUP574"/>
  <c r="ARJ574"/>
  <c r="AOD574"/>
  <c r="AKX574"/>
  <c r="AHR574"/>
  <c r="AEL574"/>
  <c r="ABF574"/>
  <c r="XZ574"/>
  <c r="UT574"/>
  <c r="RN574"/>
  <c r="OH574"/>
  <c r="LB574"/>
  <c r="HV574"/>
  <c r="EP574"/>
  <c r="BJ574"/>
  <c r="AUP569"/>
  <c r="ARJ569"/>
  <c r="AOD569"/>
  <c r="AKX569"/>
  <c r="AHR569"/>
  <c r="AEL569"/>
  <c r="ABF569"/>
  <c r="XZ569"/>
  <c r="UT569"/>
  <c r="RN569"/>
  <c r="OH569"/>
  <c r="LB569"/>
  <c r="HV569"/>
  <c r="CZ569"/>
  <c r="T569"/>
  <c r="ATU569"/>
  <c r="AQO569"/>
  <c r="ANI569"/>
  <c r="AKC569"/>
  <c r="AGW569"/>
  <c r="ADQ569"/>
  <c r="AAK569"/>
  <c r="XE569"/>
  <c r="TY569"/>
  <c r="QS569"/>
  <c r="NM569"/>
  <c r="KG569"/>
  <c r="FK569"/>
  <c r="CE569"/>
  <c r="HA569"/>
  <c r="ASZ569"/>
  <c r="APT569"/>
  <c r="AMN569"/>
  <c r="AJH569"/>
  <c r="AGB569"/>
  <c r="ACV569"/>
  <c r="ZP569"/>
  <c r="WJ569"/>
  <c r="TD569"/>
  <c r="PX569"/>
  <c r="MR569"/>
  <c r="JL569"/>
  <c r="EP569"/>
  <c r="BJ569"/>
  <c r="GF569"/>
  <c r="ASE569"/>
  <c r="AOY569"/>
  <c r="ALS569"/>
  <c r="AIM569"/>
  <c r="AFG569"/>
  <c r="ACA569"/>
  <c r="YU569"/>
  <c r="VO569"/>
  <c r="SI569"/>
  <c r="PC569"/>
  <c r="LW569"/>
  <c r="IQ569"/>
  <c r="DU569"/>
  <c r="AO569"/>
  <c r="ASZ567"/>
  <c r="APT567"/>
  <c r="AMN567"/>
  <c r="AJH567"/>
  <c r="AGB567"/>
  <c r="ACV567"/>
  <c r="ZP567"/>
  <c r="WJ567"/>
  <c r="TD567"/>
  <c r="PX567"/>
  <c r="MR567"/>
  <c r="JL567"/>
  <c r="GF567"/>
  <c r="CZ567"/>
  <c r="T567"/>
  <c r="ASE567"/>
  <c r="AOY567"/>
  <c r="ALS567"/>
  <c r="AIM567"/>
  <c r="AFG567"/>
  <c r="ACA567"/>
  <c r="YU567"/>
  <c r="VO567"/>
  <c r="SI567"/>
  <c r="PC567"/>
  <c r="LW567"/>
  <c r="IQ567"/>
  <c r="FK567"/>
  <c r="CE567"/>
  <c r="AUP567"/>
  <c r="ARJ567"/>
  <c r="AOD567"/>
  <c r="AKX567"/>
  <c r="AHR567"/>
  <c r="AEL567"/>
  <c r="ABF567"/>
  <c r="XZ567"/>
  <c r="UT567"/>
  <c r="RN567"/>
  <c r="OH567"/>
  <c r="LB567"/>
  <c r="HV567"/>
  <c r="EP567"/>
  <c r="BJ567"/>
  <c r="ATU567"/>
  <c r="AQO567"/>
  <c r="ANI567"/>
  <c r="AKC567"/>
  <c r="AGW567"/>
  <c r="ADQ567"/>
  <c r="AAK567"/>
  <c r="XE567"/>
  <c r="TY567"/>
  <c r="QS567"/>
  <c r="NM567"/>
  <c r="KG567"/>
  <c r="HA567"/>
  <c r="DU567"/>
  <c r="AO567"/>
  <c r="ASZ564"/>
  <c r="APT564"/>
  <c r="AMN564"/>
  <c r="AJH564"/>
  <c r="TD564"/>
  <c r="CZ564"/>
  <c r="T564"/>
  <c r="AFG564"/>
  <c r="ACA564"/>
  <c r="YU564"/>
  <c r="VO564"/>
  <c r="PX564"/>
  <c r="MR564"/>
  <c r="JL564"/>
  <c r="GF564"/>
  <c r="ASE564"/>
  <c r="AOY564"/>
  <c r="ALS564"/>
  <c r="AIM564"/>
  <c r="FK564"/>
  <c r="CE564"/>
  <c r="AHR564"/>
  <c r="AEL564"/>
  <c r="ABF564"/>
  <c r="XZ564"/>
  <c r="SI564"/>
  <c r="PC564"/>
  <c r="LW564"/>
  <c r="IQ564"/>
  <c r="AUP564"/>
  <c r="ARJ564"/>
  <c r="AOD564"/>
  <c r="AKX564"/>
  <c r="UT564"/>
  <c r="EP564"/>
  <c r="BJ564"/>
  <c r="AGW564"/>
  <c r="ADQ564"/>
  <c r="AAK564"/>
  <c r="XE564"/>
  <c r="RN564"/>
  <c r="OH564"/>
  <c r="LB564"/>
  <c r="HV564"/>
  <c r="ATU564"/>
  <c r="AQO564"/>
  <c r="ANI564"/>
  <c r="AKC564"/>
  <c r="TY564"/>
  <c r="DU564"/>
  <c r="AO564"/>
  <c r="AGB564"/>
  <c r="ACV564"/>
  <c r="ZP564"/>
  <c r="WJ564"/>
  <c r="QS564"/>
  <c r="NM564"/>
  <c r="KG564"/>
  <c r="HA564"/>
  <c r="ASE572"/>
  <c r="AOY572"/>
  <c r="ALS572"/>
  <c r="AIM572"/>
  <c r="AFG572"/>
  <c r="ACA572"/>
  <c r="YU572"/>
  <c r="VO572"/>
  <c r="SI572"/>
  <c r="PC572"/>
  <c r="LW572"/>
  <c r="IQ572"/>
  <c r="FK572"/>
  <c r="CE572"/>
  <c r="AUP572"/>
  <c r="ARJ572"/>
  <c r="AOD572"/>
  <c r="AKX572"/>
  <c r="AHR572"/>
  <c r="AEL572"/>
  <c r="ABF572"/>
  <c r="XZ572"/>
  <c r="UT572"/>
  <c r="RN572"/>
  <c r="OH572"/>
  <c r="LB572"/>
  <c r="HV572"/>
  <c r="EP572"/>
  <c r="BJ572"/>
  <c r="ATU572"/>
  <c r="AQO572"/>
  <c r="ANI572"/>
  <c r="AKC572"/>
  <c r="AGW572"/>
  <c r="ADQ572"/>
  <c r="AAK572"/>
  <c r="XE572"/>
  <c r="TY572"/>
  <c r="QS572"/>
  <c r="NM572"/>
  <c r="KG572"/>
  <c r="HA572"/>
  <c r="DU572"/>
  <c r="AO572"/>
  <c r="ASZ572"/>
  <c r="APT572"/>
  <c r="AMN572"/>
  <c r="AJH572"/>
  <c r="AGB572"/>
  <c r="ACV572"/>
  <c r="ZP572"/>
  <c r="WJ572"/>
  <c r="TD572"/>
  <c r="PX572"/>
  <c r="MR572"/>
  <c r="JL572"/>
  <c r="GF572"/>
  <c r="CZ572"/>
  <c r="T572"/>
  <c r="ASE575"/>
  <c r="AOY575"/>
  <c r="ALS575"/>
  <c r="AIM575"/>
  <c r="AFG575"/>
  <c r="ACA575"/>
  <c r="YU575"/>
  <c r="VO575"/>
  <c r="SI575"/>
  <c r="PC575"/>
  <c r="LW575"/>
  <c r="IQ575"/>
  <c r="FK575"/>
  <c r="CE575"/>
  <c r="AUP575"/>
  <c r="ARJ575"/>
  <c r="AOD575"/>
  <c r="AKX575"/>
  <c r="AHR575"/>
  <c r="AEL575"/>
  <c r="ABF575"/>
  <c r="XZ575"/>
  <c r="UT575"/>
  <c r="RN575"/>
  <c r="OH575"/>
  <c r="LB575"/>
  <c r="HV575"/>
  <c r="EP575"/>
  <c r="BJ575"/>
  <c r="ATU575"/>
  <c r="AQO575"/>
  <c r="ANI575"/>
  <c r="AKC575"/>
  <c r="AGW575"/>
  <c r="ADQ575"/>
  <c r="AAK575"/>
  <c r="XE575"/>
  <c r="TY575"/>
  <c r="QS575"/>
  <c r="NM575"/>
  <c r="KG575"/>
  <c r="HA575"/>
  <c r="DU575"/>
  <c r="AO575"/>
  <c r="ASZ575"/>
  <c r="APT575"/>
  <c r="AMN575"/>
  <c r="AJH575"/>
  <c r="AGB575"/>
  <c r="ACV575"/>
  <c r="ZP575"/>
  <c r="WJ575"/>
  <c r="TD575"/>
  <c r="PX575"/>
  <c r="MR575"/>
  <c r="JL575"/>
  <c r="GF575"/>
  <c r="CZ575"/>
  <c r="T575"/>
  <c r="ASY572"/>
  <c r="APS572"/>
  <c r="AMM572"/>
  <c r="AJG572"/>
  <c r="AGA572"/>
  <c r="ACU572"/>
  <c r="ZO572"/>
  <c r="WI572"/>
  <c r="TC572"/>
  <c r="PW572"/>
  <c r="MQ572"/>
  <c r="JK572"/>
  <c r="GE572"/>
  <c r="CY572"/>
  <c r="S572"/>
  <c r="ASD572"/>
  <c r="AOX572"/>
  <c r="ALR572"/>
  <c r="AIL572"/>
  <c r="AFF572"/>
  <c r="ABZ572"/>
  <c r="YT572"/>
  <c r="VN572"/>
  <c r="SH572"/>
  <c r="PB572"/>
  <c r="LV572"/>
  <c r="IP572"/>
  <c r="FJ572"/>
  <c r="CD572"/>
  <c r="AUO572"/>
  <c r="ARI572"/>
  <c r="AOC572"/>
  <c r="AKW572"/>
  <c r="AHQ572"/>
  <c r="AEK572"/>
  <c r="ABE572"/>
  <c r="XY572"/>
  <c r="US572"/>
  <c r="RM572"/>
  <c r="OG572"/>
  <c r="LA572"/>
  <c r="HU572"/>
  <c r="EO572"/>
  <c r="BI572"/>
  <c r="ATT572"/>
  <c r="AQN572"/>
  <c r="ANH572"/>
  <c r="AKB572"/>
  <c r="AGV572"/>
  <c r="ADP572"/>
  <c r="AAJ572"/>
  <c r="XD572"/>
  <c r="TX572"/>
  <c r="QR572"/>
  <c r="NL572"/>
  <c r="KF572"/>
  <c r="GZ572"/>
  <c r="DT572"/>
  <c r="AN572"/>
  <c r="AGV564"/>
  <c r="ADP564"/>
  <c r="AAJ564"/>
  <c r="XD564"/>
  <c r="RM564"/>
  <c r="OG564"/>
  <c r="LA564"/>
  <c r="HU564"/>
  <c r="ATT564"/>
  <c r="AQN564"/>
  <c r="ANH564"/>
  <c r="AKB564"/>
  <c r="TX564"/>
  <c r="DT564"/>
  <c r="AN564"/>
  <c r="AGA564"/>
  <c r="ACU564"/>
  <c r="ZO564"/>
  <c r="WI564"/>
  <c r="QR564"/>
  <c r="AFF564"/>
  <c r="ABZ564"/>
  <c r="YT564"/>
  <c r="VN564"/>
  <c r="PW564"/>
  <c r="MQ564"/>
  <c r="JK564"/>
  <c r="GE564"/>
  <c r="ASD564"/>
  <c r="AOX564"/>
  <c r="ALR564"/>
  <c r="AIL564"/>
  <c r="FJ564"/>
  <c r="CD564"/>
  <c r="AHQ564"/>
  <c r="AEK564"/>
  <c r="ABE564"/>
  <c r="XY564"/>
  <c r="SH564"/>
  <c r="PB564"/>
  <c r="NL564"/>
  <c r="KF564"/>
  <c r="GZ564"/>
  <c r="ASY564"/>
  <c r="APS564"/>
  <c r="AMM564"/>
  <c r="AJG564"/>
  <c r="TC564"/>
  <c r="CY564"/>
  <c r="S564"/>
  <c r="LV564"/>
  <c r="IP564"/>
  <c r="AUO564"/>
  <c r="ARI564"/>
  <c r="AOC564"/>
  <c r="AKW564"/>
  <c r="US564"/>
  <c r="EO564"/>
  <c r="BI564"/>
  <c r="AUO569"/>
  <c r="ARI569"/>
  <c r="AOC569"/>
  <c r="AKW569"/>
  <c r="AHQ569"/>
  <c r="AEK569"/>
  <c r="ABE569"/>
  <c r="XY569"/>
  <c r="US569"/>
  <c r="RM569"/>
  <c r="OG569"/>
  <c r="LA569"/>
  <c r="HU569"/>
  <c r="CY569"/>
  <c r="S569"/>
  <c r="ATT569"/>
  <c r="AQN569"/>
  <c r="ANH569"/>
  <c r="AKB569"/>
  <c r="AGV569"/>
  <c r="ADP569"/>
  <c r="AAJ569"/>
  <c r="XD569"/>
  <c r="TX569"/>
  <c r="QR569"/>
  <c r="NL569"/>
  <c r="KF569"/>
  <c r="FJ569"/>
  <c r="CD569"/>
  <c r="GZ569"/>
  <c r="ASY569"/>
  <c r="APS569"/>
  <c r="AMM569"/>
  <c r="AJG569"/>
  <c r="AGA569"/>
  <c r="ACU569"/>
  <c r="ZO569"/>
  <c r="WI569"/>
  <c r="TC569"/>
  <c r="PW569"/>
  <c r="MQ569"/>
  <c r="JK569"/>
  <c r="EO569"/>
  <c r="BI569"/>
  <c r="GE569"/>
  <c r="ASD569"/>
  <c r="AOX569"/>
  <c r="ALR569"/>
  <c r="AIL569"/>
  <c r="AFF569"/>
  <c r="ABZ569"/>
  <c r="YT569"/>
  <c r="VN569"/>
  <c r="SH569"/>
  <c r="PB569"/>
  <c r="LV569"/>
  <c r="IP569"/>
  <c r="DT569"/>
  <c r="AN569"/>
  <c r="ASD568"/>
  <c r="AOX568"/>
  <c r="ALR568"/>
  <c r="AIL568"/>
  <c r="AFF568"/>
  <c r="ABZ568"/>
  <c r="YT568"/>
  <c r="VN568"/>
  <c r="SH568"/>
  <c r="PB568"/>
  <c r="LV568"/>
  <c r="IP568"/>
  <c r="FJ568"/>
  <c r="CD568"/>
  <c r="AUO568"/>
  <c r="ARI568"/>
  <c r="AOC568"/>
  <c r="AKW568"/>
  <c r="AHQ568"/>
  <c r="AEK568"/>
  <c r="ABE568"/>
  <c r="XY568"/>
  <c r="US568"/>
  <c r="RM568"/>
  <c r="OG568"/>
  <c r="LA568"/>
  <c r="HU568"/>
  <c r="EO568"/>
  <c r="BI568"/>
  <c r="ATT568"/>
  <c r="AQN568"/>
  <c r="ANH568"/>
  <c r="AKB568"/>
  <c r="AGV568"/>
  <c r="ADP568"/>
  <c r="AAJ568"/>
  <c r="XD568"/>
  <c r="TX568"/>
  <c r="QR568"/>
  <c r="NL568"/>
  <c r="KF568"/>
  <c r="GZ568"/>
  <c r="DT568"/>
  <c r="AN568"/>
  <c r="ASY568"/>
  <c r="APS568"/>
  <c r="AMM568"/>
  <c r="AJG568"/>
  <c r="AGA568"/>
  <c r="ACU568"/>
  <c r="ZO568"/>
  <c r="WI568"/>
  <c r="TC568"/>
  <c r="PW568"/>
  <c r="MQ568"/>
  <c r="JK568"/>
  <c r="GE568"/>
  <c r="CY568"/>
  <c r="S568"/>
  <c r="ASY573"/>
  <c r="APS573"/>
  <c r="AMM573"/>
  <c r="AJG573"/>
  <c r="AGA573"/>
  <c r="ACU573"/>
  <c r="ZO573"/>
  <c r="WI573"/>
  <c r="TC573"/>
  <c r="PW573"/>
  <c r="MQ573"/>
  <c r="JK573"/>
  <c r="GE573"/>
  <c r="CY573"/>
  <c r="S573"/>
  <c r="ASD573"/>
  <c r="AOX573"/>
  <c r="ALR573"/>
  <c r="AIL573"/>
  <c r="AFF573"/>
  <c r="ABZ573"/>
  <c r="YT573"/>
  <c r="VN573"/>
  <c r="SH573"/>
  <c r="PB573"/>
  <c r="LV573"/>
  <c r="IP573"/>
  <c r="FJ573"/>
  <c r="CD573"/>
  <c r="AUO573"/>
  <c r="ARI573"/>
  <c r="AOC573"/>
  <c r="AKW573"/>
  <c r="AHQ573"/>
  <c r="AEK573"/>
  <c r="ABE573"/>
  <c r="XY573"/>
  <c r="US573"/>
  <c r="RM573"/>
  <c r="OG573"/>
  <c r="LA573"/>
  <c r="HU573"/>
  <c r="EO573"/>
  <c r="BI573"/>
  <c r="ATT573"/>
  <c r="AQN573"/>
  <c r="ANH573"/>
  <c r="AKB573"/>
  <c r="AGV573"/>
  <c r="ADP573"/>
  <c r="AAJ573"/>
  <c r="XD573"/>
  <c r="TX573"/>
  <c r="QR573"/>
  <c r="NL573"/>
  <c r="KF573"/>
  <c r="GZ573"/>
  <c r="DT573"/>
  <c r="AN573"/>
  <c r="ASD565"/>
  <c r="AOX565"/>
  <c r="ALR565"/>
  <c r="AIL565"/>
  <c r="AFF565"/>
  <c r="ABZ565"/>
  <c r="YT565"/>
  <c r="VN565"/>
  <c r="SH565"/>
  <c r="PB565"/>
  <c r="LV565"/>
  <c r="IP565"/>
  <c r="FJ565"/>
  <c r="CD565"/>
  <c r="AUO565"/>
  <c r="ARI565"/>
  <c r="AOC565"/>
  <c r="AKW565"/>
  <c r="AHQ565"/>
  <c r="AEK565"/>
  <c r="ABE565"/>
  <c r="XY565"/>
  <c r="US565"/>
  <c r="RM565"/>
  <c r="OG565"/>
  <c r="LA565"/>
  <c r="HU565"/>
  <c r="EO565"/>
  <c r="BI565"/>
  <c r="ATT565"/>
  <c r="AQN565"/>
  <c r="ANH565"/>
  <c r="AKB565"/>
  <c r="AGV565"/>
  <c r="ADP565"/>
  <c r="AAJ565"/>
  <c r="XD565"/>
  <c r="TX565"/>
  <c r="QR565"/>
  <c r="NL565"/>
  <c r="KF565"/>
  <c r="GZ565"/>
  <c r="DT565"/>
  <c r="AN565"/>
  <c r="ASY565"/>
  <c r="APS565"/>
  <c r="AMM565"/>
  <c r="AJG565"/>
  <c r="AGA565"/>
  <c r="ACU565"/>
  <c r="ZO565"/>
  <c r="WI565"/>
  <c r="TC565"/>
  <c r="PW565"/>
  <c r="MQ565"/>
  <c r="JK565"/>
  <c r="GE565"/>
  <c r="CY565"/>
  <c r="S565"/>
  <c r="AVI563"/>
  <c r="R562"/>
  <c r="R590" s="1"/>
  <c r="X591" s="1"/>
  <c r="AVI574"/>
  <c r="AVI568"/>
  <c r="AVI575"/>
  <c r="EN562"/>
  <c r="EN590" s="1"/>
  <c r="ET591" s="1"/>
  <c r="AAI562"/>
  <c r="AAI590" s="1"/>
  <c r="AAO591" s="1"/>
  <c r="AGU562"/>
  <c r="AGU590" s="1"/>
  <c r="AHA591" s="1"/>
  <c r="KZ562"/>
  <c r="KZ590" s="1"/>
  <c r="LF591" s="1"/>
  <c r="RL562"/>
  <c r="RL590" s="1"/>
  <c r="RR591" s="1"/>
  <c r="AKV562"/>
  <c r="AKV590" s="1"/>
  <c r="ALB591" s="1"/>
  <c r="ARH562"/>
  <c r="ARH590" s="1"/>
  <c r="ARN591" s="1"/>
  <c r="CC562"/>
  <c r="CC590" s="1"/>
  <c r="CI591" s="1"/>
  <c r="XX562"/>
  <c r="XX590" s="1"/>
  <c r="YD591" s="1"/>
  <c r="AEJ562"/>
  <c r="AEJ590" s="1"/>
  <c r="AEP591" s="1"/>
  <c r="IO562"/>
  <c r="IO590" s="1"/>
  <c r="IU591" s="1"/>
  <c r="PA562"/>
  <c r="PA590" s="1"/>
  <c r="PG591" s="1"/>
  <c r="AIK562"/>
  <c r="AIK590" s="1"/>
  <c r="AIQ591" s="1"/>
  <c r="AOW562"/>
  <c r="AOW590" s="1"/>
  <c r="APC591" s="1"/>
  <c r="VM562"/>
  <c r="VM590" s="1"/>
  <c r="VS591" s="1"/>
  <c r="ABY562"/>
  <c r="ABY590" s="1"/>
  <c r="ACE591" s="1"/>
  <c r="GD562"/>
  <c r="GD590" s="1"/>
  <c r="GJ591" s="1"/>
  <c r="MP562"/>
  <c r="MP590" s="1"/>
  <c r="MV591" s="1"/>
  <c r="TB562"/>
  <c r="TB590" s="1"/>
  <c r="TH591" s="1"/>
  <c r="AML562"/>
  <c r="AML590" s="1"/>
  <c r="AMR591" s="1"/>
  <c r="ASX562"/>
  <c r="ASX590" s="1"/>
  <c r="ATD591" s="1"/>
  <c r="DS562"/>
  <c r="DS590" s="1"/>
  <c r="DY591" s="1"/>
  <c r="ZN562"/>
  <c r="ZN590" s="1"/>
  <c r="ZT591" s="1"/>
  <c r="AFZ562"/>
  <c r="AFZ590" s="1"/>
  <c r="AGF591" s="1"/>
  <c r="KE562"/>
  <c r="KE590" s="1"/>
  <c r="KK591" s="1"/>
  <c r="QQ562"/>
  <c r="QQ590" s="1"/>
  <c r="QW591" s="1"/>
  <c r="AKA562"/>
  <c r="AKA590" s="1"/>
  <c r="AKG591" s="1"/>
  <c r="AQM562"/>
  <c r="AQM590" s="1"/>
  <c r="AQS591" s="1"/>
  <c r="AVI572"/>
  <c r="AVI564"/>
  <c r="AVI573"/>
  <c r="AVI569"/>
  <c r="AVI567"/>
  <c r="AVI565"/>
  <c r="BH562"/>
  <c r="BH590" s="1"/>
  <c r="BN591" s="1"/>
  <c r="XC562"/>
  <c r="XC590" s="1"/>
  <c r="XI591" s="1"/>
  <c r="ADO562"/>
  <c r="ADO590" s="1"/>
  <c r="ADU591" s="1"/>
  <c r="HT562"/>
  <c r="HT590" s="1"/>
  <c r="HZ591" s="1"/>
  <c r="OF562"/>
  <c r="OF590" s="1"/>
  <c r="OL591" s="1"/>
  <c r="UR562"/>
  <c r="UR590" s="1"/>
  <c r="UX591" s="1"/>
  <c r="AOB562"/>
  <c r="AOB590" s="1"/>
  <c r="AOH591" s="1"/>
  <c r="AUN562"/>
  <c r="AUN590" s="1"/>
  <c r="AUT591" s="1"/>
  <c r="FI562"/>
  <c r="FI590" s="1"/>
  <c r="FO591" s="1"/>
  <c r="ABD562"/>
  <c r="ABD590" s="1"/>
  <c r="ABJ591" s="1"/>
  <c r="AHP562"/>
  <c r="AHP590" s="1"/>
  <c r="AHV591" s="1"/>
  <c r="LU562"/>
  <c r="LU590" s="1"/>
  <c r="MA591" s="1"/>
  <c r="SG562"/>
  <c r="SG590" s="1"/>
  <c r="SM591" s="1"/>
  <c r="ALQ562"/>
  <c r="ALQ590" s="1"/>
  <c r="ALW591" s="1"/>
  <c r="ASC562"/>
  <c r="ASC590" s="1"/>
  <c r="ASI591" s="1"/>
  <c r="CX562"/>
  <c r="CX590" s="1"/>
  <c r="DD591" s="1"/>
  <c r="YS562"/>
  <c r="YS590" s="1"/>
  <c r="YY591" s="1"/>
  <c r="AFE562"/>
  <c r="AFE590" s="1"/>
  <c r="AFK591" s="1"/>
  <c r="JJ562"/>
  <c r="JJ590" s="1"/>
  <c r="JP591" s="1"/>
  <c r="PV562"/>
  <c r="PV590" s="1"/>
  <c r="QB591" s="1"/>
  <c r="AJF562"/>
  <c r="AJF590" s="1"/>
  <c r="AJL591" s="1"/>
  <c r="APR562"/>
  <c r="APR590" s="1"/>
  <c r="APX591" s="1"/>
  <c r="AM562"/>
  <c r="AM590" s="1"/>
  <c r="AS591" s="1"/>
  <c r="WH562"/>
  <c r="WH590" s="1"/>
  <c r="WN591" s="1"/>
  <c r="ACT562"/>
  <c r="ACT590" s="1"/>
  <c r="ACZ591" s="1"/>
  <c r="GY562"/>
  <c r="GY590" s="1"/>
  <c r="HE591" s="1"/>
  <c r="NK562"/>
  <c r="NK590" s="1"/>
  <c r="NQ591" s="1"/>
  <c r="TW562"/>
  <c r="TW590" s="1"/>
  <c r="UC591" s="1"/>
  <c r="ANG562"/>
  <c r="ANG590" s="1"/>
  <c r="ANM591" s="1"/>
  <c r="ATS562"/>
  <c r="ATS590" s="1"/>
  <c r="ATY591" s="1"/>
  <c r="AVK572" l="1"/>
  <c r="AVJ565"/>
  <c r="AVJ568"/>
  <c r="AVK575"/>
  <c r="AVK563"/>
  <c r="T562"/>
  <c r="T590" s="1"/>
  <c r="Z591" s="1"/>
  <c r="AVJ573"/>
  <c r="AVJ569"/>
  <c r="AVJ572"/>
  <c r="AVK564"/>
  <c r="AVK567"/>
  <c r="AVK569"/>
  <c r="AVK566"/>
  <c r="GE562"/>
  <c r="GE590" s="1"/>
  <c r="GK591" s="1"/>
  <c r="MQ562"/>
  <c r="MQ590" s="1"/>
  <c r="MW591" s="1"/>
  <c r="TC562"/>
  <c r="TC590" s="1"/>
  <c r="TI591" s="1"/>
  <c r="AMM562"/>
  <c r="AMM590" s="1"/>
  <c r="AMS591" s="1"/>
  <c r="CY562"/>
  <c r="CY590" s="1"/>
  <c r="DE591" s="1"/>
  <c r="YT562"/>
  <c r="YT590" s="1"/>
  <c r="YZ591" s="1"/>
  <c r="AFF562"/>
  <c r="AFF590" s="1"/>
  <c r="AFL591" s="1"/>
  <c r="ASY562"/>
  <c r="ASY590" s="1"/>
  <c r="ATE591" s="1"/>
  <c r="KF562"/>
  <c r="KF590" s="1"/>
  <c r="KL591" s="1"/>
  <c r="QR562"/>
  <c r="QR590" s="1"/>
  <c r="QX591" s="1"/>
  <c r="AKB562"/>
  <c r="AKB590" s="1"/>
  <c r="AKH591" s="1"/>
  <c r="AN562"/>
  <c r="AN590" s="1"/>
  <c r="AT591" s="1"/>
  <c r="WI562"/>
  <c r="WI590" s="1"/>
  <c r="WO591" s="1"/>
  <c r="ACU562"/>
  <c r="ACU590" s="1"/>
  <c r="ADA591" s="1"/>
  <c r="AQN562"/>
  <c r="AQN590" s="1"/>
  <c r="AQT591" s="1"/>
  <c r="HU562"/>
  <c r="HU590" s="1"/>
  <c r="IA591" s="1"/>
  <c r="OG562"/>
  <c r="OG590" s="1"/>
  <c r="OM591" s="1"/>
  <c r="US562"/>
  <c r="US590" s="1"/>
  <c r="UY591" s="1"/>
  <c r="AOC562"/>
  <c r="AOC590" s="1"/>
  <c r="AOI591" s="1"/>
  <c r="EO562"/>
  <c r="EO590" s="1"/>
  <c r="EU591" s="1"/>
  <c r="AAJ562"/>
  <c r="AAJ590" s="1"/>
  <c r="AAP591" s="1"/>
  <c r="AGV562"/>
  <c r="AGV590" s="1"/>
  <c r="AHB591" s="1"/>
  <c r="AUO562"/>
  <c r="AUO590" s="1"/>
  <c r="AUU591" s="1"/>
  <c r="LV562"/>
  <c r="LV590" s="1"/>
  <c r="MB591" s="1"/>
  <c r="SH562"/>
  <c r="SH590" s="1"/>
  <c r="SN591" s="1"/>
  <c r="ALR562"/>
  <c r="ALR590" s="1"/>
  <c r="ALX591" s="1"/>
  <c r="CD562"/>
  <c r="CD590" s="1"/>
  <c r="CJ591" s="1"/>
  <c r="XY562"/>
  <c r="XY590" s="1"/>
  <c r="YE591" s="1"/>
  <c r="AEK562"/>
  <c r="AEK590" s="1"/>
  <c r="AEQ591" s="1"/>
  <c r="ASD562"/>
  <c r="ASD590" s="1"/>
  <c r="ASJ591" s="1"/>
  <c r="AVJ571"/>
  <c r="AVJ570"/>
  <c r="CE562"/>
  <c r="CE590" s="1"/>
  <c r="CK591" s="1"/>
  <c r="XZ562"/>
  <c r="XZ590" s="1"/>
  <c r="YF591" s="1"/>
  <c r="AEL562"/>
  <c r="AEL590" s="1"/>
  <c r="AER591" s="1"/>
  <c r="IQ562"/>
  <c r="IQ590" s="1"/>
  <c r="IW591" s="1"/>
  <c r="PC562"/>
  <c r="PC590" s="1"/>
  <c r="PI591" s="1"/>
  <c r="AIM562"/>
  <c r="AIM590" s="1"/>
  <c r="AIS591" s="1"/>
  <c r="AOY562"/>
  <c r="AOY590" s="1"/>
  <c r="APE591" s="1"/>
  <c r="VO562"/>
  <c r="VO590" s="1"/>
  <c r="VU591" s="1"/>
  <c r="ACA562"/>
  <c r="ACA590" s="1"/>
  <c r="ACG591" s="1"/>
  <c r="GF562"/>
  <c r="GF590" s="1"/>
  <c r="GL591" s="1"/>
  <c r="MR562"/>
  <c r="MR590" s="1"/>
  <c r="MX591" s="1"/>
  <c r="TD562"/>
  <c r="TD590" s="1"/>
  <c r="TJ591" s="1"/>
  <c r="AMN562"/>
  <c r="AMN590" s="1"/>
  <c r="AMT591" s="1"/>
  <c r="ASZ562"/>
  <c r="ASZ590" s="1"/>
  <c r="ATF591" s="1"/>
  <c r="DU562"/>
  <c r="DU590" s="1"/>
  <c r="EA591" s="1"/>
  <c r="ZP562"/>
  <c r="ZP590" s="1"/>
  <c r="ZV591" s="1"/>
  <c r="AGB562"/>
  <c r="AGB590" s="1"/>
  <c r="AGH591" s="1"/>
  <c r="KG562"/>
  <c r="KG590" s="1"/>
  <c r="KM591" s="1"/>
  <c r="QS562"/>
  <c r="QS590" s="1"/>
  <c r="QY591" s="1"/>
  <c r="AKC562"/>
  <c r="AKC590" s="1"/>
  <c r="AKI591" s="1"/>
  <c r="AQO562"/>
  <c r="AQO590" s="1"/>
  <c r="AQU591" s="1"/>
  <c r="BJ562"/>
  <c r="BJ590" s="1"/>
  <c r="BP591" s="1"/>
  <c r="XE562"/>
  <c r="XE590" s="1"/>
  <c r="XK591" s="1"/>
  <c r="ADQ562"/>
  <c r="ADQ590" s="1"/>
  <c r="ADW591" s="1"/>
  <c r="HV562"/>
  <c r="HV590" s="1"/>
  <c r="IB591" s="1"/>
  <c r="OH562"/>
  <c r="OH590" s="1"/>
  <c r="ON591" s="1"/>
  <c r="UT562"/>
  <c r="UT590" s="1"/>
  <c r="UZ591" s="1"/>
  <c r="AOD562"/>
  <c r="AOD590" s="1"/>
  <c r="AOJ591" s="1"/>
  <c r="AUP562"/>
  <c r="AUP590" s="1"/>
  <c r="AUV591" s="1"/>
  <c r="AVK571"/>
  <c r="AVK565"/>
  <c r="AVJ575"/>
  <c r="AVJ574"/>
  <c r="S562"/>
  <c r="S590" s="1"/>
  <c r="Y591" s="1"/>
  <c r="AVJ563"/>
  <c r="AVJ564"/>
  <c r="AVK574"/>
  <c r="JK562"/>
  <c r="JK590" s="1"/>
  <c r="JQ591" s="1"/>
  <c r="PW562"/>
  <c r="PW590" s="1"/>
  <c r="QC591" s="1"/>
  <c r="AJG562"/>
  <c r="AJG590" s="1"/>
  <c r="AJM591" s="1"/>
  <c r="VN562"/>
  <c r="VN590" s="1"/>
  <c r="VT591" s="1"/>
  <c r="ABZ562"/>
  <c r="ABZ590" s="1"/>
  <c r="ACF591" s="1"/>
  <c r="APS562"/>
  <c r="APS590" s="1"/>
  <c r="APY591" s="1"/>
  <c r="GZ562"/>
  <c r="GZ590" s="1"/>
  <c r="HF591" s="1"/>
  <c r="NL562"/>
  <c r="NL590" s="1"/>
  <c r="NR591" s="1"/>
  <c r="TX562"/>
  <c r="TX590" s="1"/>
  <c r="UD591" s="1"/>
  <c r="ANH562"/>
  <c r="ANH590" s="1"/>
  <c r="ANN591" s="1"/>
  <c r="DT562"/>
  <c r="DT590" s="1"/>
  <c r="DZ591" s="1"/>
  <c r="ZO562"/>
  <c r="ZO590" s="1"/>
  <c r="ZU591" s="1"/>
  <c r="AGA562"/>
  <c r="AGA590" s="1"/>
  <c r="AGG591" s="1"/>
  <c r="ATT562"/>
  <c r="ATT590" s="1"/>
  <c r="ATZ591" s="1"/>
  <c r="LA562"/>
  <c r="LA590" s="1"/>
  <c r="LG591" s="1"/>
  <c r="RM562"/>
  <c r="RM590" s="1"/>
  <c r="RS591" s="1"/>
  <c r="AKW562"/>
  <c r="AKW590" s="1"/>
  <c r="ALC591" s="1"/>
  <c r="BI562"/>
  <c r="BI590" s="1"/>
  <c r="BO591" s="1"/>
  <c r="XD562"/>
  <c r="XD590" s="1"/>
  <c r="XJ591" s="1"/>
  <c r="ADP562"/>
  <c r="ADP590" s="1"/>
  <c r="ADV591" s="1"/>
  <c r="ARI562"/>
  <c r="ARI590" s="1"/>
  <c r="ARO591" s="1"/>
  <c r="IP562"/>
  <c r="IP590" s="1"/>
  <c r="IV591" s="1"/>
  <c r="PB562"/>
  <c r="PB590" s="1"/>
  <c r="PH591" s="1"/>
  <c r="AIL562"/>
  <c r="AIL590" s="1"/>
  <c r="AIR591" s="1"/>
  <c r="AOX562"/>
  <c r="AOX590" s="1"/>
  <c r="APD591" s="1"/>
  <c r="FJ562"/>
  <c r="FJ590" s="1"/>
  <c r="FP591" s="1"/>
  <c r="ABE562"/>
  <c r="ABE590" s="1"/>
  <c r="ABK591" s="1"/>
  <c r="AHQ562"/>
  <c r="AHQ590" s="1"/>
  <c r="AHW591" s="1"/>
  <c r="FK562"/>
  <c r="FK590" s="1"/>
  <c r="FQ591" s="1"/>
  <c r="ABF562"/>
  <c r="ABF590" s="1"/>
  <c r="ABL591" s="1"/>
  <c r="AHR562"/>
  <c r="AHR590" s="1"/>
  <c r="AHX591" s="1"/>
  <c r="LW562"/>
  <c r="LW590" s="1"/>
  <c r="MC591" s="1"/>
  <c r="SI562"/>
  <c r="SI590" s="1"/>
  <c r="SO591" s="1"/>
  <c r="ALS562"/>
  <c r="ALS590" s="1"/>
  <c r="ALY591" s="1"/>
  <c r="ASE562"/>
  <c r="ASE590" s="1"/>
  <c r="ASK591" s="1"/>
  <c r="CZ562"/>
  <c r="CZ590" s="1"/>
  <c r="DF591" s="1"/>
  <c r="YU562"/>
  <c r="YU590" s="1"/>
  <c r="ZA591" s="1"/>
  <c r="AFG562"/>
  <c r="AFG590" s="1"/>
  <c r="AFM591" s="1"/>
  <c r="JL562"/>
  <c r="JL590" s="1"/>
  <c r="JR591" s="1"/>
  <c r="PX562"/>
  <c r="PX590" s="1"/>
  <c r="QD591" s="1"/>
  <c r="AJH562"/>
  <c r="AJH590" s="1"/>
  <c r="AJN591" s="1"/>
  <c r="APT562"/>
  <c r="APT590" s="1"/>
  <c r="APZ591" s="1"/>
  <c r="AO562"/>
  <c r="AO590" s="1"/>
  <c r="AU591" s="1"/>
  <c r="WJ562"/>
  <c r="WJ590" s="1"/>
  <c r="WP591" s="1"/>
  <c r="ACV562"/>
  <c r="ACV590" s="1"/>
  <c r="ADB591" s="1"/>
  <c r="HA562"/>
  <c r="HA590" s="1"/>
  <c r="HG591" s="1"/>
  <c r="NM562"/>
  <c r="NM590" s="1"/>
  <c r="NS591" s="1"/>
  <c r="TY562"/>
  <c r="TY590" s="1"/>
  <c r="UE591" s="1"/>
  <c r="ANI562"/>
  <c r="ANI590" s="1"/>
  <c r="ANO591" s="1"/>
  <c r="ATU562"/>
  <c r="ATU590" s="1"/>
  <c r="AUA591" s="1"/>
  <c r="EP562"/>
  <c r="EP590" s="1"/>
  <c r="EV591" s="1"/>
  <c r="AAK562"/>
  <c r="AAK590" s="1"/>
  <c r="AAQ591" s="1"/>
  <c r="AGW562"/>
  <c r="AGW590" s="1"/>
  <c r="AHC591" s="1"/>
  <c r="LB562"/>
  <c r="LB590" s="1"/>
  <c r="LH591" s="1"/>
  <c r="RN562"/>
  <c r="RN590" s="1"/>
  <c r="RT591" s="1"/>
  <c r="AKX562"/>
  <c r="AKX590" s="1"/>
  <c r="ALD591" s="1"/>
  <c r="ARJ562"/>
  <c r="ARJ590" s="1"/>
  <c r="ARP591" s="1"/>
  <c r="AVK568"/>
  <c r="AVK573"/>
  <c r="AVJ567"/>
  <c r="AVJ566"/>
  <c r="ANM583"/>
  <c r="ANS583" s="1"/>
  <c r="ANM586"/>
  <c r="ANS586" s="1"/>
  <c r="ANM582"/>
  <c r="ANS582" s="1"/>
  <c r="ANM579"/>
  <c r="ANS579" s="1"/>
  <c r="ANM585"/>
  <c r="ANS585" s="1"/>
  <c r="ANM588"/>
  <c r="ANS588" s="1"/>
  <c r="ANM581"/>
  <c r="ANS581" s="1"/>
  <c r="ANM576"/>
  <c r="ANS576" s="1"/>
  <c r="ANM587"/>
  <c r="ANS587" s="1"/>
  <c r="ANM584"/>
  <c r="ANS584" s="1"/>
  <c r="ANM580"/>
  <c r="ANS580" s="1"/>
  <c r="ANM563"/>
  <c r="ANS563" s="1"/>
  <c r="ANM565"/>
  <c r="ANS565" s="1"/>
  <c r="ANM567"/>
  <c r="ANS567" s="1"/>
  <c r="ANM569"/>
  <c r="ANS569" s="1"/>
  <c r="ANM575"/>
  <c r="ANS575" s="1"/>
  <c r="ANM566"/>
  <c r="ANS566" s="1"/>
  <c r="ANM568"/>
  <c r="ANS568" s="1"/>
  <c r="ANM571"/>
  <c r="ANS571" s="1"/>
  <c r="ANM573"/>
  <c r="ANS573" s="1"/>
  <c r="ANM564"/>
  <c r="ANS564" s="1"/>
  <c r="ANM570"/>
  <c r="ANS570" s="1"/>
  <c r="ANM572"/>
  <c r="ANS572" s="1"/>
  <c r="ANM574"/>
  <c r="ANS574" s="1"/>
  <c r="NQ583"/>
  <c r="NW583" s="1"/>
  <c r="NQ584"/>
  <c r="NW584" s="1"/>
  <c r="NQ576"/>
  <c r="NW576" s="1"/>
  <c r="NQ586"/>
  <c r="NW586" s="1"/>
  <c r="NQ580"/>
  <c r="NW580" s="1"/>
  <c r="NQ588"/>
  <c r="NW588" s="1"/>
  <c r="NQ579"/>
  <c r="NW579" s="1"/>
  <c r="NQ585"/>
  <c r="NW585" s="1"/>
  <c r="NQ582"/>
  <c r="NW582" s="1"/>
  <c r="NQ581"/>
  <c r="NW581" s="1"/>
  <c r="NQ587"/>
  <c r="NW587" s="1"/>
  <c r="NQ563"/>
  <c r="NW563" s="1"/>
  <c r="NQ567"/>
  <c r="NW567" s="1"/>
  <c r="NQ569"/>
  <c r="NW569" s="1"/>
  <c r="NQ571"/>
  <c r="NW571" s="1"/>
  <c r="NQ575"/>
  <c r="NW575" s="1"/>
  <c r="NQ564"/>
  <c r="NW564" s="1"/>
  <c r="NQ570"/>
  <c r="NW570" s="1"/>
  <c r="NQ572"/>
  <c r="NW572" s="1"/>
  <c r="NQ565"/>
  <c r="NW565" s="1"/>
  <c r="NQ573"/>
  <c r="NW573" s="1"/>
  <c r="NQ566"/>
  <c r="NW566" s="1"/>
  <c r="NQ568"/>
  <c r="NW568" s="1"/>
  <c r="NQ574"/>
  <c r="NW574" s="1"/>
  <c r="ACZ583"/>
  <c r="ADF583" s="1"/>
  <c r="ACZ579"/>
  <c r="ADF579" s="1"/>
  <c r="ACZ585"/>
  <c r="ADF585" s="1"/>
  <c r="ACZ582"/>
  <c r="ADF582" s="1"/>
  <c r="ACZ587"/>
  <c r="ADF587" s="1"/>
  <c r="ACZ576"/>
  <c r="ADF576" s="1"/>
  <c r="ACZ584"/>
  <c r="ADF584" s="1"/>
  <c r="ACZ580"/>
  <c r="ADF580" s="1"/>
  <c r="ACZ581"/>
  <c r="ADF581" s="1"/>
  <c r="ACZ586"/>
  <c r="ADF586" s="1"/>
  <c r="ACZ588"/>
  <c r="ADF588" s="1"/>
  <c r="ACZ565"/>
  <c r="ADF565" s="1"/>
  <c r="ACZ567"/>
  <c r="ADF567" s="1"/>
  <c r="ACZ569"/>
  <c r="ADF569" s="1"/>
  <c r="ACZ571"/>
  <c r="ADF571" s="1"/>
  <c r="ACZ575"/>
  <c r="ADF575" s="1"/>
  <c r="ACZ564"/>
  <c r="ADF564" s="1"/>
  <c r="ACZ568"/>
  <c r="ADF568" s="1"/>
  <c r="ACZ572"/>
  <c r="ADF572" s="1"/>
  <c r="ACZ563"/>
  <c r="ADF563" s="1"/>
  <c r="ACZ573"/>
  <c r="ADF573" s="1"/>
  <c r="ACZ566"/>
  <c r="ADF566" s="1"/>
  <c r="ACZ570"/>
  <c r="ADF570" s="1"/>
  <c r="ACZ574"/>
  <c r="ADF574" s="1"/>
  <c r="AS583"/>
  <c r="AY583" s="1"/>
  <c r="AS586"/>
  <c r="AY586" s="1"/>
  <c r="AS576"/>
  <c r="AY576" s="1"/>
  <c r="AS581"/>
  <c r="AY581" s="1"/>
  <c r="AS580"/>
  <c r="AY580" s="1"/>
  <c r="AS588"/>
  <c r="AY588" s="1"/>
  <c r="AS579"/>
  <c r="AY579" s="1"/>
  <c r="AS582"/>
  <c r="AY582" s="1"/>
  <c r="AS584"/>
  <c r="AY584" s="1"/>
  <c r="AS587"/>
  <c r="AY587" s="1"/>
  <c r="AS585"/>
  <c r="AY585" s="1"/>
  <c r="AS563"/>
  <c r="AY563" s="1"/>
  <c r="AS565"/>
  <c r="AY565" s="1"/>
  <c r="AS567"/>
  <c r="AY567" s="1"/>
  <c r="AS569"/>
  <c r="AY569" s="1"/>
  <c r="AS571"/>
  <c r="AY571" s="1"/>
  <c r="AS573"/>
  <c r="AY573" s="1"/>
  <c r="AS575"/>
  <c r="AY575" s="1"/>
  <c r="AS564"/>
  <c r="AY564" s="1"/>
  <c r="AS566"/>
  <c r="AY566" s="1"/>
  <c r="AS568"/>
  <c r="AY568" s="1"/>
  <c r="AS570"/>
  <c r="AY570" s="1"/>
  <c r="AS572"/>
  <c r="AY572" s="1"/>
  <c r="AS574"/>
  <c r="AY574" s="1"/>
  <c r="AJL583"/>
  <c r="AJR583" s="1"/>
  <c r="AJL581"/>
  <c r="AJR581" s="1"/>
  <c r="AJL576"/>
  <c r="AJR576" s="1"/>
  <c r="AJL585"/>
  <c r="AJR585" s="1"/>
  <c r="AJL579"/>
  <c r="AJR579" s="1"/>
  <c r="AJL586"/>
  <c r="AJR586" s="1"/>
  <c r="AJL584"/>
  <c r="AJR584" s="1"/>
  <c r="AJL582"/>
  <c r="AJR582" s="1"/>
  <c r="AJL580"/>
  <c r="AJR580" s="1"/>
  <c r="AJL587"/>
  <c r="AJR587" s="1"/>
  <c r="AJL588"/>
  <c r="AJR588" s="1"/>
  <c r="AJL571"/>
  <c r="AJR571" s="1"/>
  <c r="AJL573"/>
  <c r="AJR573" s="1"/>
  <c r="AJL568"/>
  <c r="AJR568" s="1"/>
  <c r="AJL570"/>
  <c r="AJR570" s="1"/>
  <c r="AJL574"/>
  <c r="AJR574" s="1"/>
  <c r="AJL563"/>
  <c r="AJR563" s="1"/>
  <c r="AJL565"/>
  <c r="AJR565" s="1"/>
  <c r="AJL567"/>
  <c r="AJR567" s="1"/>
  <c r="AJL569"/>
  <c r="AJR569" s="1"/>
  <c r="AJL575"/>
  <c r="AJR575" s="1"/>
  <c r="AJL564"/>
  <c r="AJR564" s="1"/>
  <c r="AJL566"/>
  <c r="AJR566" s="1"/>
  <c r="AJL572"/>
  <c r="AJR572" s="1"/>
  <c r="JP583"/>
  <c r="JV583" s="1"/>
  <c r="JP579"/>
  <c r="JV579" s="1"/>
  <c r="JP586"/>
  <c r="JV586" s="1"/>
  <c r="JP584"/>
  <c r="JV584" s="1"/>
  <c r="JP580"/>
  <c r="JV580" s="1"/>
  <c r="JP582"/>
  <c r="JV582" s="1"/>
  <c r="JP576"/>
  <c r="JV576" s="1"/>
  <c r="JP587"/>
  <c r="JV587" s="1"/>
  <c r="JP581"/>
  <c r="JV581" s="1"/>
  <c r="JP585"/>
  <c r="JV585" s="1"/>
  <c r="JP588"/>
  <c r="JV588" s="1"/>
  <c r="JP565"/>
  <c r="JV565" s="1"/>
  <c r="JP571"/>
  <c r="JV571" s="1"/>
  <c r="JP573"/>
  <c r="JV573" s="1"/>
  <c r="JP564"/>
  <c r="JV564" s="1"/>
  <c r="JP570"/>
  <c r="JV570" s="1"/>
  <c r="JP572"/>
  <c r="JV572" s="1"/>
  <c r="JP563"/>
  <c r="JV563" s="1"/>
  <c r="JP567"/>
  <c r="JV567" s="1"/>
  <c r="JP569"/>
  <c r="JV569" s="1"/>
  <c r="JP575"/>
  <c r="JV575" s="1"/>
  <c r="JP566"/>
  <c r="JV566" s="1"/>
  <c r="JP568"/>
  <c r="JV568" s="1"/>
  <c r="JP574"/>
  <c r="JV574" s="1"/>
  <c r="YY583"/>
  <c r="ZE583" s="1"/>
  <c r="YY582"/>
  <c r="ZE582" s="1"/>
  <c r="YY579"/>
  <c r="ZE579" s="1"/>
  <c r="YY581"/>
  <c r="ZE581" s="1"/>
  <c r="YY585"/>
  <c r="ZE585" s="1"/>
  <c r="YY588"/>
  <c r="ZE588" s="1"/>
  <c r="YY586"/>
  <c r="ZE586" s="1"/>
  <c r="YY580"/>
  <c r="ZE580" s="1"/>
  <c r="YY584"/>
  <c r="ZE584" s="1"/>
  <c r="YY587"/>
  <c r="ZE587" s="1"/>
  <c r="YY576"/>
  <c r="ZE576" s="1"/>
  <c r="YY571"/>
  <c r="ZE571" s="1"/>
  <c r="YY563"/>
  <c r="ZE563" s="1"/>
  <c r="YY565"/>
  <c r="ZE565" s="1"/>
  <c r="YY567"/>
  <c r="ZE567" s="1"/>
  <c r="YY569"/>
  <c r="ZE569" s="1"/>
  <c r="YY573"/>
  <c r="ZE573" s="1"/>
  <c r="YY575"/>
  <c r="ZE575" s="1"/>
  <c r="YY564"/>
  <c r="ZE564" s="1"/>
  <c r="YY566"/>
  <c r="ZE566" s="1"/>
  <c r="YY568"/>
  <c r="ZE568" s="1"/>
  <c r="YY570"/>
  <c r="ZE570" s="1"/>
  <c r="YY572"/>
  <c r="ZE572" s="1"/>
  <c r="YY574"/>
  <c r="ZE574" s="1"/>
  <c r="ASI583"/>
  <c r="ASO583" s="1"/>
  <c r="ASI579"/>
  <c r="ASO579" s="1"/>
  <c r="ASI585"/>
  <c r="ASO585" s="1"/>
  <c r="ASI586"/>
  <c r="ASO586" s="1"/>
  <c r="ASI582"/>
  <c r="ASO582" s="1"/>
  <c r="ASI584"/>
  <c r="ASO584" s="1"/>
  <c r="ASI580"/>
  <c r="ASO580" s="1"/>
  <c r="ASI581"/>
  <c r="ASO581" s="1"/>
  <c r="ASI576"/>
  <c r="ASO576" s="1"/>
  <c r="ASI587"/>
  <c r="ASO587" s="1"/>
  <c r="ASI588"/>
  <c r="ASO588" s="1"/>
  <c r="ASI563"/>
  <c r="ASO563" s="1"/>
  <c r="ASI565"/>
  <c r="ASO565" s="1"/>
  <c r="ASI569"/>
  <c r="ASO569" s="1"/>
  <c r="ASI571"/>
  <c r="ASO571" s="1"/>
  <c r="ASI573"/>
  <c r="ASO573" s="1"/>
  <c r="ASI568"/>
  <c r="ASO568" s="1"/>
  <c r="ASI570"/>
  <c r="ASO570" s="1"/>
  <c r="ASI574"/>
  <c r="ASO574" s="1"/>
  <c r="ASI567"/>
  <c r="ASO567" s="1"/>
  <c r="ASI575"/>
  <c r="ASO575" s="1"/>
  <c r="ASI564"/>
  <c r="ASO564" s="1"/>
  <c r="ASI566"/>
  <c r="ASO566" s="1"/>
  <c r="ASI572"/>
  <c r="ASO572" s="1"/>
  <c r="SM583"/>
  <c r="SS583" s="1"/>
  <c r="SM579"/>
  <c r="SS579" s="1"/>
  <c r="SM585"/>
  <c r="SS585" s="1"/>
  <c r="SM586"/>
  <c r="SS586" s="1"/>
  <c r="SM582"/>
  <c r="SS582" s="1"/>
  <c r="SM584"/>
  <c r="SS584" s="1"/>
  <c r="SM580"/>
  <c r="SS580" s="1"/>
  <c r="SM581"/>
  <c r="SS581" s="1"/>
  <c r="SM576"/>
  <c r="SS576" s="1"/>
  <c r="SM587"/>
  <c r="SS587" s="1"/>
  <c r="SM588"/>
  <c r="SS588" s="1"/>
  <c r="SM563"/>
  <c r="SS563" s="1"/>
  <c r="SM565"/>
  <c r="SS565" s="1"/>
  <c r="SM567"/>
  <c r="SS567" s="1"/>
  <c r="SM569"/>
  <c r="SS569" s="1"/>
  <c r="SM573"/>
  <c r="SS573" s="1"/>
  <c r="SM575"/>
  <c r="SS575" s="1"/>
  <c r="SM566"/>
  <c r="SS566" s="1"/>
  <c r="SM568"/>
  <c r="SS568" s="1"/>
  <c r="SM571"/>
  <c r="SS571" s="1"/>
  <c r="SM564"/>
  <c r="SS564" s="1"/>
  <c r="SM570"/>
  <c r="SS570" s="1"/>
  <c r="SM572"/>
  <c r="SS572" s="1"/>
  <c r="SM574"/>
  <c r="SS574" s="1"/>
  <c r="AHV583"/>
  <c r="AIB583" s="1"/>
  <c r="AHV581"/>
  <c r="AIB581" s="1"/>
  <c r="AHV586"/>
  <c r="AIB586" s="1"/>
  <c r="AHV584"/>
  <c r="AIB584" s="1"/>
  <c r="AHV580"/>
  <c r="AIB580" s="1"/>
  <c r="AHV582"/>
  <c r="AIB582" s="1"/>
  <c r="AHV587"/>
  <c r="AIB587" s="1"/>
  <c r="AHV576"/>
  <c r="AIB576" s="1"/>
  <c r="AHV579"/>
  <c r="AIB579" s="1"/>
  <c r="AHV585"/>
  <c r="AIB585" s="1"/>
  <c r="AHV588"/>
  <c r="AIB588" s="1"/>
  <c r="AHV563"/>
  <c r="AIB563" s="1"/>
  <c r="AHV571"/>
  <c r="AIB571" s="1"/>
  <c r="AHV573"/>
  <c r="AIB573" s="1"/>
  <c r="AHV564"/>
  <c r="AIB564" s="1"/>
  <c r="AHV570"/>
  <c r="AIB570" s="1"/>
  <c r="AHV572"/>
  <c r="AIB572" s="1"/>
  <c r="AHV565"/>
  <c r="AIB565" s="1"/>
  <c r="AHV567"/>
  <c r="AIB567" s="1"/>
  <c r="AHV569"/>
  <c r="AIB569" s="1"/>
  <c r="AHV575"/>
  <c r="AIB575" s="1"/>
  <c r="AHV566"/>
  <c r="AIB566" s="1"/>
  <c r="AHV568"/>
  <c r="AIB568" s="1"/>
  <c r="AHV574"/>
  <c r="AIB574" s="1"/>
  <c r="FO583"/>
  <c r="FU583" s="1"/>
  <c r="FO584"/>
  <c r="FU584" s="1"/>
  <c r="FO587"/>
  <c r="FU587" s="1"/>
  <c r="FO585"/>
  <c r="FU585" s="1"/>
  <c r="FO579"/>
  <c r="FU579" s="1"/>
  <c r="FO582"/>
  <c r="FU582" s="1"/>
  <c r="FO588"/>
  <c r="FU588" s="1"/>
  <c r="FO581"/>
  <c r="FU581" s="1"/>
  <c r="FO580"/>
  <c r="FU580" s="1"/>
  <c r="FO586"/>
  <c r="FU586" s="1"/>
  <c r="FO576"/>
  <c r="FU576" s="1"/>
  <c r="FO571"/>
  <c r="FU571" s="1"/>
  <c r="FO564"/>
  <c r="FU564" s="1"/>
  <c r="FO570"/>
  <c r="FU570" s="1"/>
  <c r="FO572"/>
  <c r="FU572" s="1"/>
  <c r="FO574"/>
  <c r="FU574" s="1"/>
  <c r="FO563"/>
  <c r="FU563" s="1"/>
  <c r="FO565"/>
  <c r="FU565" s="1"/>
  <c r="FO567"/>
  <c r="FU567" s="1"/>
  <c r="FO569"/>
  <c r="FU569" s="1"/>
  <c r="FO573"/>
  <c r="FU573" s="1"/>
  <c r="FO575"/>
  <c r="FU575" s="1"/>
  <c r="FO566"/>
  <c r="FU566" s="1"/>
  <c r="FO568"/>
  <c r="FU568" s="1"/>
  <c r="AOH583"/>
  <c r="AON583" s="1"/>
  <c r="AOH579"/>
  <c r="AON579" s="1"/>
  <c r="AOH586"/>
  <c r="AON586" s="1"/>
  <c r="AOH581"/>
  <c r="AON581" s="1"/>
  <c r="AOH576"/>
  <c r="AON576" s="1"/>
  <c r="AOH585"/>
  <c r="AON585" s="1"/>
  <c r="AOH588"/>
  <c r="AON588" s="1"/>
  <c r="AOH580"/>
  <c r="AON580" s="1"/>
  <c r="AOH587"/>
  <c r="AON587" s="1"/>
  <c r="AOH584"/>
  <c r="AON584" s="1"/>
  <c r="AOH582"/>
  <c r="AON582" s="1"/>
  <c r="AOH563"/>
  <c r="AON563" s="1"/>
  <c r="AOH571"/>
  <c r="AON571" s="1"/>
  <c r="AOH564"/>
  <c r="AON564" s="1"/>
  <c r="AOH570"/>
  <c r="AON570" s="1"/>
  <c r="AOH572"/>
  <c r="AON572" s="1"/>
  <c r="AOH574"/>
  <c r="AON574" s="1"/>
  <c r="AOH565"/>
  <c r="AON565" s="1"/>
  <c r="AOH567"/>
  <c r="AON567" s="1"/>
  <c r="AOH569"/>
  <c r="AON569" s="1"/>
  <c r="AOH573"/>
  <c r="AON573" s="1"/>
  <c r="AOH575"/>
  <c r="AON575" s="1"/>
  <c r="AOH566"/>
  <c r="AON566" s="1"/>
  <c r="AOH568"/>
  <c r="AON568" s="1"/>
  <c r="OL583"/>
  <c r="OR583" s="1"/>
  <c r="OL579"/>
  <c r="OR579" s="1"/>
  <c r="OL582"/>
  <c r="OR582" s="1"/>
  <c r="OL581"/>
  <c r="OR581" s="1"/>
  <c r="OL586"/>
  <c r="OR586" s="1"/>
  <c r="OL588"/>
  <c r="OR588" s="1"/>
  <c r="OL576"/>
  <c r="OR576" s="1"/>
  <c r="OL585"/>
  <c r="OR585" s="1"/>
  <c r="OL584"/>
  <c r="OR584" s="1"/>
  <c r="OL580"/>
  <c r="OR580" s="1"/>
  <c r="OL587"/>
  <c r="OR587" s="1"/>
  <c r="OL563"/>
  <c r="OR563" s="1"/>
  <c r="OL569"/>
  <c r="OR569" s="1"/>
  <c r="OL571"/>
  <c r="OR571" s="1"/>
  <c r="OL564"/>
  <c r="OR564" s="1"/>
  <c r="OL570"/>
  <c r="OR570" s="1"/>
  <c r="OL572"/>
  <c r="OR572" s="1"/>
  <c r="OL574"/>
  <c r="OR574" s="1"/>
  <c r="OL565"/>
  <c r="OR565" s="1"/>
  <c r="OL567"/>
  <c r="OR567" s="1"/>
  <c r="OL573"/>
  <c r="OR573" s="1"/>
  <c r="OL575"/>
  <c r="OR575" s="1"/>
  <c r="OL566"/>
  <c r="OR566" s="1"/>
  <c r="OL568"/>
  <c r="OR568" s="1"/>
  <c r="ADU583"/>
  <c r="AEA583" s="1"/>
  <c r="ADU584"/>
  <c r="AEA584" s="1"/>
  <c r="ADU587"/>
  <c r="AEA587" s="1"/>
  <c r="ADU576"/>
  <c r="AEA576" s="1"/>
  <c r="ADU586"/>
  <c r="AEA586" s="1"/>
  <c r="ADU580"/>
  <c r="AEA580" s="1"/>
  <c r="ADU588"/>
  <c r="AEA588" s="1"/>
  <c r="ADU581"/>
  <c r="AEA581" s="1"/>
  <c r="ADU585"/>
  <c r="AEA585" s="1"/>
  <c r="ADU582"/>
  <c r="AEA582" s="1"/>
  <c r="ADU579"/>
  <c r="AEA579" s="1"/>
  <c r="ADU567"/>
  <c r="AEA567" s="1"/>
  <c r="ADU575"/>
  <c r="AEA575" s="1"/>
  <c r="ADU568"/>
  <c r="AEA568" s="1"/>
  <c r="ADU570"/>
  <c r="AEA570" s="1"/>
  <c r="ADU563"/>
  <c r="AEA563" s="1"/>
  <c r="ADU565"/>
  <c r="AEA565" s="1"/>
  <c r="ADU569"/>
  <c r="AEA569" s="1"/>
  <c r="ADU571"/>
  <c r="AEA571" s="1"/>
  <c r="ADU573"/>
  <c r="AEA573" s="1"/>
  <c r="ADU564"/>
  <c r="AEA564" s="1"/>
  <c r="ADU566"/>
  <c r="AEA566" s="1"/>
  <c r="ADU572"/>
  <c r="AEA572" s="1"/>
  <c r="ADU574"/>
  <c r="AEA574" s="1"/>
  <c r="BN583"/>
  <c r="BT583" s="1"/>
  <c r="BN587"/>
  <c r="BT587" s="1"/>
  <c r="BN586"/>
  <c r="BT586" s="1"/>
  <c r="BN584"/>
  <c r="BT584" s="1"/>
  <c r="BN576"/>
  <c r="BT576" s="1"/>
  <c r="BN585"/>
  <c r="BT585" s="1"/>
  <c r="BN581"/>
  <c r="BT581" s="1"/>
  <c r="BN580"/>
  <c r="BT580" s="1"/>
  <c r="BN579"/>
  <c r="BT579" s="1"/>
  <c r="BN582"/>
  <c r="BT582" s="1"/>
  <c r="BN588"/>
  <c r="BT588" s="1"/>
  <c r="BN565"/>
  <c r="BT565" s="1"/>
  <c r="BN567"/>
  <c r="BT567" s="1"/>
  <c r="BN575"/>
  <c r="BT575" s="1"/>
  <c r="BN563"/>
  <c r="BT563" s="1"/>
  <c r="BN569"/>
  <c r="BT569" s="1"/>
  <c r="BN571"/>
  <c r="BT571" s="1"/>
  <c r="BN573"/>
  <c r="BT573" s="1"/>
  <c r="BN564"/>
  <c r="BT564" s="1"/>
  <c r="BN566"/>
  <c r="BT566" s="1"/>
  <c r="BN568"/>
  <c r="BT568" s="1"/>
  <c r="BN570"/>
  <c r="BT570" s="1"/>
  <c r="BN572"/>
  <c r="BT572" s="1"/>
  <c r="BN574"/>
  <c r="BT574" s="1"/>
  <c r="AQS583"/>
  <c r="AQY583" s="1"/>
  <c r="AQS586"/>
  <c r="AQY586" s="1"/>
  <c r="AQS582"/>
  <c r="AQY582" s="1"/>
  <c r="AQS579"/>
  <c r="AQY579" s="1"/>
  <c r="AQS581"/>
  <c r="AQY581" s="1"/>
  <c r="AQS576"/>
  <c r="AQY576" s="1"/>
  <c r="AQS587"/>
  <c r="AQY587" s="1"/>
  <c r="AQS584"/>
  <c r="AQY584" s="1"/>
  <c r="AQS580"/>
  <c r="AQY580" s="1"/>
  <c r="AQS585"/>
  <c r="AQY585" s="1"/>
  <c r="AQS588"/>
  <c r="AQY588" s="1"/>
  <c r="AQS563"/>
  <c r="AQY563" s="1"/>
  <c r="AQS565"/>
  <c r="AQY565" s="1"/>
  <c r="AQS571"/>
  <c r="AQY571" s="1"/>
  <c r="AQS573"/>
  <c r="AQY573" s="1"/>
  <c r="AQS564"/>
  <c r="AQY564" s="1"/>
  <c r="AQS566"/>
  <c r="AQY566" s="1"/>
  <c r="AQS568"/>
  <c r="AQY568" s="1"/>
  <c r="AQS570"/>
  <c r="AQY570" s="1"/>
  <c r="AQS572"/>
  <c r="AQY572" s="1"/>
  <c r="AQS567"/>
  <c r="AQY567" s="1"/>
  <c r="AQS569"/>
  <c r="AQY569" s="1"/>
  <c r="AQS575"/>
  <c r="AQY575" s="1"/>
  <c r="AQS574"/>
  <c r="AQY574" s="1"/>
  <c r="QW583"/>
  <c r="RC583" s="1"/>
  <c r="QW586"/>
  <c r="RC586" s="1"/>
  <c r="QW580"/>
  <c r="RC580" s="1"/>
  <c r="QW579"/>
  <c r="RC579" s="1"/>
  <c r="QW582"/>
  <c r="RC582" s="1"/>
  <c r="QW588"/>
  <c r="RC588" s="1"/>
  <c r="QW581"/>
  <c r="RC581" s="1"/>
  <c r="QW585"/>
  <c r="RC585" s="1"/>
  <c r="QW584"/>
  <c r="RC584" s="1"/>
  <c r="QW576"/>
  <c r="RC576" s="1"/>
  <c r="QW587"/>
  <c r="RC587" s="1"/>
  <c r="QW563"/>
  <c r="RC563" s="1"/>
  <c r="QW571"/>
  <c r="RC571" s="1"/>
  <c r="QW573"/>
  <c r="RC573" s="1"/>
  <c r="QW564"/>
  <c r="RC564" s="1"/>
  <c r="QW566"/>
  <c r="RC566" s="1"/>
  <c r="QW568"/>
  <c r="RC568" s="1"/>
  <c r="QW570"/>
  <c r="RC570" s="1"/>
  <c r="QW572"/>
  <c r="RC572" s="1"/>
  <c r="QW565"/>
  <c r="RC565" s="1"/>
  <c r="QW567"/>
  <c r="RC567" s="1"/>
  <c r="QW569"/>
  <c r="RC569" s="1"/>
  <c r="QW575"/>
  <c r="RC575" s="1"/>
  <c r="QW574"/>
  <c r="RC574" s="1"/>
  <c r="AGF583"/>
  <c r="AGL583" s="1"/>
  <c r="AGF579"/>
  <c r="AGL579" s="1"/>
  <c r="AGF582"/>
  <c r="AGL582" s="1"/>
  <c r="AGF587"/>
  <c r="AGL587" s="1"/>
  <c r="AGF580"/>
  <c r="AGL580" s="1"/>
  <c r="AGF576"/>
  <c r="AGL576" s="1"/>
  <c r="AGF584"/>
  <c r="AGL584" s="1"/>
  <c r="AGF581"/>
  <c r="AGL581" s="1"/>
  <c r="AGF585"/>
  <c r="AGL585" s="1"/>
  <c r="AGF586"/>
  <c r="AGL586" s="1"/>
  <c r="AGF588"/>
  <c r="AGL588" s="1"/>
  <c r="AGF567"/>
  <c r="AGL567" s="1"/>
  <c r="AGF569"/>
  <c r="AGL569" s="1"/>
  <c r="AGF573"/>
  <c r="AGL573" s="1"/>
  <c r="AGF575"/>
  <c r="AGL575" s="1"/>
  <c r="AGF564"/>
  <c r="AGL564" s="1"/>
  <c r="AGF566"/>
  <c r="AGL566" s="1"/>
  <c r="AGF572"/>
  <c r="AGL572" s="1"/>
  <c r="AGF574"/>
  <c r="AGL574" s="1"/>
  <c r="AGF563"/>
  <c r="AGL563" s="1"/>
  <c r="AGF565"/>
  <c r="AGL565" s="1"/>
  <c r="AGF571"/>
  <c r="AGL571" s="1"/>
  <c r="AGF568"/>
  <c r="AGL568" s="1"/>
  <c r="AGF570"/>
  <c r="AGL570" s="1"/>
  <c r="DY583"/>
  <c r="EE583" s="1"/>
  <c r="DY586"/>
  <c r="EE586" s="1"/>
  <c r="DY576"/>
  <c r="EE576" s="1"/>
  <c r="DY581"/>
  <c r="EE581" s="1"/>
  <c r="DY580"/>
  <c r="EE580" s="1"/>
  <c r="DY588"/>
  <c r="EE588" s="1"/>
  <c r="DY579"/>
  <c r="EE579" s="1"/>
  <c r="DY582"/>
  <c r="EE582" s="1"/>
  <c r="DY584"/>
  <c r="EE584" s="1"/>
  <c r="DY587"/>
  <c r="EE587" s="1"/>
  <c r="DY585"/>
  <c r="EE585" s="1"/>
  <c r="DY563"/>
  <c r="EE563" s="1"/>
  <c r="DY567"/>
  <c r="EE567" s="1"/>
  <c r="DY569"/>
  <c r="EE569" s="1"/>
  <c r="DY575"/>
  <c r="EE575" s="1"/>
  <c r="DY564"/>
  <c r="EE564" s="1"/>
  <c r="DY566"/>
  <c r="EE566" s="1"/>
  <c r="DY572"/>
  <c r="EE572" s="1"/>
  <c r="DY574"/>
  <c r="EE574" s="1"/>
  <c r="DY565"/>
  <c r="EE565" s="1"/>
  <c r="DY571"/>
  <c r="EE571" s="1"/>
  <c r="DY573"/>
  <c r="EE573" s="1"/>
  <c r="DY568"/>
  <c r="EE568" s="1"/>
  <c r="DY570"/>
  <c r="EE570" s="1"/>
  <c r="AMR583"/>
  <c r="AMX583" s="1"/>
  <c r="AMR584"/>
  <c r="AMX584" s="1"/>
  <c r="AMR582"/>
  <c r="AMX582" s="1"/>
  <c r="AMR580"/>
  <c r="AMX580" s="1"/>
  <c r="AMR587"/>
  <c r="AMX587" s="1"/>
  <c r="AMR588"/>
  <c r="AMX588" s="1"/>
  <c r="AMR581"/>
  <c r="AMX581" s="1"/>
  <c r="AMR576"/>
  <c r="AMX576" s="1"/>
  <c r="AMR585"/>
  <c r="AMX585" s="1"/>
  <c r="AMR579"/>
  <c r="AMX579" s="1"/>
  <c r="AMR586"/>
  <c r="AMX586" s="1"/>
  <c r="AMR565"/>
  <c r="AMX565" s="1"/>
  <c r="AMR567"/>
  <c r="AMX567" s="1"/>
  <c r="AMR569"/>
  <c r="AMX569" s="1"/>
  <c r="AMR573"/>
  <c r="AMX573" s="1"/>
  <c r="AMR575"/>
  <c r="AMX575" s="1"/>
  <c r="AMR564"/>
  <c r="AMX564" s="1"/>
  <c r="AMR568"/>
  <c r="AMX568" s="1"/>
  <c r="AMR572"/>
  <c r="AMX572" s="1"/>
  <c r="AMR574"/>
  <c r="AMX574" s="1"/>
  <c r="AMR563"/>
  <c r="AMX563" s="1"/>
  <c r="AMR571"/>
  <c r="AMX571" s="1"/>
  <c r="AMR566"/>
  <c r="AMX566" s="1"/>
  <c r="AMR570"/>
  <c r="AMX570" s="1"/>
  <c r="MV583"/>
  <c r="NB583" s="1"/>
  <c r="MV582"/>
  <c r="NB582" s="1"/>
  <c r="MV576"/>
  <c r="NB576" s="1"/>
  <c r="MV587"/>
  <c r="NB587" s="1"/>
  <c r="MV581"/>
  <c r="NB581" s="1"/>
  <c r="MV585"/>
  <c r="NB585" s="1"/>
  <c r="MV588"/>
  <c r="NB588" s="1"/>
  <c r="MV579"/>
  <c r="NB579" s="1"/>
  <c r="MV586"/>
  <c r="NB586" s="1"/>
  <c r="MV584"/>
  <c r="NB584" s="1"/>
  <c r="MV580"/>
  <c r="NB580" s="1"/>
  <c r="MV565"/>
  <c r="NB565" s="1"/>
  <c r="MV567"/>
  <c r="NB567" s="1"/>
  <c r="MV575"/>
  <c r="NB575" s="1"/>
  <c r="MV563"/>
  <c r="NB563" s="1"/>
  <c r="MV569"/>
  <c r="NB569" s="1"/>
  <c r="MV571"/>
  <c r="NB571" s="1"/>
  <c r="MV573"/>
  <c r="NB573" s="1"/>
  <c r="MV564"/>
  <c r="NB564" s="1"/>
  <c r="MV566"/>
  <c r="NB566" s="1"/>
  <c r="MV568"/>
  <c r="NB568" s="1"/>
  <c r="MV570"/>
  <c r="NB570" s="1"/>
  <c r="MV572"/>
  <c r="NB572" s="1"/>
  <c r="MV574"/>
  <c r="NB574" s="1"/>
  <c r="ACE583"/>
  <c r="ACK583" s="1"/>
  <c r="ACE582"/>
  <c r="ACK582" s="1"/>
  <c r="ACE579"/>
  <c r="ACK579" s="1"/>
  <c r="ACE581"/>
  <c r="ACK581" s="1"/>
  <c r="ACE585"/>
  <c r="ACK585" s="1"/>
  <c r="ACE588"/>
  <c r="ACK588" s="1"/>
  <c r="ACE586"/>
  <c r="ACK586" s="1"/>
  <c r="ACE580"/>
  <c r="ACK580" s="1"/>
  <c r="ACE584"/>
  <c r="ACK584" s="1"/>
  <c r="ACE587"/>
  <c r="ACK587" s="1"/>
  <c r="ACE576"/>
  <c r="ACK576" s="1"/>
  <c r="ACE563"/>
  <c r="ACK563" s="1"/>
  <c r="ACE569"/>
  <c r="ACK569" s="1"/>
  <c r="ACE571"/>
  <c r="ACK571" s="1"/>
  <c r="ACE566"/>
  <c r="ACK566" s="1"/>
  <c r="ACE568"/>
  <c r="ACK568" s="1"/>
  <c r="ACE565"/>
  <c r="ACK565" s="1"/>
  <c r="ACE567"/>
  <c r="ACK567" s="1"/>
  <c r="ACE573"/>
  <c r="ACK573" s="1"/>
  <c r="ACE575"/>
  <c r="ACK575" s="1"/>
  <c r="ACE564"/>
  <c r="ACK564" s="1"/>
  <c r="ACE570"/>
  <c r="ACK570" s="1"/>
  <c r="ACE572"/>
  <c r="ACK572" s="1"/>
  <c r="ACE574"/>
  <c r="ACK574" s="1"/>
  <c r="APC583"/>
  <c r="API583" s="1"/>
  <c r="APC579"/>
  <c r="API579" s="1"/>
  <c r="APC585"/>
  <c r="API585" s="1"/>
  <c r="APC586"/>
  <c r="API586" s="1"/>
  <c r="APC582"/>
  <c r="API582" s="1"/>
  <c r="APC584"/>
  <c r="API584" s="1"/>
  <c r="APC580"/>
  <c r="API580" s="1"/>
  <c r="APC581"/>
  <c r="API581" s="1"/>
  <c r="APC576"/>
  <c r="API576" s="1"/>
  <c r="APC587"/>
  <c r="API587" s="1"/>
  <c r="APC588"/>
  <c r="API588" s="1"/>
  <c r="APC563"/>
  <c r="API563" s="1"/>
  <c r="APC569"/>
  <c r="API569" s="1"/>
  <c r="APC571"/>
  <c r="API571" s="1"/>
  <c r="APC564"/>
  <c r="API564" s="1"/>
  <c r="APC566"/>
  <c r="API566" s="1"/>
  <c r="APC568"/>
  <c r="API568" s="1"/>
  <c r="APC570"/>
  <c r="API570" s="1"/>
  <c r="APC572"/>
  <c r="API572" s="1"/>
  <c r="APC574"/>
  <c r="API574" s="1"/>
  <c r="APC565"/>
  <c r="API565" s="1"/>
  <c r="APC567"/>
  <c r="API567" s="1"/>
  <c r="APC573"/>
  <c r="API573" s="1"/>
  <c r="APC575"/>
  <c r="API575" s="1"/>
  <c r="PG583"/>
  <c r="PM583" s="1"/>
  <c r="PG579"/>
  <c r="PM579" s="1"/>
  <c r="PG582"/>
  <c r="PM582" s="1"/>
  <c r="PG586"/>
  <c r="PM586" s="1"/>
  <c r="PG580"/>
  <c r="PM580" s="1"/>
  <c r="PG584"/>
  <c r="PM584" s="1"/>
  <c r="PG576"/>
  <c r="PM576" s="1"/>
  <c r="PG587"/>
  <c r="PM587" s="1"/>
  <c r="PG581"/>
  <c r="PM581" s="1"/>
  <c r="PG585"/>
  <c r="PM585" s="1"/>
  <c r="PG588"/>
  <c r="PM588" s="1"/>
  <c r="PG563"/>
  <c r="PM563" s="1"/>
  <c r="PG564"/>
  <c r="PM564" s="1"/>
  <c r="PG568"/>
  <c r="PM568" s="1"/>
  <c r="PG572"/>
  <c r="PM572" s="1"/>
  <c r="PG574"/>
  <c r="PM574" s="1"/>
  <c r="PG565"/>
  <c r="PM565" s="1"/>
  <c r="PG567"/>
  <c r="PM567" s="1"/>
  <c r="PG569"/>
  <c r="PM569" s="1"/>
  <c r="PG571"/>
  <c r="PM571" s="1"/>
  <c r="PG573"/>
  <c r="PM573" s="1"/>
  <c r="PG575"/>
  <c r="PM575" s="1"/>
  <c r="PG566"/>
  <c r="PM566" s="1"/>
  <c r="PG570"/>
  <c r="PM570" s="1"/>
  <c r="AEP583"/>
  <c r="AEV583" s="1"/>
  <c r="AEP582"/>
  <c r="AEV582" s="1"/>
  <c r="AEP587"/>
  <c r="AEV587" s="1"/>
  <c r="AEP576"/>
  <c r="AEV576" s="1"/>
  <c r="AEP579"/>
  <c r="AEV579" s="1"/>
  <c r="AEP585"/>
  <c r="AEV585" s="1"/>
  <c r="AEP588"/>
  <c r="AEV588" s="1"/>
  <c r="AEP581"/>
  <c r="AEV581" s="1"/>
  <c r="AEP586"/>
  <c r="AEV586" s="1"/>
  <c r="AEP584"/>
  <c r="AEV584" s="1"/>
  <c r="AEP580"/>
  <c r="AEV580" s="1"/>
  <c r="AEP565"/>
  <c r="AEV565" s="1"/>
  <c r="AEP569"/>
  <c r="AEV569" s="1"/>
  <c r="AEP563"/>
  <c r="AEV563" s="1"/>
  <c r="AEP567"/>
  <c r="AEV567" s="1"/>
  <c r="AEP571"/>
  <c r="AEV571" s="1"/>
  <c r="AEP573"/>
  <c r="AEV573" s="1"/>
  <c r="AEP575"/>
  <c r="AEV575" s="1"/>
  <c r="AEP564"/>
  <c r="AEV564" s="1"/>
  <c r="AEP566"/>
  <c r="AEV566" s="1"/>
  <c r="AEP568"/>
  <c r="AEV568" s="1"/>
  <c r="AEP570"/>
  <c r="AEV570" s="1"/>
  <c r="AEP572"/>
  <c r="AEV572" s="1"/>
  <c r="AEP574"/>
  <c r="AEV574" s="1"/>
  <c r="CI583"/>
  <c r="CO583" s="1"/>
  <c r="CI584"/>
  <c r="CO584" s="1"/>
  <c r="CI587"/>
  <c r="CO587" s="1"/>
  <c r="CI585"/>
  <c r="CO585" s="1"/>
  <c r="CI579"/>
  <c r="CO579" s="1"/>
  <c r="CI582"/>
  <c r="CO582" s="1"/>
  <c r="CI588"/>
  <c r="CO588" s="1"/>
  <c r="CI581"/>
  <c r="CO581" s="1"/>
  <c r="CI580"/>
  <c r="CO580" s="1"/>
  <c r="CI586"/>
  <c r="CO586" s="1"/>
  <c r="CI576"/>
  <c r="CO576" s="1"/>
  <c r="CI565"/>
  <c r="CO565" s="1"/>
  <c r="CI567"/>
  <c r="CO567" s="1"/>
  <c r="CI569"/>
  <c r="CO569" s="1"/>
  <c r="CI571"/>
  <c r="CO571" s="1"/>
  <c r="CI575"/>
  <c r="CO575" s="1"/>
  <c r="CI568"/>
  <c r="CO568" s="1"/>
  <c r="CI570"/>
  <c r="CO570" s="1"/>
  <c r="CI574"/>
  <c r="CO574" s="1"/>
  <c r="CI563"/>
  <c r="CO563" s="1"/>
  <c r="CI573"/>
  <c r="CO573" s="1"/>
  <c r="CI564"/>
  <c r="CO564" s="1"/>
  <c r="CI566"/>
  <c r="CO566" s="1"/>
  <c r="CI572"/>
  <c r="CO572" s="1"/>
  <c r="ALB583"/>
  <c r="ALH583" s="1"/>
  <c r="ALB580"/>
  <c r="ALH580" s="1"/>
  <c r="ALB587"/>
  <c r="ALH587" s="1"/>
  <c r="ALB584"/>
  <c r="ALH584" s="1"/>
  <c r="ALB582"/>
  <c r="ALH582" s="1"/>
  <c r="ALB579"/>
  <c r="ALH579" s="1"/>
  <c r="ALB586"/>
  <c r="ALH586" s="1"/>
  <c r="ALB581"/>
  <c r="ALH581" s="1"/>
  <c r="ALB576"/>
  <c r="ALH576" s="1"/>
  <c r="ALB585"/>
  <c r="ALH585" s="1"/>
  <c r="ALB588"/>
  <c r="ALH588" s="1"/>
  <c r="ALB563"/>
  <c r="ALH563" s="1"/>
  <c r="ALB567"/>
  <c r="ALH567" s="1"/>
  <c r="ALB569"/>
  <c r="ALH569" s="1"/>
  <c r="ALB573"/>
  <c r="ALH573" s="1"/>
  <c r="ALB575"/>
  <c r="ALH575" s="1"/>
  <c r="ALB566"/>
  <c r="ALH566" s="1"/>
  <c r="ALB568"/>
  <c r="ALH568" s="1"/>
  <c r="ALB574"/>
  <c r="ALH574" s="1"/>
  <c r="ALB565"/>
  <c r="ALH565" s="1"/>
  <c r="ALB571"/>
  <c r="ALH571" s="1"/>
  <c r="ALB564"/>
  <c r="ALH564" s="1"/>
  <c r="ALB570"/>
  <c r="ALH570" s="1"/>
  <c r="ALB572"/>
  <c r="ALH572" s="1"/>
  <c r="LF583"/>
  <c r="LL583" s="1"/>
  <c r="LF581"/>
  <c r="LL581" s="1"/>
  <c r="LF585"/>
  <c r="LL585" s="1"/>
  <c r="LF582"/>
  <c r="LL582" s="1"/>
  <c r="LF576"/>
  <c r="LL576" s="1"/>
  <c r="LF587"/>
  <c r="LL587" s="1"/>
  <c r="LF584"/>
  <c r="LL584" s="1"/>
  <c r="LF580"/>
  <c r="LL580" s="1"/>
  <c r="LF579"/>
  <c r="LL579" s="1"/>
  <c r="LF586"/>
  <c r="LL586" s="1"/>
  <c r="LF588"/>
  <c r="LL588" s="1"/>
  <c r="LF563"/>
  <c r="LL563" s="1"/>
  <c r="LF565"/>
  <c r="LL565" s="1"/>
  <c r="LF567"/>
  <c r="LL567" s="1"/>
  <c r="LF569"/>
  <c r="LL569" s="1"/>
  <c r="LF573"/>
  <c r="LL573" s="1"/>
  <c r="LF575"/>
  <c r="LL575" s="1"/>
  <c r="LF564"/>
  <c r="LL564" s="1"/>
  <c r="LF566"/>
  <c r="LL566" s="1"/>
  <c r="LF572"/>
  <c r="LL572" s="1"/>
  <c r="LF571"/>
  <c r="LL571" s="1"/>
  <c r="LF568"/>
  <c r="LL568" s="1"/>
  <c r="LF570"/>
  <c r="LL570" s="1"/>
  <c r="LF574"/>
  <c r="LL574" s="1"/>
  <c r="AAO583"/>
  <c r="AAU583" s="1"/>
  <c r="AAO584"/>
  <c r="AAU584" s="1"/>
  <c r="AAO587"/>
  <c r="AAU587" s="1"/>
  <c r="AAO576"/>
  <c r="AAU576" s="1"/>
  <c r="AAO586"/>
  <c r="AAU586" s="1"/>
  <c r="AAO580"/>
  <c r="AAU580" s="1"/>
  <c r="AAO588"/>
  <c r="AAU588" s="1"/>
  <c r="AAO581"/>
  <c r="AAU581" s="1"/>
  <c r="AAO585"/>
  <c r="AAU585" s="1"/>
  <c r="AAO582"/>
  <c r="AAU582" s="1"/>
  <c r="AAO579"/>
  <c r="AAU579" s="1"/>
  <c r="AAO565"/>
  <c r="AAU565" s="1"/>
  <c r="AAO567"/>
  <c r="AAU567" s="1"/>
  <c r="AAO569"/>
  <c r="AAU569" s="1"/>
  <c r="AAO573"/>
  <c r="AAU573" s="1"/>
  <c r="AAO575"/>
  <c r="AAU575" s="1"/>
  <c r="AAO568"/>
  <c r="AAU568" s="1"/>
  <c r="AAO570"/>
  <c r="AAU570" s="1"/>
  <c r="AAO563"/>
  <c r="AAU563" s="1"/>
  <c r="AAO571"/>
  <c r="AAU571" s="1"/>
  <c r="AAO564"/>
  <c r="AAU564" s="1"/>
  <c r="AAO566"/>
  <c r="AAU566" s="1"/>
  <c r="AAO572"/>
  <c r="AAU572" s="1"/>
  <c r="AAO574"/>
  <c r="AAU574" s="1"/>
  <c r="AVI562"/>
  <c r="AVI590" s="1"/>
  <c r="ATY583"/>
  <c r="AUE583" s="1"/>
  <c r="ATY581"/>
  <c r="AUE581" s="1"/>
  <c r="ATY576"/>
  <c r="AUE576" s="1"/>
  <c r="ATY587"/>
  <c r="AUE587" s="1"/>
  <c r="ATY584"/>
  <c r="AUE584" s="1"/>
  <c r="ATY580"/>
  <c r="AUE580" s="1"/>
  <c r="ATY586"/>
  <c r="AUE586" s="1"/>
  <c r="ATY582"/>
  <c r="AUE582" s="1"/>
  <c r="ATY579"/>
  <c r="AUE579" s="1"/>
  <c r="ATY585"/>
  <c r="AUE585" s="1"/>
  <c r="ATY588"/>
  <c r="AUE588" s="1"/>
  <c r="ATY565"/>
  <c r="AUE565" s="1"/>
  <c r="ATY567"/>
  <c r="AUE567" s="1"/>
  <c r="ATY573"/>
  <c r="AUE573" s="1"/>
  <c r="ATY575"/>
  <c r="AUE575" s="1"/>
  <c r="ATY566"/>
  <c r="AUE566" s="1"/>
  <c r="ATY568"/>
  <c r="AUE568" s="1"/>
  <c r="ATY574"/>
  <c r="AUE574" s="1"/>
  <c r="ATY563"/>
  <c r="AUE563" s="1"/>
  <c r="ATY569"/>
  <c r="AUE569" s="1"/>
  <c r="ATY571"/>
  <c r="AUE571" s="1"/>
  <c r="ATY564"/>
  <c r="AUE564" s="1"/>
  <c r="ATY570"/>
  <c r="AUE570" s="1"/>
  <c r="ATY572"/>
  <c r="AUE572" s="1"/>
  <c r="UC583"/>
  <c r="UI583" s="1"/>
  <c r="UC581"/>
  <c r="UI581" s="1"/>
  <c r="UC576"/>
  <c r="UI576" s="1"/>
  <c r="UC587"/>
  <c r="UI587" s="1"/>
  <c r="UC584"/>
  <c r="UI584" s="1"/>
  <c r="UC580"/>
  <c r="UI580" s="1"/>
  <c r="UC586"/>
  <c r="UI586" s="1"/>
  <c r="UC582"/>
  <c r="UI582" s="1"/>
  <c r="UC579"/>
  <c r="UI579" s="1"/>
  <c r="UC585"/>
  <c r="UI585" s="1"/>
  <c r="UC588"/>
  <c r="UI588" s="1"/>
  <c r="UC565"/>
  <c r="UI565" s="1"/>
  <c r="UC567"/>
  <c r="UI567" s="1"/>
  <c r="UC573"/>
  <c r="UI573" s="1"/>
  <c r="UC575"/>
  <c r="UI575" s="1"/>
  <c r="UC566"/>
  <c r="UI566" s="1"/>
  <c r="UC568"/>
  <c r="UI568" s="1"/>
  <c r="UC574"/>
  <c r="UI574" s="1"/>
  <c r="UC563"/>
  <c r="UI563" s="1"/>
  <c r="UC569"/>
  <c r="UI569" s="1"/>
  <c r="UC571"/>
  <c r="UI571" s="1"/>
  <c r="UC564"/>
  <c r="UI564" s="1"/>
  <c r="UC570"/>
  <c r="UI570" s="1"/>
  <c r="UC572"/>
  <c r="UI572" s="1"/>
  <c r="HE583"/>
  <c r="HK583" s="1"/>
  <c r="HE579"/>
  <c r="HK579" s="1"/>
  <c r="HE585"/>
  <c r="HK585" s="1"/>
  <c r="HE582"/>
  <c r="HK582" s="1"/>
  <c r="HE581"/>
  <c r="HK581" s="1"/>
  <c r="HE587"/>
  <c r="HK587" s="1"/>
  <c r="HE584"/>
  <c r="HK584" s="1"/>
  <c r="HE576"/>
  <c r="HK576" s="1"/>
  <c r="HE586"/>
  <c r="HK586" s="1"/>
  <c r="HE580"/>
  <c r="HK580" s="1"/>
  <c r="HE588"/>
  <c r="HK588" s="1"/>
  <c r="HE563"/>
  <c r="HK563" s="1"/>
  <c r="HE565"/>
  <c r="HK565" s="1"/>
  <c r="HE569"/>
  <c r="HK569" s="1"/>
  <c r="HE566"/>
  <c r="HK566" s="1"/>
  <c r="HE568"/>
  <c r="HK568" s="1"/>
  <c r="HE567"/>
  <c r="HK567" s="1"/>
  <c r="HE571"/>
  <c r="HK571" s="1"/>
  <c r="HE573"/>
  <c r="HK573" s="1"/>
  <c r="HE575"/>
  <c r="HK575" s="1"/>
  <c r="HE564"/>
  <c r="HK564" s="1"/>
  <c r="HE570"/>
  <c r="HK570" s="1"/>
  <c r="HE572"/>
  <c r="HK572" s="1"/>
  <c r="HE574"/>
  <c r="HK574" s="1"/>
  <c r="WN583"/>
  <c r="WT583" s="1"/>
  <c r="WN584"/>
  <c r="WT584" s="1"/>
  <c r="WN580"/>
  <c r="WT580" s="1"/>
  <c r="WN581"/>
  <c r="WT581" s="1"/>
  <c r="WN586"/>
  <c r="WT586" s="1"/>
  <c r="WN588"/>
  <c r="WT588" s="1"/>
  <c r="WN579"/>
  <c r="WT579" s="1"/>
  <c r="WN585"/>
  <c r="WT585" s="1"/>
  <c r="WN582"/>
  <c r="WT582" s="1"/>
  <c r="WN587"/>
  <c r="WT587" s="1"/>
  <c r="WN576"/>
  <c r="WT576" s="1"/>
  <c r="WN563"/>
  <c r="WT563" s="1"/>
  <c r="WN565"/>
  <c r="WT565" s="1"/>
  <c r="WN567"/>
  <c r="WT567" s="1"/>
  <c r="WN573"/>
  <c r="WT573" s="1"/>
  <c r="WN575"/>
  <c r="WT575" s="1"/>
  <c r="WN566"/>
  <c r="WT566" s="1"/>
  <c r="WN570"/>
  <c r="WT570" s="1"/>
  <c r="WN569"/>
  <c r="WT569" s="1"/>
  <c r="WN571"/>
  <c r="WT571" s="1"/>
  <c r="WN564"/>
  <c r="WT564" s="1"/>
  <c r="WN568"/>
  <c r="WT568" s="1"/>
  <c r="WN572"/>
  <c r="WT572" s="1"/>
  <c r="WN574"/>
  <c r="WT574" s="1"/>
  <c r="APX583"/>
  <c r="AQD583" s="1"/>
  <c r="APX584"/>
  <c r="AQD584" s="1"/>
  <c r="APX582"/>
  <c r="AQD582" s="1"/>
  <c r="APX580"/>
  <c r="AQD580" s="1"/>
  <c r="APX587"/>
  <c r="AQD587" s="1"/>
  <c r="APX588"/>
  <c r="AQD588" s="1"/>
  <c r="APX581"/>
  <c r="AQD581" s="1"/>
  <c r="APX576"/>
  <c r="AQD576" s="1"/>
  <c r="APX585"/>
  <c r="AQD585" s="1"/>
  <c r="APX579"/>
  <c r="AQD579" s="1"/>
  <c r="APX586"/>
  <c r="AQD586" s="1"/>
  <c r="APX565"/>
  <c r="AQD565" s="1"/>
  <c r="APX567"/>
  <c r="AQD567" s="1"/>
  <c r="APX573"/>
  <c r="AQD573" s="1"/>
  <c r="APX575"/>
  <c r="AQD575" s="1"/>
  <c r="APX564"/>
  <c r="AQD564" s="1"/>
  <c r="APX566"/>
  <c r="AQD566" s="1"/>
  <c r="APX572"/>
  <c r="AQD572" s="1"/>
  <c r="APX574"/>
  <c r="AQD574" s="1"/>
  <c r="APX563"/>
  <c r="AQD563" s="1"/>
  <c r="APX569"/>
  <c r="AQD569" s="1"/>
  <c r="APX571"/>
  <c r="AQD571" s="1"/>
  <c r="APX568"/>
  <c r="AQD568" s="1"/>
  <c r="APX570"/>
  <c r="AQD570" s="1"/>
  <c r="QB583"/>
  <c r="QH583" s="1"/>
  <c r="QB584"/>
  <c r="QH584" s="1"/>
  <c r="QB580"/>
  <c r="QH580" s="1"/>
  <c r="QB587"/>
  <c r="QH587" s="1"/>
  <c r="QB576"/>
  <c r="QH576" s="1"/>
  <c r="QB585"/>
  <c r="QH585" s="1"/>
  <c r="QB588"/>
  <c r="QH588" s="1"/>
  <c r="QB581"/>
  <c r="QH581" s="1"/>
  <c r="QB586"/>
  <c r="QH586" s="1"/>
  <c r="QB579"/>
  <c r="QH579" s="1"/>
  <c r="QB582"/>
  <c r="QH582" s="1"/>
  <c r="QB567"/>
  <c r="QH567" s="1"/>
  <c r="QB573"/>
  <c r="QH573" s="1"/>
  <c r="QB575"/>
  <c r="QH575" s="1"/>
  <c r="QB566"/>
  <c r="QH566" s="1"/>
  <c r="QB568"/>
  <c r="QH568" s="1"/>
  <c r="QB574"/>
  <c r="QH574" s="1"/>
  <c r="QB563"/>
  <c r="QH563" s="1"/>
  <c r="QB565"/>
  <c r="QH565" s="1"/>
  <c r="QB569"/>
  <c r="QH569" s="1"/>
  <c r="QB571"/>
  <c r="QH571" s="1"/>
  <c r="QB564"/>
  <c r="QH564" s="1"/>
  <c r="QB570"/>
  <c r="QH570" s="1"/>
  <c r="QB572"/>
  <c r="QH572" s="1"/>
  <c r="AFK583"/>
  <c r="AFQ583" s="1"/>
  <c r="AFK586"/>
  <c r="AFQ586" s="1"/>
  <c r="AFK580"/>
  <c r="AFQ580" s="1"/>
  <c r="AFK584"/>
  <c r="AFQ584" s="1"/>
  <c r="AFK587"/>
  <c r="AFQ587" s="1"/>
  <c r="AFK576"/>
  <c r="AFQ576" s="1"/>
  <c r="AFK582"/>
  <c r="AFQ582" s="1"/>
  <c r="AFK579"/>
  <c r="AFQ579" s="1"/>
  <c r="AFK581"/>
  <c r="AFQ581" s="1"/>
  <c r="AFK585"/>
  <c r="AFQ585" s="1"/>
  <c r="AFK588"/>
  <c r="AFQ588" s="1"/>
  <c r="AFK563"/>
  <c r="AFQ563" s="1"/>
  <c r="AFK569"/>
  <c r="AFQ569" s="1"/>
  <c r="AFK573"/>
  <c r="AFQ573" s="1"/>
  <c r="AFK564"/>
  <c r="AFQ564" s="1"/>
  <c r="AFK566"/>
  <c r="AFQ566" s="1"/>
  <c r="AFK568"/>
  <c r="AFQ568" s="1"/>
  <c r="AFK570"/>
  <c r="AFQ570" s="1"/>
  <c r="AFK572"/>
  <c r="AFQ572" s="1"/>
  <c r="AFK565"/>
  <c r="AFQ565" s="1"/>
  <c r="AFK567"/>
  <c r="AFQ567" s="1"/>
  <c r="AFK571"/>
  <c r="AFQ571" s="1"/>
  <c r="AFK575"/>
  <c r="AFQ575" s="1"/>
  <c r="AFK574"/>
  <c r="AFQ574" s="1"/>
  <c r="DD583"/>
  <c r="DJ583" s="1"/>
  <c r="DD584"/>
  <c r="DJ584" s="1"/>
  <c r="DD576"/>
  <c r="DJ576" s="1"/>
  <c r="DD585"/>
  <c r="DJ585" s="1"/>
  <c r="DD587"/>
  <c r="DJ587" s="1"/>
  <c r="DD586"/>
  <c r="DJ586" s="1"/>
  <c r="DD588"/>
  <c r="DJ588" s="1"/>
  <c r="DD579"/>
  <c r="DJ579" s="1"/>
  <c r="DD582"/>
  <c r="DJ582" s="1"/>
  <c r="DD581"/>
  <c r="DJ581" s="1"/>
  <c r="DD580"/>
  <c r="DJ580" s="1"/>
  <c r="DD563"/>
  <c r="DJ563" s="1"/>
  <c r="DD569"/>
  <c r="DJ569" s="1"/>
  <c r="DD564"/>
  <c r="DJ564" s="1"/>
  <c r="DD568"/>
  <c r="DJ568" s="1"/>
  <c r="DD572"/>
  <c r="DJ572" s="1"/>
  <c r="DD565"/>
  <c r="DJ565" s="1"/>
  <c r="DD567"/>
  <c r="DJ567" s="1"/>
  <c r="DD571"/>
  <c r="DJ571" s="1"/>
  <c r="DD573"/>
  <c r="DJ573" s="1"/>
  <c r="DD575"/>
  <c r="DJ575" s="1"/>
  <c r="DD566"/>
  <c r="DJ566" s="1"/>
  <c r="DD570"/>
  <c r="DJ570" s="1"/>
  <c r="DD574"/>
  <c r="DJ574" s="1"/>
  <c r="ALW583"/>
  <c r="AMC583" s="1"/>
  <c r="ALW584"/>
  <c r="AMC584" s="1"/>
  <c r="ALW580"/>
  <c r="AMC580" s="1"/>
  <c r="ALW581"/>
  <c r="AMC581" s="1"/>
  <c r="ALW576"/>
  <c r="AMC576" s="1"/>
  <c r="ALW587"/>
  <c r="AMC587" s="1"/>
  <c r="ALW588"/>
  <c r="AMC588" s="1"/>
  <c r="ALW579"/>
  <c r="AMC579" s="1"/>
  <c r="ALW585"/>
  <c r="AMC585" s="1"/>
  <c r="ALW586"/>
  <c r="AMC586" s="1"/>
  <c r="ALW582"/>
  <c r="AMC582" s="1"/>
  <c r="ALW565"/>
  <c r="AMC565" s="1"/>
  <c r="ALW571"/>
  <c r="AMC571" s="1"/>
  <c r="ALW568"/>
  <c r="AMC568" s="1"/>
  <c r="ALW570"/>
  <c r="AMC570" s="1"/>
  <c r="ALW563"/>
  <c r="AMC563" s="1"/>
  <c r="ALW567"/>
  <c r="AMC567" s="1"/>
  <c r="ALW569"/>
  <c r="AMC569" s="1"/>
  <c r="ALW573"/>
  <c r="AMC573" s="1"/>
  <c r="ALW575"/>
  <c r="AMC575" s="1"/>
  <c r="ALW564"/>
  <c r="AMC564" s="1"/>
  <c r="ALW566"/>
  <c r="AMC566" s="1"/>
  <c r="ALW572"/>
  <c r="AMC572" s="1"/>
  <c r="ALW574"/>
  <c r="AMC574" s="1"/>
  <c r="MA583"/>
  <c r="MG583" s="1"/>
  <c r="MA582"/>
  <c r="MG582" s="1"/>
  <c r="MA581"/>
  <c r="MG581" s="1"/>
  <c r="MA587"/>
  <c r="MG587" s="1"/>
  <c r="MA579"/>
  <c r="MG579" s="1"/>
  <c r="MA585"/>
  <c r="MG585" s="1"/>
  <c r="MA588"/>
  <c r="MG588" s="1"/>
  <c r="MA586"/>
  <c r="MG586" s="1"/>
  <c r="MA580"/>
  <c r="MG580" s="1"/>
  <c r="MA584"/>
  <c r="MG584" s="1"/>
  <c r="MA576"/>
  <c r="MG576" s="1"/>
  <c r="MA567"/>
  <c r="MG567" s="1"/>
  <c r="MA571"/>
  <c r="MG571" s="1"/>
  <c r="MA575"/>
  <c r="MG575" s="1"/>
  <c r="MA564"/>
  <c r="MG564" s="1"/>
  <c r="MA570"/>
  <c r="MG570" s="1"/>
  <c r="MA572"/>
  <c r="MG572" s="1"/>
  <c r="MA574"/>
  <c r="MG574" s="1"/>
  <c r="MA563"/>
  <c r="MG563" s="1"/>
  <c r="MA565"/>
  <c r="MG565" s="1"/>
  <c r="MA569"/>
  <c r="MG569" s="1"/>
  <c r="MA573"/>
  <c r="MG573" s="1"/>
  <c r="MA566"/>
  <c r="MG566" s="1"/>
  <c r="MA568"/>
  <c r="MG568" s="1"/>
  <c r="ABJ583"/>
  <c r="ABP583" s="1"/>
  <c r="ABJ582"/>
  <c r="ABP582" s="1"/>
  <c r="ABJ587"/>
  <c r="ABP587" s="1"/>
  <c r="ABJ576"/>
  <c r="ABP576" s="1"/>
  <c r="ABJ579"/>
  <c r="ABP579" s="1"/>
  <c r="ABJ585"/>
  <c r="ABP585" s="1"/>
  <c r="ABJ588"/>
  <c r="ABP588" s="1"/>
  <c r="ABJ581"/>
  <c r="ABP581" s="1"/>
  <c r="ABJ586"/>
  <c r="ABP586" s="1"/>
  <c r="ABJ584"/>
  <c r="ABP584" s="1"/>
  <c r="ABJ580"/>
  <c r="ABP580" s="1"/>
  <c r="ABJ569"/>
  <c r="ABP569" s="1"/>
  <c r="ABJ571"/>
  <c r="ABP571" s="1"/>
  <c r="ABJ564"/>
  <c r="ABP564" s="1"/>
  <c r="ABJ570"/>
  <c r="ABP570" s="1"/>
  <c r="ABJ572"/>
  <c r="ABP572" s="1"/>
  <c r="ABJ574"/>
  <c r="ABP574" s="1"/>
  <c r="ABJ563"/>
  <c r="ABP563" s="1"/>
  <c r="ABJ565"/>
  <c r="ABP565" s="1"/>
  <c r="ABJ567"/>
  <c r="ABP567" s="1"/>
  <c r="ABJ573"/>
  <c r="ABP573" s="1"/>
  <c r="ABJ575"/>
  <c r="ABP575" s="1"/>
  <c r="ABJ566"/>
  <c r="ABP566" s="1"/>
  <c r="ABJ568"/>
  <c r="ABP568" s="1"/>
  <c r="AUT583"/>
  <c r="AUZ583" s="1"/>
  <c r="AUT580"/>
  <c r="AUZ580" s="1"/>
  <c r="AUT587"/>
  <c r="AUZ587" s="1"/>
  <c r="AUT584"/>
  <c r="AUZ584" s="1"/>
  <c r="AUT582"/>
  <c r="AUZ582" s="1"/>
  <c r="AUT579"/>
  <c r="AUZ579" s="1"/>
  <c r="AUT586"/>
  <c r="AUZ586" s="1"/>
  <c r="AUT581"/>
  <c r="AUZ581" s="1"/>
  <c r="AUT576"/>
  <c r="AUZ576" s="1"/>
  <c r="AUT585"/>
  <c r="AUZ585" s="1"/>
  <c r="AUT588"/>
  <c r="AUZ588" s="1"/>
  <c r="AUT563"/>
  <c r="AUZ563" s="1"/>
  <c r="AUT565"/>
  <c r="AUZ565" s="1"/>
  <c r="AUT567"/>
  <c r="AUZ567" s="1"/>
  <c r="AUT575"/>
  <c r="AUZ575" s="1"/>
  <c r="AUT566"/>
  <c r="AUZ566" s="1"/>
  <c r="AUT568"/>
  <c r="AUZ568" s="1"/>
  <c r="AUT574"/>
  <c r="AUZ574" s="1"/>
  <c r="AUT569"/>
  <c r="AUZ569" s="1"/>
  <c r="AUT571"/>
  <c r="AUZ571" s="1"/>
  <c r="AUT573"/>
  <c r="AUZ573" s="1"/>
  <c r="AUT564"/>
  <c r="AUZ564" s="1"/>
  <c r="AUT570"/>
  <c r="AUZ570" s="1"/>
  <c r="AUT572"/>
  <c r="AUZ572" s="1"/>
  <c r="UX583"/>
  <c r="VD583" s="1"/>
  <c r="UX580"/>
  <c r="VD580" s="1"/>
  <c r="UX587"/>
  <c r="VD587" s="1"/>
  <c r="UX584"/>
  <c r="VD584" s="1"/>
  <c r="UX582"/>
  <c r="VD582" s="1"/>
  <c r="UX579"/>
  <c r="VD579" s="1"/>
  <c r="UX586"/>
  <c r="VD586" s="1"/>
  <c r="UX581"/>
  <c r="VD581" s="1"/>
  <c r="UX576"/>
  <c r="VD576" s="1"/>
  <c r="UX585"/>
  <c r="VD585" s="1"/>
  <c r="UX588"/>
  <c r="VD588" s="1"/>
  <c r="UX563"/>
  <c r="VD563" s="1"/>
  <c r="UX565"/>
  <c r="VD565" s="1"/>
  <c r="UX567"/>
  <c r="VD567" s="1"/>
  <c r="UX575"/>
  <c r="VD575" s="1"/>
  <c r="UX566"/>
  <c r="VD566" s="1"/>
  <c r="UX568"/>
  <c r="VD568" s="1"/>
  <c r="UX574"/>
  <c r="VD574" s="1"/>
  <c r="UX569"/>
  <c r="VD569" s="1"/>
  <c r="UX571"/>
  <c r="VD571" s="1"/>
  <c r="UX573"/>
  <c r="VD573" s="1"/>
  <c r="UX564"/>
  <c r="VD564" s="1"/>
  <c r="UX570"/>
  <c r="VD570" s="1"/>
  <c r="UX572"/>
  <c r="VD572" s="1"/>
  <c r="HZ583"/>
  <c r="IF583" s="1"/>
  <c r="HZ581"/>
  <c r="IF581" s="1"/>
  <c r="HZ585"/>
  <c r="IF585" s="1"/>
  <c r="HZ582"/>
  <c r="IF582" s="1"/>
  <c r="HZ576"/>
  <c r="IF576" s="1"/>
  <c r="HZ587"/>
  <c r="IF587" s="1"/>
  <c r="HZ584"/>
  <c r="IF584" s="1"/>
  <c r="HZ580"/>
  <c r="IF580" s="1"/>
  <c r="HZ579"/>
  <c r="IF579" s="1"/>
  <c r="HZ586"/>
  <c r="IF586" s="1"/>
  <c r="HZ588"/>
  <c r="IF588" s="1"/>
  <c r="HZ573"/>
  <c r="IF573" s="1"/>
  <c r="HZ564"/>
  <c r="IF564" s="1"/>
  <c r="HZ566"/>
  <c r="IF566" s="1"/>
  <c r="HZ572"/>
  <c r="IF572" s="1"/>
  <c r="HZ563"/>
  <c r="IF563" s="1"/>
  <c r="HZ565"/>
  <c r="IF565" s="1"/>
  <c r="HZ567"/>
  <c r="IF567" s="1"/>
  <c r="HZ569"/>
  <c r="IF569" s="1"/>
  <c r="HZ571"/>
  <c r="IF571" s="1"/>
  <c r="HZ575"/>
  <c r="IF575" s="1"/>
  <c r="HZ568"/>
  <c r="IF568" s="1"/>
  <c r="HZ570"/>
  <c r="IF570" s="1"/>
  <c r="HZ574"/>
  <c r="IF574" s="1"/>
  <c r="XI583"/>
  <c r="XO583" s="1"/>
  <c r="XI581"/>
  <c r="XO581" s="1"/>
  <c r="XI585"/>
  <c r="XO585" s="1"/>
  <c r="XI582"/>
  <c r="XO582" s="1"/>
  <c r="XI579"/>
  <c r="XO579" s="1"/>
  <c r="XI584"/>
  <c r="XO584" s="1"/>
  <c r="XI587"/>
  <c r="XO587" s="1"/>
  <c r="XI576"/>
  <c r="XO576" s="1"/>
  <c r="XI586"/>
  <c r="XO586" s="1"/>
  <c r="XI580"/>
  <c r="XO580" s="1"/>
  <c r="XI588"/>
  <c r="XO588" s="1"/>
  <c r="XI565"/>
  <c r="XO565" s="1"/>
  <c r="XI571"/>
  <c r="XO571" s="1"/>
  <c r="XI564"/>
  <c r="XO564" s="1"/>
  <c r="XI566"/>
  <c r="XO566" s="1"/>
  <c r="XI572"/>
  <c r="XO572" s="1"/>
  <c r="XI563"/>
  <c r="XO563" s="1"/>
  <c r="XI567"/>
  <c r="XO567" s="1"/>
  <c r="XI569"/>
  <c r="XO569" s="1"/>
  <c r="XI573"/>
  <c r="XO573" s="1"/>
  <c r="XI575"/>
  <c r="XO575" s="1"/>
  <c r="XI568"/>
  <c r="XO568" s="1"/>
  <c r="XI570"/>
  <c r="XO570" s="1"/>
  <c r="XI574"/>
  <c r="XO574" s="1"/>
  <c r="AKG583"/>
  <c r="AKM583" s="1"/>
  <c r="AKG581"/>
  <c r="AKM581" s="1"/>
  <c r="AKG576"/>
  <c r="AKM576" s="1"/>
  <c r="AKG587"/>
  <c r="AKM587" s="1"/>
  <c r="AKG584"/>
  <c r="AKM584" s="1"/>
  <c r="AKG580"/>
  <c r="AKM580" s="1"/>
  <c r="AKG586"/>
  <c r="AKM586" s="1"/>
  <c r="AKG582"/>
  <c r="AKM582" s="1"/>
  <c r="AKG579"/>
  <c r="AKM579" s="1"/>
  <c r="AKG585"/>
  <c r="AKM585" s="1"/>
  <c r="AKG588"/>
  <c r="AKM588" s="1"/>
  <c r="AKG563"/>
  <c r="AKM563" s="1"/>
  <c r="AKG567"/>
  <c r="AKM567" s="1"/>
  <c r="AKG571"/>
  <c r="AKM571" s="1"/>
  <c r="AKG573"/>
  <c r="AKM573" s="1"/>
  <c r="AKG575"/>
  <c r="AKM575" s="1"/>
  <c r="AKG564"/>
  <c r="AKM564" s="1"/>
  <c r="AKG566"/>
  <c r="AKM566" s="1"/>
  <c r="AKG568"/>
  <c r="AKM568" s="1"/>
  <c r="AKG570"/>
  <c r="AKM570" s="1"/>
  <c r="AKG572"/>
  <c r="AKM572" s="1"/>
  <c r="AKG565"/>
  <c r="AKM565" s="1"/>
  <c r="AKG569"/>
  <c r="AKM569" s="1"/>
  <c r="AKG574"/>
  <c r="AKM574" s="1"/>
  <c r="KK583"/>
  <c r="KQ583" s="1"/>
  <c r="KK579"/>
  <c r="KQ579" s="1"/>
  <c r="KK585"/>
  <c r="KQ585" s="1"/>
  <c r="KK582"/>
  <c r="KQ582" s="1"/>
  <c r="KK581"/>
  <c r="KQ581" s="1"/>
  <c r="KK587"/>
  <c r="KQ587" s="1"/>
  <c r="KK584"/>
  <c r="KQ584" s="1"/>
  <c r="KK576"/>
  <c r="KQ576" s="1"/>
  <c r="KK586"/>
  <c r="KQ586" s="1"/>
  <c r="KK580"/>
  <c r="KQ580" s="1"/>
  <c r="KK588"/>
  <c r="KQ588" s="1"/>
  <c r="KK565"/>
  <c r="KQ565" s="1"/>
  <c r="KK567"/>
  <c r="KQ567" s="1"/>
  <c r="KK571"/>
  <c r="KQ571" s="1"/>
  <c r="KK573"/>
  <c r="KQ573" s="1"/>
  <c r="KK575"/>
  <c r="KQ575" s="1"/>
  <c r="KK566"/>
  <c r="KQ566" s="1"/>
  <c r="KK570"/>
  <c r="KQ570" s="1"/>
  <c r="KK574"/>
  <c r="KQ574" s="1"/>
  <c r="KK563"/>
  <c r="KQ563" s="1"/>
  <c r="KK569"/>
  <c r="KQ569" s="1"/>
  <c r="KK564"/>
  <c r="KQ564" s="1"/>
  <c r="KK568"/>
  <c r="KQ568" s="1"/>
  <c r="KK572"/>
  <c r="KQ572" s="1"/>
  <c r="ZT583"/>
  <c r="ZZ583" s="1"/>
  <c r="ZT584"/>
  <c r="ZZ584" s="1"/>
  <c r="ZT580"/>
  <c r="ZZ580" s="1"/>
  <c r="ZT581"/>
  <c r="ZZ581" s="1"/>
  <c r="ZT586"/>
  <c r="ZZ586" s="1"/>
  <c r="ZT588"/>
  <c r="ZZ588" s="1"/>
  <c r="ZT579"/>
  <c r="ZZ579" s="1"/>
  <c r="ZT585"/>
  <c r="ZZ585" s="1"/>
  <c r="ZT582"/>
  <c r="ZZ582" s="1"/>
  <c r="ZT587"/>
  <c r="ZZ587" s="1"/>
  <c r="ZT576"/>
  <c r="ZZ576" s="1"/>
  <c r="ZT563"/>
  <c r="ZZ563" s="1"/>
  <c r="ZT571"/>
  <c r="ZZ571" s="1"/>
  <c r="ZT564"/>
  <c r="ZZ564" s="1"/>
  <c r="ZT570"/>
  <c r="ZZ570" s="1"/>
  <c r="ZT572"/>
  <c r="ZZ572" s="1"/>
  <c r="ZT565"/>
  <c r="ZZ565" s="1"/>
  <c r="ZT567"/>
  <c r="ZZ567" s="1"/>
  <c r="ZT569"/>
  <c r="ZZ569" s="1"/>
  <c r="ZT573"/>
  <c r="ZZ573" s="1"/>
  <c r="ZT575"/>
  <c r="ZZ575" s="1"/>
  <c r="ZT566"/>
  <c r="ZZ566" s="1"/>
  <c r="ZT568"/>
  <c r="ZZ568" s="1"/>
  <c r="ZT574"/>
  <c r="ZZ574" s="1"/>
  <c r="ATD583"/>
  <c r="ATJ583" s="1"/>
  <c r="ATD581"/>
  <c r="ATJ581" s="1"/>
  <c r="ATD576"/>
  <c r="ATJ576" s="1"/>
  <c r="ATD585"/>
  <c r="ATJ585" s="1"/>
  <c r="ATD579"/>
  <c r="ATJ579" s="1"/>
  <c r="ATD586"/>
  <c r="ATJ586" s="1"/>
  <c r="ATD584"/>
  <c r="ATJ584" s="1"/>
  <c r="ATD582"/>
  <c r="ATJ582" s="1"/>
  <c r="ATD580"/>
  <c r="ATJ580" s="1"/>
  <c r="ATD587"/>
  <c r="ATJ587" s="1"/>
  <c r="ATD588"/>
  <c r="ATJ588" s="1"/>
  <c r="ATD563"/>
  <c r="ATJ563" s="1"/>
  <c r="ATD565"/>
  <c r="ATJ565" s="1"/>
  <c r="ATD567"/>
  <c r="ATJ567" s="1"/>
  <c r="ATD571"/>
  <c r="ATJ571" s="1"/>
  <c r="ATD575"/>
  <c r="ATJ575" s="1"/>
  <c r="ATD566"/>
  <c r="ATJ566" s="1"/>
  <c r="ATD570"/>
  <c r="ATJ570" s="1"/>
  <c r="ATD574"/>
  <c r="ATJ574" s="1"/>
  <c r="ATD569"/>
  <c r="ATJ569" s="1"/>
  <c r="ATD573"/>
  <c r="ATJ573" s="1"/>
  <c r="ATD564"/>
  <c r="ATJ564" s="1"/>
  <c r="ATD568"/>
  <c r="ATJ568" s="1"/>
  <c r="ATD572"/>
  <c r="ATJ572" s="1"/>
  <c r="TH583"/>
  <c r="TN583" s="1"/>
  <c r="TH579"/>
  <c r="TN579" s="1"/>
  <c r="TH586"/>
  <c r="TN586" s="1"/>
  <c r="TH582"/>
  <c r="TN582" s="1"/>
  <c r="TH584"/>
  <c r="TN584" s="1"/>
  <c r="TH580"/>
  <c r="TN580" s="1"/>
  <c r="TH585"/>
  <c r="TN585" s="1"/>
  <c r="TH581"/>
  <c r="TN581" s="1"/>
  <c r="TH576"/>
  <c r="TN576" s="1"/>
  <c r="TH587"/>
  <c r="TN587" s="1"/>
  <c r="TH588"/>
  <c r="TN588" s="1"/>
  <c r="TH563"/>
  <c r="TN563" s="1"/>
  <c r="TH565"/>
  <c r="TN565" s="1"/>
  <c r="TH567"/>
  <c r="TN567" s="1"/>
  <c r="TH569"/>
  <c r="TN569" s="1"/>
  <c r="TH571"/>
  <c r="TN571" s="1"/>
  <c r="TH573"/>
  <c r="TN573" s="1"/>
  <c r="TH575"/>
  <c r="TN575" s="1"/>
  <c r="TH564"/>
  <c r="TN564" s="1"/>
  <c r="TH566"/>
  <c r="TN566" s="1"/>
  <c r="TH568"/>
  <c r="TN568" s="1"/>
  <c r="TH570"/>
  <c r="TN570" s="1"/>
  <c r="TH572"/>
  <c r="TN572" s="1"/>
  <c r="TH574"/>
  <c r="TN574" s="1"/>
  <c r="GJ583"/>
  <c r="GP583" s="1"/>
  <c r="GJ579"/>
  <c r="GP579" s="1"/>
  <c r="GJ586"/>
  <c r="GP586" s="1"/>
  <c r="GJ584"/>
  <c r="GP584" s="1"/>
  <c r="GJ580"/>
  <c r="GP580" s="1"/>
  <c r="GJ582"/>
  <c r="GP582" s="1"/>
  <c r="GJ576"/>
  <c r="GP576" s="1"/>
  <c r="GJ587"/>
  <c r="GP587" s="1"/>
  <c r="GJ581"/>
  <c r="GP581" s="1"/>
  <c r="GJ585"/>
  <c r="GP585" s="1"/>
  <c r="GJ588"/>
  <c r="GP588" s="1"/>
  <c r="GJ574"/>
  <c r="GP574" s="1"/>
  <c r="GJ563"/>
  <c r="GP563" s="1"/>
  <c r="GJ565"/>
  <c r="GP565" s="1"/>
  <c r="GJ567"/>
  <c r="GP567" s="1"/>
  <c r="GJ569"/>
  <c r="GP569" s="1"/>
  <c r="GJ571"/>
  <c r="GP571" s="1"/>
  <c r="GJ573"/>
  <c r="GP573" s="1"/>
  <c r="GJ575"/>
  <c r="GP575" s="1"/>
  <c r="GJ564"/>
  <c r="GP564" s="1"/>
  <c r="GJ566"/>
  <c r="GP566" s="1"/>
  <c r="GJ568"/>
  <c r="GP568" s="1"/>
  <c r="GJ570"/>
  <c r="GP570" s="1"/>
  <c r="GJ572"/>
  <c r="GP572" s="1"/>
  <c r="VS583"/>
  <c r="VY583" s="1"/>
  <c r="VS586"/>
  <c r="VY586" s="1"/>
  <c r="VS580"/>
  <c r="VY580" s="1"/>
  <c r="VS584"/>
  <c r="VY584" s="1"/>
  <c r="VS587"/>
  <c r="VY587" s="1"/>
  <c r="VS576"/>
  <c r="VY576" s="1"/>
  <c r="VS582"/>
  <c r="VY582" s="1"/>
  <c r="VS579"/>
  <c r="VY579" s="1"/>
  <c r="VS581"/>
  <c r="VY581" s="1"/>
  <c r="VS585"/>
  <c r="VY585" s="1"/>
  <c r="VS588"/>
  <c r="VY588" s="1"/>
  <c r="VS563"/>
  <c r="VY563" s="1"/>
  <c r="VS565"/>
  <c r="VY565" s="1"/>
  <c r="VS567"/>
  <c r="VY567" s="1"/>
  <c r="VS569"/>
  <c r="VY569" s="1"/>
  <c r="VS575"/>
  <c r="VY575" s="1"/>
  <c r="VS564"/>
  <c r="VY564" s="1"/>
  <c r="VS570"/>
  <c r="VY570" s="1"/>
  <c r="VS572"/>
  <c r="VY572" s="1"/>
  <c r="VS571"/>
  <c r="VY571" s="1"/>
  <c r="VS573"/>
  <c r="VY573" s="1"/>
  <c r="VS566"/>
  <c r="VY566" s="1"/>
  <c r="VS568"/>
  <c r="VY568" s="1"/>
  <c r="VS574"/>
  <c r="VY574" s="1"/>
  <c r="AIQ583"/>
  <c r="AIW583" s="1"/>
  <c r="AIQ584"/>
  <c r="AIW584" s="1"/>
  <c r="AIQ580"/>
  <c r="AIW580" s="1"/>
  <c r="AIQ581"/>
  <c r="AIW581" s="1"/>
  <c r="AIQ576"/>
  <c r="AIW576" s="1"/>
  <c r="AIQ587"/>
  <c r="AIW587" s="1"/>
  <c r="AIQ588"/>
  <c r="AIW588" s="1"/>
  <c r="AIQ579"/>
  <c r="AIW579" s="1"/>
  <c r="AIQ585"/>
  <c r="AIW585" s="1"/>
  <c r="AIQ586"/>
  <c r="AIW586" s="1"/>
  <c r="AIQ582"/>
  <c r="AIW582" s="1"/>
  <c r="AIQ573"/>
  <c r="AIW573" s="1"/>
  <c r="AIQ574"/>
  <c r="AIW574" s="1"/>
  <c r="AIQ563"/>
  <c r="AIW563" s="1"/>
  <c r="AIQ565"/>
  <c r="AIW565" s="1"/>
  <c r="AIQ567"/>
  <c r="AIW567" s="1"/>
  <c r="AIQ569"/>
  <c r="AIW569" s="1"/>
  <c r="AIQ571"/>
  <c r="AIW571" s="1"/>
  <c r="AIQ575"/>
  <c r="AIW575" s="1"/>
  <c r="AIQ564"/>
  <c r="AIW564" s="1"/>
  <c r="AIQ566"/>
  <c r="AIW566" s="1"/>
  <c r="AIQ568"/>
  <c r="AIW568" s="1"/>
  <c r="AIQ570"/>
  <c r="AIW570" s="1"/>
  <c r="AIQ572"/>
  <c r="AIW572" s="1"/>
  <c r="IU583"/>
  <c r="JA583" s="1"/>
  <c r="IU582"/>
  <c r="JA582" s="1"/>
  <c r="IU581"/>
  <c r="JA581" s="1"/>
  <c r="IU587"/>
  <c r="JA587" s="1"/>
  <c r="IU579"/>
  <c r="JA579" s="1"/>
  <c r="IU585"/>
  <c r="JA585" s="1"/>
  <c r="IU588"/>
  <c r="JA588" s="1"/>
  <c r="IU586"/>
  <c r="JA586" s="1"/>
  <c r="IU580"/>
  <c r="JA580" s="1"/>
  <c r="IU584"/>
  <c r="JA584" s="1"/>
  <c r="IU576"/>
  <c r="JA576" s="1"/>
  <c r="IU569"/>
  <c r="JA569" s="1"/>
  <c r="IU571"/>
  <c r="JA571" s="1"/>
  <c r="IU573"/>
  <c r="JA573" s="1"/>
  <c r="IU566"/>
  <c r="JA566" s="1"/>
  <c r="IU570"/>
  <c r="JA570" s="1"/>
  <c r="IU574"/>
  <c r="JA574" s="1"/>
  <c r="IU563"/>
  <c r="JA563" s="1"/>
  <c r="IU565"/>
  <c r="JA565" s="1"/>
  <c r="IU567"/>
  <c r="JA567" s="1"/>
  <c r="IU575"/>
  <c r="JA575" s="1"/>
  <c r="IU564"/>
  <c r="JA564" s="1"/>
  <c r="IU568"/>
  <c r="JA568" s="1"/>
  <c r="IU572"/>
  <c r="JA572" s="1"/>
  <c r="YD583"/>
  <c r="YJ583" s="1"/>
  <c r="YD581"/>
  <c r="YJ581" s="1"/>
  <c r="YD586"/>
  <c r="YJ586" s="1"/>
  <c r="YD584"/>
  <c r="YJ584" s="1"/>
  <c r="YD580"/>
  <c r="YJ580" s="1"/>
  <c r="YD582"/>
  <c r="YJ582" s="1"/>
  <c r="YD587"/>
  <c r="YJ587" s="1"/>
  <c r="YD576"/>
  <c r="YJ576" s="1"/>
  <c r="YD579"/>
  <c r="YJ579" s="1"/>
  <c r="YD585"/>
  <c r="YJ585" s="1"/>
  <c r="YD588"/>
  <c r="YJ588" s="1"/>
  <c r="YD567"/>
  <c r="YJ567" s="1"/>
  <c r="YD569"/>
  <c r="YJ569" s="1"/>
  <c r="YD575"/>
  <c r="YJ575" s="1"/>
  <c r="YD574"/>
  <c r="YJ574" s="1"/>
  <c r="YD563"/>
  <c r="YJ563" s="1"/>
  <c r="YD565"/>
  <c r="YJ565" s="1"/>
  <c r="YD571"/>
  <c r="YJ571" s="1"/>
  <c r="YD573"/>
  <c r="YJ573" s="1"/>
  <c r="YD564"/>
  <c r="YJ564" s="1"/>
  <c r="YD566"/>
  <c r="YJ566" s="1"/>
  <c r="YD568"/>
  <c r="YJ568" s="1"/>
  <c r="YD570"/>
  <c r="YJ570" s="1"/>
  <c r="YD572"/>
  <c r="YJ572" s="1"/>
  <c r="ARN583"/>
  <c r="ART583" s="1"/>
  <c r="ARN579"/>
  <c r="ART579" s="1"/>
  <c r="ARN586"/>
  <c r="ART586" s="1"/>
  <c r="ARN581"/>
  <c r="ART581" s="1"/>
  <c r="ARN576"/>
  <c r="ART576" s="1"/>
  <c r="ARN585"/>
  <c r="ART585" s="1"/>
  <c r="ARN588"/>
  <c r="ART588" s="1"/>
  <c r="ARN580"/>
  <c r="ART580" s="1"/>
  <c r="ARN587"/>
  <c r="ART587" s="1"/>
  <c r="ARN584"/>
  <c r="ART584" s="1"/>
  <c r="ARN582"/>
  <c r="ART582" s="1"/>
  <c r="ARN563"/>
  <c r="ART563" s="1"/>
  <c r="ARN565"/>
  <c r="ART565" s="1"/>
  <c r="ARN569"/>
  <c r="ART569" s="1"/>
  <c r="ARN571"/>
  <c r="ART571" s="1"/>
  <c r="ARN573"/>
  <c r="ART573" s="1"/>
  <c r="ARN564"/>
  <c r="ART564" s="1"/>
  <c r="ARN570"/>
  <c r="ART570" s="1"/>
  <c r="ARN572"/>
  <c r="ART572" s="1"/>
  <c r="ARN574"/>
  <c r="ART574" s="1"/>
  <c r="ARN567"/>
  <c r="ART567" s="1"/>
  <c r="ARN575"/>
  <c r="ART575" s="1"/>
  <c r="ARN566"/>
  <c r="ART566" s="1"/>
  <c r="ARN568"/>
  <c r="ART568" s="1"/>
  <c r="RR583"/>
  <c r="RX583" s="1"/>
  <c r="RR579"/>
  <c r="RX579" s="1"/>
  <c r="RR582"/>
  <c r="RX582" s="1"/>
  <c r="RR581"/>
  <c r="RX581" s="1"/>
  <c r="RR586"/>
  <c r="RX586" s="1"/>
  <c r="RR588"/>
  <c r="RX588" s="1"/>
  <c r="RR576"/>
  <c r="RX576" s="1"/>
  <c r="RR585"/>
  <c r="RX585" s="1"/>
  <c r="RR584"/>
  <c r="RX584" s="1"/>
  <c r="RR580"/>
  <c r="RX580" s="1"/>
  <c r="RR587"/>
  <c r="RX587" s="1"/>
  <c r="RR563"/>
  <c r="RX563" s="1"/>
  <c r="RR569"/>
  <c r="RX569" s="1"/>
  <c r="RR571"/>
  <c r="RX571" s="1"/>
  <c r="RR573"/>
  <c r="RX573" s="1"/>
  <c r="RR568"/>
  <c r="RX568" s="1"/>
  <c r="RR570"/>
  <c r="RX570" s="1"/>
  <c r="RR574"/>
  <c r="RX574" s="1"/>
  <c r="RR565"/>
  <c r="RX565" s="1"/>
  <c r="RR567"/>
  <c r="RX567" s="1"/>
  <c r="RR575"/>
  <c r="RX575" s="1"/>
  <c r="RR564"/>
  <c r="RX564" s="1"/>
  <c r="RR566"/>
  <c r="RX566" s="1"/>
  <c r="RR572"/>
  <c r="RX572" s="1"/>
  <c r="AHA583"/>
  <c r="AHG583" s="1"/>
  <c r="AHA581"/>
  <c r="AHG581" s="1"/>
  <c r="AHA585"/>
  <c r="AHG585" s="1"/>
  <c r="AHA582"/>
  <c r="AHG582" s="1"/>
  <c r="AHA579"/>
  <c r="AHG579" s="1"/>
  <c r="AHA584"/>
  <c r="AHG584" s="1"/>
  <c r="AHA587"/>
  <c r="AHG587" s="1"/>
  <c r="AHA576"/>
  <c r="AHG576" s="1"/>
  <c r="AHA586"/>
  <c r="AHG586" s="1"/>
  <c r="AHA580"/>
  <c r="AHG580" s="1"/>
  <c r="AHA588"/>
  <c r="AHG588" s="1"/>
  <c r="AHA569"/>
  <c r="AHG569" s="1"/>
  <c r="AHA571"/>
  <c r="AHG571" s="1"/>
  <c r="AHA573"/>
  <c r="AHG573" s="1"/>
  <c r="AHA564"/>
  <c r="AHG564" s="1"/>
  <c r="AHA566"/>
  <c r="AHG566" s="1"/>
  <c r="AHA572"/>
  <c r="AHG572" s="1"/>
  <c r="AHA563"/>
  <c r="AHG563" s="1"/>
  <c r="AHA565"/>
  <c r="AHG565" s="1"/>
  <c r="AHA567"/>
  <c r="AHG567" s="1"/>
  <c r="AHA575"/>
  <c r="AHG575" s="1"/>
  <c r="AHA568"/>
  <c r="AHG568" s="1"/>
  <c r="AHA570"/>
  <c r="AHG570" s="1"/>
  <c r="AHA574"/>
  <c r="AHG574" s="1"/>
  <c r="ET583"/>
  <c r="EZ583" s="1"/>
  <c r="ET587"/>
  <c r="EZ587" s="1"/>
  <c r="ET586"/>
  <c r="EZ586" s="1"/>
  <c r="ET584"/>
  <c r="EZ584" s="1"/>
  <c r="ET576"/>
  <c r="EZ576" s="1"/>
  <c r="ET585"/>
  <c r="EZ585" s="1"/>
  <c r="ET581"/>
  <c r="EZ581" s="1"/>
  <c r="ET580"/>
  <c r="EZ580" s="1"/>
  <c r="ET579"/>
  <c r="EZ579" s="1"/>
  <c r="ET582"/>
  <c r="EZ582" s="1"/>
  <c r="ET588"/>
  <c r="EZ588" s="1"/>
  <c r="ET565"/>
  <c r="EZ565" s="1"/>
  <c r="ET569"/>
  <c r="EZ569" s="1"/>
  <c r="ET573"/>
  <c r="EZ573" s="1"/>
  <c r="ET566"/>
  <c r="EZ566" s="1"/>
  <c r="ET568"/>
  <c r="EZ568" s="1"/>
  <c r="ET563"/>
  <c r="EZ563" s="1"/>
  <c r="ET567"/>
  <c r="EZ567" s="1"/>
  <c r="ET571"/>
  <c r="EZ571" s="1"/>
  <c r="ET575"/>
  <c r="EZ575" s="1"/>
  <c r="ET564"/>
  <c r="EZ564" s="1"/>
  <c r="ET570"/>
  <c r="EZ570" s="1"/>
  <c r="ET572"/>
  <c r="EZ572" s="1"/>
  <c r="ET574"/>
  <c r="EZ574" s="1"/>
  <c r="X586"/>
  <c r="AD586" s="1"/>
  <c r="X576"/>
  <c r="AD576" s="1"/>
  <c r="X581"/>
  <c r="AD581" s="1"/>
  <c r="X580"/>
  <c r="AD580" s="1"/>
  <c r="X588"/>
  <c r="AD588" s="1"/>
  <c r="X579"/>
  <c r="AD579" s="1"/>
  <c r="X582"/>
  <c r="AD582" s="1"/>
  <c r="X584"/>
  <c r="AD584" s="1"/>
  <c r="X587"/>
  <c r="AD587" s="1"/>
  <c r="X585"/>
  <c r="AD585" s="1"/>
  <c r="X583"/>
  <c r="AD583" s="1"/>
  <c r="X563"/>
  <c r="AD563" s="1"/>
  <c r="X565"/>
  <c r="AD565" s="1"/>
  <c r="X567"/>
  <c r="AD567" s="1"/>
  <c r="X569"/>
  <c r="AD569" s="1"/>
  <c r="X571"/>
  <c r="AD571" s="1"/>
  <c r="X573"/>
  <c r="AD573" s="1"/>
  <c r="X575"/>
  <c r="AD575" s="1"/>
  <c r="X564"/>
  <c r="AD564" s="1"/>
  <c r="X566"/>
  <c r="AD566" s="1"/>
  <c r="X568"/>
  <c r="AD568" s="1"/>
  <c r="X570"/>
  <c r="AD570" s="1"/>
  <c r="X572"/>
  <c r="AD572" s="1"/>
  <c r="X574"/>
  <c r="AD574" s="1"/>
  <c r="ARP586" l="1"/>
  <c r="ARV586" s="1"/>
  <c r="ARP587"/>
  <c r="ARV587" s="1"/>
  <c r="ARP581"/>
  <c r="ARV581" s="1"/>
  <c r="ARP582"/>
  <c r="ARV582" s="1"/>
  <c r="ARP585"/>
  <c r="ARV585" s="1"/>
  <c r="ARP580"/>
  <c r="ARV580" s="1"/>
  <c r="ARP583"/>
  <c r="ARV583" s="1"/>
  <c r="ARP584"/>
  <c r="ARV584" s="1"/>
  <c r="ARP576"/>
  <c r="ARV576" s="1"/>
  <c r="ARP588"/>
  <c r="ARV588" s="1"/>
  <c r="ARP579"/>
  <c r="ARV579" s="1"/>
  <c r="ARP570"/>
  <c r="ARV570" s="1"/>
  <c r="ARP565"/>
  <c r="ARV565" s="1"/>
  <c r="ARP573"/>
  <c r="ARV573" s="1"/>
  <c r="ARP568"/>
  <c r="ARV568" s="1"/>
  <c r="ARP563"/>
  <c r="ARV563" s="1"/>
  <c r="ARP566"/>
  <c r="ARV566" s="1"/>
  <c r="ARP569"/>
  <c r="ARV569" s="1"/>
  <c r="ARP567"/>
  <c r="ARV567" s="1"/>
  <c r="ARP564"/>
  <c r="ARV564" s="1"/>
  <c r="ARP572"/>
  <c r="ARV572" s="1"/>
  <c r="ARP575"/>
  <c r="ARV575" s="1"/>
  <c r="ARP571"/>
  <c r="ARV571" s="1"/>
  <c r="ARP574"/>
  <c r="ARV574" s="1"/>
  <c r="RT579"/>
  <c r="RZ579" s="1"/>
  <c r="RT582"/>
  <c r="RZ582" s="1"/>
  <c r="RT585"/>
  <c r="RZ585" s="1"/>
  <c r="RT581"/>
  <c r="RZ581" s="1"/>
  <c r="RT586"/>
  <c r="RZ586" s="1"/>
  <c r="RT587"/>
  <c r="RZ587" s="1"/>
  <c r="RT576"/>
  <c r="RZ576" s="1"/>
  <c r="RT588"/>
  <c r="RZ588" s="1"/>
  <c r="RT584"/>
  <c r="RZ584" s="1"/>
  <c r="RT580"/>
  <c r="RZ580" s="1"/>
  <c r="RT583"/>
  <c r="RZ583" s="1"/>
  <c r="RT570"/>
  <c r="RZ570" s="1"/>
  <c r="RT565"/>
  <c r="RZ565" s="1"/>
  <c r="RT573"/>
  <c r="RZ573" s="1"/>
  <c r="RT571"/>
  <c r="RZ571" s="1"/>
  <c r="RT568"/>
  <c r="RZ568" s="1"/>
  <c r="RT563"/>
  <c r="RZ563" s="1"/>
  <c r="RT566"/>
  <c r="RZ566" s="1"/>
  <c r="RT569"/>
  <c r="RZ569" s="1"/>
  <c r="RT567"/>
  <c r="RZ567" s="1"/>
  <c r="RT564"/>
  <c r="RZ564" s="1"/>
  <c r="RT572"/>
  <c r="RZ572" s="1"/>
  <c r="RT575"/>
  <c r="RZ575" s="1"/>
  <c r="RT574"/>
  <c r="RZ574" s="1"/>
  <c r="AHC584"/>
  <c r="AHI584" s="1"/>
  <c r="AHC581"/>
  <c r="AHI581" s="1"/>
  <c r="AHC576"/>
  <c r="AHI576" s="1"/>
  <c r="AHC582"/>
  <c r="AHI582" s="1"/>
  <c r="AHC579"/>
  <c r="AHI579" s="1"/>
  <c r="AHC580"/>
  <c r="AHI580" s="1"/>
  <c r="AHC588"/>
  <c r="AHI588" s="1"/>
  <c r="AHC587"/>
  <c r="AHI587" s="1"/>
  <c r="AHC585"/>
  <c r="AHI585" s="1"/>
  <c r="AHC586"/>
  <c r="AHI586" s="1"/>
  <c r="AHC583"/>
  <c r="AHI583" s="1"/>
  <c r="AHC570"/>
  <c r="AHI570" s="1"/>
  <c r="AHC573"/>
  <c r="AHI573" s="1"/>
  <c r="AHC568"/>
  <c r="AHI568" s="1"/>
  <c r="AHC574"/>
  <c r="AHI574" s="1"/>
  <c r="AHC569"/>
  <c r="AHI569" s="1"/>
  <c r="AHC567"/>
  <c r="AHI567" s="1"/>
  <c r="AHC575"/>
  <c r="AHI575" s="1"/>
  <c r="AHC565"/>
  <c r="AHI565" s="1"/>
  <c r="AHC571"/>
  <c r="AHI571" s="1"/>
  <c r="AHC563"/>
  <c r="AHI563" s="1"/>
  <c r="AHC566"/>
  <c r="AHI566" s="1"/>
  <c r="AHC564"/>
  <c r="AHI564" s="1"/>
  <c r="AHC572"/>
  <c r="AHI572" s="1"/>
  <c r="EV588"/>
  <c r="FB588" s="1"/>
  <c r="EV587"/>
  <c r="FB587" s="1"/>
  <c r="EV586"/>
  <c r="FB586" s="1"/>
  <c r="EV579"/>
  <c r="FB579" s="1"/>
  <c r="EV576"/>
  <c r="FB576" s="1"/>
  <c r="EV585"/>
  <c r="FB585" s="1"/>
  <c r="EV581"/>
  <c r="FB581" s="1"/>
  <c r="EV580"/>
  <c r="FB580" s="1"/>
  <c r="EV584"/>
  <c r="FB584" s="1"/>
  <c r="EV583"/>
  <c r="FB583" s="1"/>
  <c r="EV582"/>
  <c r="FB582" s="1"/>
  <c r="EV570"/>
  <c r="FB570" s="1"/>
  <c r="EV573"/>
  <c r="FB573" s="1"/>
  <c r="EV571"/>
  <c r="FB571" s="1"/>
  <c r="EV568"/>
  <c r="FB568" s="1"/>
  <c r="EV566"/>
  <c r="FB566" s="1"/>
  <c r="EV569"/>
  <c r="FB569" s="1"/>
  <c r="EV567"/>
  <c r="FB567" s="1"/>
  <c r="EV575"/>
  <c r="FB575" s="1"/>
  <c r="EV565"/>
  <c r="FB565" s="1"/>
  <c r="EV563"/>
  <c r="FB563" s="1"/>
  <c r="EV574"/>
  <c r="FB574" s="1"/>
  <c r="EV564"/>
  <c r="FB564" s="1"/>
  <c r="EV572"/>
  <c r="FB572" s="1"/>
  <c r="ANO584"/>
  <c r="ANU584" s="1"/>
  <c r="ANO580"/>
  <c r="ANU580" s="1"/>
  <c r="ANO587"/>
  <c r="ANU587" s="1"/>
  <c r="ANO586"/>
  <c r="ANU586" s="1"/>
  <c r="ANO576"/>
  <c r="ANU576" s="1"/>
  <c r="ANO585"/>
  <c r="ANU585" s="1"/>
  <c r="ANO579"/>
  <c r="ANU579" s="1"/>
  <c r="ANO583"/>
  <c r="ANU583" s="1"/>
  <c r="ANO582"/>
  <c r="ANU582" s="1"/>
  <c r="ANO581"/>
  <c r="ANU581" s="1"/>
  <c r="ANO588"/>
  <c r="ANU588" s="1"/>
  <c r="ANO573"/>
  <c r="ANU573" s="1"/>
  <c r="ANO571"/>
  <c r="ANU571" s="1"/>
  <c r="ANO563"/>
  <c r="ANU563" s="1"/>
  <c r="ANO566"/>
  <c r="ANU566" s="1"/>
  <c r="ANO569"/>
  <c r="ANU569" s="1"/>
  <c r="ANO564"/>
  <c r="ANU564" s="1"/>
  <c r="ANO575"/>
  <c r="ANU575" s="1"/>
  <c r="ANO570"/>
  <c r="ANU570" s="1"/>
  <c r="ANO565"/>
  <c r="ANU565" s="1"/>
  <c r="ANO568"/>
  <c r="ANU568" s="1"/>
  <c r="ANO574"/>
  <c r="ANU574" s="1"/>
  <c r="ANO567"/>
  <c r="ANU567" s="1"/>
  <c r="ANO572"/>
  <c r="ANU572" s="1"/>
  <c r="NS584"/>
  <c r="NY584" s="1"/>
  <c r="NS576"/>
  <c r="NY576" s="1"/>
  <c r="NS585"/>
  <c r="NY585" s="1"/>
  <c r="NS586"/>
  <c r="NY586" s="1"/>
  <c r="NS580"/>
  <c r="NY580" s="1"/>
  <c r="NS587"/>
  <c r="NY587" s="1"/>
  <c r="NS579"/>
  <c r="NY579" s="1"/>
  <c r="NS588"/>
  <c r="NY588" s="1"/>
  <c r="NS582"/>
  <c r="NY582" s="1"/>
  <c r="NS581"/>
  <c r="NY581" s="1"/>
  <c r="NS583"/>
  <c r="NY583" s="1"/>
  <c r="NS571"/>
  <c r="NY571" s="1"/>
  <c r="NS563"/>
  <c r="NY563" s="1"/>
  <c r="NS566"/>
  <c r="NY566" s="1"/>
  <c r="NS569"/>
  <c r="NY569" s="1"/>
  <c r="NS570"/>
  <c r="NY570" s="1"/>
  <c r="NS565"/>
  <c r="NY565" s="1"/>
  <c r="NS573"/>
  <c r="NY573" s="1"/>
  <c r="NS568"/>
  <c r="NY568" s="1"/>
  <c r="NS574"/>
  <c r="NY574" s="1"/>
  <c r="NS567"/>
  <c r="NY567" s="1"/>
  <c r="NS564"/>
  <c r="NY564" s="1"/>
  <c r="NS572"/>
  <c r="NY572" s="1"/>
  <c r="NS575"/>
  <c r="NY575" s="1"/>
  <c r="ADB588"/>
  <c r="ADH588" s="1"/>
  <c r="ADB587"/>
  <c r="ADH587" s="1"/>
  <c r="ADB582"/>
  <c r="ADH582" s="1"/>
  <c r="ADB584"/>
  <c r="ADH584" s="1"/>
  <c r="ADB583"/>
  <c r="ADH583" s="1"/>
  <c r="ADB586"/>
  <c r="ADH586" s="1"/>
  <c r="ADB581"/>
  <c r="ADH581" s="1"/>
  <c r="ADB576"/>
  <c r="ADH576" s="1"/>
  <c r="ADB585"/>
  <c r="ADH585" s="1"/>
  <c r="ADB579"/>
  <c r="ADH579" s="1"/>
  <c r="ADB580"/>
  <c r="ADH580" s="1"/>
  <c r="ADB571"/>
  <c r="ADH571" s="1"/>
  <c r="ADB563"/>
  <c r="ADH563" s="1"/>
  <c r="ADB566"/>
  <c r="ADH566" s="1"/>
  <c r="ADB570"/>
  <c r="ADH570" s="1"/>
  <c r="ADB565"/>
  <c r="ADH565" s="1"/>
  <c r="ADB573"/>
  <c r="ADH573" s="1"/>
  <c r="ADB568"/>
  <c r="ADH568" s="1"/>
  <c r="ADB574"/>
  <c r="ADH574" s="1"/>
  <c r="ADB569"/>
  <c r="ADH569" s="1"/>
  <c r="ADB567"/>
  <c r="ADH567" s="1"/>
  <c r="ADB564"/>
  <c r="ADH564" s="1"/>
  <c r="ADB572"/>
  <c r="ADH572" s="1"/>
  <c r="ADB575"/>
  <c r="ADH575" s="1"/>
  <c r="AU586"/>
  <c r="BA586" s="1"/>
  <c r="AU583"/>
  <c r="BA583" s="1"/>
  <c r="AU582"/>
  <c r="BA582" s="1"/>
  <c r="AU588"/>
  <c r="BA588" s="1"/>
  <c r="AU587"/>
  <c r="BA587" s="1"/>
  <c r="AU585"/>
  <c r="BA585" s="1"/>
  <c r="AU579"/>
  <c r="BA579" s="1"/>
  <c r="AU576"/>
  <c r="BA576" s="1"/>
  <c r="AU584"/>
  <c r="BA584" s="1"/>
  <c r="AU581"/>
  <c r="BA581" s="1"/>
  <c r="AU580"/>
  <c r="BA580" s="1"/>
  <c r="AU571"/>
  <c r="BA571" s="1"/>
  <c r="AU563"/>
  <c r="BA563" s="1"/>
  <c r="AU566"/>
  <c r="BA566" s="1"/>
  <c r="AU569"/>
  <c r="BA569" s="1"/>
  <c r="AU570"/>
  <c r="BA570" s="1"/>
  <c r="AU565"/>
  <c r="BA565" s="1"/>
  <c r="AU573"/>
  <c r="BA573" s="1"/>
  <c r="AU568"/>
  <c r="BA568" s="1"/>
  <c r="AU574"/>
  <c r="BA574" s="1"/>
  <c r="AU567"/>
  <c r="BA567" s="1"/>
  <c r="AU564"/>
  <c r="BA564" s="1"/>
  <c r="AU572"/>
  <c r="BA572" s="1"/>
  <c r="AU575"/>
  <c r="BA575" s="1"/>
  <c r="AJN580"/>
  <c r="AJT580" s="1"/>
  <c r="AJN583"/>
  <c r="AJT583" s="1"/>
  <c r="AJN584"/>
  <c r="AJT584" s="1"/>
  <c r="AJN576"/>
  <c r="AJT576" s="1"/>
  <c r="AJN588"/>
  <c r="AJT588" s="1"/>
  <c r="AJN579"/>
  <c r="AJT579" s="1"/>
  <c r="AJN586"/>
  <c r="AJT586" s="1"/>
  <c r="AJN587"/>
  <c r="AJT587" s="1"/>
  <c r="AJN581"/>
  <c r="AJT581" s="1"/>
  <c r="AJN582"/>
  <c r="AJT582" s="1"/>
  <c r="AJN585"/>
  <c r="AJT585" s="1"/>
  <c r="AJN570"/>
  <c r="AJT570" s="1"/>
  <c r="AJN565"/>
  <c r="AJT565" s="1"/>
  <c r="AJN573"/>
  <c r="AJT573" s="1"/>
  <c r="AJN568"/>
  <c r="AJT568" s="1"/>
  <c r="AJN574"/>
  <c r="AJT574" s="1"/>
  <c r="AJN569"/>
  <c r="AJT569" s="1"/>
  <c r="AJN567"/>
  <c r="AJT567" s="1"/>
  <c r="AJN572"/>
  <c r="AJT572" s="1"/>
  <c r="AJN575"/>
  <c r="AJT575" s="1"/>
  <c r="AJN571"/>
  <c r="AJT571" s="1"/>
  <c r="AJN563"/>
  <c r="AJT563" s="1"/>
  <c r="AJN566"/>
  <c r="AJT566" s="1"/>
  <c r="AJN564"/>
  <c r="AJT564" s="1"/>
  <c r="JR581"/>
  <c r="JX581" s="1"/>
  <c r="JR588"/>
  <c r="JX588" s="1"/>
  <c r="JR582"/>
  <c r="JX582" s="1"/>
  <c r="JR576"/>
  <c r="JX576" s="1"/>
  <c r="JR583"/>
  <c r="JX583" s="1"/>
  <c r="JR584"/>
  <c r="JX584" s="1"/>
  <c r="JR580"/>
  <c r="JX580" s="1"/>
  <c r="JR585"/>
  <c r="JX585" s="1"/>
  <c r="JR579"/>
  <c r="JX579" s="1"/>
  <c r="JR586"/>
  <c r="JX586" s="1"/>
  <c r="JR587"/>
  <c r="JX587" s="1"/>
  <c r="JR570"/>
  <c r="JX570" s="1"/>
  <c r="JR565"/>
  <c r="JX565" s="1"/>
  <c r="JR573"/>
  <c r="JX573" s="1"/>
  <c r="JR571"/>
  <c r="JX571" s="1"/>
  <c r="JR563"/>
  <c r="JX563" s="1"/>
  <c r="JR566"/>
  <c r="JX566" s="1"/>
  <c r="JR564"/>
  <c r="JX564" s="1"/>
  <c r="JR568"/>
  <c r="JX568" s="1"/>
  <c r="JR574"/>
  <c r="JX574" s="1"/>
  <c r="JR569"/>
  <c r="JX569" s="1"/>
  <c r="JR567"/>
  <c r="JX567" s="1"/>
  <c r="JR572"/>
  <c r="JX572" s="1"/>
  <c r="JR575"/>
  <c r="JX575" s="1"/>
  <c r="ZA588"/>
  <c r="ZG588" s="1"/>
  <c r="ZA587"/>
  <c r="ZG587" s="1"/>
  <c r="ZA585"/>
  <c r="ZG585" s="1"/>
  <c r="ZA586"/>
  <c r="ZG586" s="1"/>
  <c r="ZA583"/>
  <c r="ZG583" s="1"/>
  <c r="ZA584"/>
  <c r="ZG584" s="1"/>
  <c r="ZA581"/>
  <c r="ZG581" s="1"/>
  <c r="ZA576"/>
  <c r="ZG576" s="1"/>
  <c r="ZA582"/>
  <c r="ZG582" s="1"/>
  <c r="ZA579"/>
  <c r="ZG579" s="1"/>
  <c r="ZA580"/>
  <c r="ZG580" s="1"/>
  <c r="ZA570"/>
  <c r="ZG570" s="1"/>
  <c r="ZA565"/>
  <c r="ZG565" s="1"/>
  <c r="ZA573"/>
  <c r="ZG573" s="1"/>
  <c r="ZA563"/>
  <c r="ZG563" s="1"/>
  <c r="ZA564"/>
  <c r="ZG564" s="1"/>
  <c r="ZA571"/>
  <c r="ZG571" s="1"/>
  <c r="ZA568"/>
  <c r="ZG568" s="1"/>
  <c r="ZA566"/>
  <c r="ZG566" s="1"/>
  <c r="ZA574"/>
  <c r="ZG574" s="1"/>
  <c r="ZA569"/>
  <c r="ZG569" s="1"/>
  <c r="ZA567"/>
  <c r="ZG567" s="1"/>
  <c r="ZA572"/>
  <c r="ZG572" s="1"/>
  <c r="ZA575"/>
  <c r="ZG575" s="1"/>
  <c r="ASK584"/>
  <c r="ASQ584" s="1"/>
  <c r="ASK580"/>
  <c r="ASQ580" s="1"/>
  <c r="ASK587"/>
  <c r="ASQ587" s="1"/>
  <c r="ASK586"/>
  <c r="ASQ586" s="1"/>
  <c r="ASK576"/>
  <c r="ASQ576" s="1"/>
  <c r="ASK585"/>
  <c r="ASQ585" s="1"/>
  <c r="ASK579"/>
  <c r="ASQ579" s="1"/>
  <c r="ASK583"/>
  <c r="ASQ583" s="1"/>
  <c r="ASK582"/>
  <c r="ASQ582" s="1"/>
  <c r="ASK581"/>
  <c r="ASQ581" s="1"/>
  <c r="ASK588"/>
  <c r="ASQ588" s="1"/>
  <c r="ASK570"/>
  <c r="ASQ570" s="1"/>
  <c r="ASK565"/>
  <c r="ASQ565" s="1"/>
  <c r="ASK573"/>
  <c r="ASQ573" s="1"/>
  <c r="ASK571"/>
  <c r="ASQ571" s="1"/>
  <c r="ASK568"/>
  <c r="ASQ568" s="1"/>
  <c r="ASK563"/>
  <c r="ASQ563" s="1"/>
  <c r="ASK566"/>
  <c r="ASQ566" s="1"/>
  <c r="ASK569"/>
  <c r="ASQ569" s="1"/>
  <c r="ASK567"/>
  <c r="ASQ567" s="1"/>
  <c r="ASK564"/>
  <c r="ASQ564" s="1"/>
  <c r="ASK574"/>
  <c r="ASQ574" s="1"/>
  <c r="ASK572"/>
  <c r="ASQ572" s="1"/>
  <c r="ASK575"/>
  <c r="ASQ575" s="1"/>
  <c r="SO584"/>
  <c r="SU584" s="1"/>
  <c r="SO576"/>
  <c r="SU576" s="1"/>
  <c r="SO585"/>
  <c r="SU585" s="1"/>
  <c r="SO586"/>
  <c r="SU586" s="1"/>
  <c r="SO580"/>
  <c r="SU580" s="1"/>
  <c r="SO587"/>
  <c r="SU587" s="1"/>
  <c r="SO579"/>
  <c r="SU579" s="1"/>
  <c r="SO588"/>
  <c r="SU588" s="1"/>
  <c r="SO582"/>
  <c r="SU582" s="1"/>
  <c r="SO581"/>
  <c r="SU581" s="1"/>
  <c r="SO583"/>
  <c r="SU583" s="1"/>
  <c r="SO570"/>
  <c r="SU570" s="1"/>
  <c r="SO565"/>
  <c r="SU565" s="1"/>
  <c r="SO573"/>
  <c r="SU573" s="1"/>
  <c r="SO571"/>
  <c r="SU571" s="1"/>
  <c r="SO568"/>
  <c r="SU568" s="1"/>
  <c r="SO563"/>
  <c r="SU563" s="1"/>
  <c r="SO566"/>
  <c r="SU566" s="1"/>
  <c r="SO574"/>
  <c r="SU574" s="1"/>
  <c r="SO567"/>
  <c r="SU567" s="1"/>
  <c r="SO564"/>
  <c r="SU564" s="1"/>
  <c r="SO569"/>
  <c r="SU569" s="1"/>
  <c r="SO572"/>
  <c r="SU572" s="1"/>
  <c r="SO575"/>
  <c r="SU575" s="1"/>
  <c r="AHX588"/>
  <c r="AID588" s="1"/>
  <c r="AHX587"/>
  <c r="AID587" s="1"/>
  <c r="AHX582"/>
  <c r="AID582" s="1"/>
  <c r="AHX584"/>
  <c r="AID584" s="1"/>
  <c r="AHX583"/>
  <c r="AID583" s="1"/>
  <c r="AHX586"/>
  <c r="AID586" s="1"/>
  <c r="AHX581"/>
  <c r="AID581" s="1"/>
  <c r="AHX576"/>
  <c r="AID576" s="1"/>
  <c r="AHX585"/>
  <c r="AID585" s="1"/>
  <c r="AHX579"/>
  <c r="AID579" s="1"/>
  <c r="AHX580"/>
  <c r="AID580" s="1"/>
  <c r="AHX570"/>
  <c r="AID570" s="1"/>
  <c r="AHX565"/>
  <c r="AID565" s="1"/>
  <c r="AHX573"/>
  <c r="AID573" s="1"/>
  <c r="AHX571"/>
  <c r="AID571" s="1"/>
  <c r="AHX568"/>
  <c r="AID568" s="1"/>
  <c r="AHX563"/>
  <c r="AID563" s="1"/>
  <c r="AHX566"/>
  <c r="AID566" s="1"/>
  <c r="AHX574"/>
  <c r="AID574" s="1"/>
  <c r="AHX569"/>
  <c r="AID569" s="1"/>
  <c r="AHX567"/>
  <c r="AID567" s="1"/>
  <c r="AHX564"/>
  <c r="AID564" s="1"/>
  <c r="AHX572"/>
  <c r="AID572" s="1"/>
  <c r="AHX575"/>
  <c r="AID575" s="1"/>
  <c r="FQ586"/>
  <c r="FW586" s="1"/>
  <c r="FQ583"/>
  <c r="FW583" s="1"/>
  <c r="FQ582"/>
  <c r="FW582" s="1"/>
  <c r="FQ588"/>
  <c r="FW588" s="1"/>
  <c r="FQ587"/>
  <c r="FW587" s="1"/>
  <c r="FQ585"/>
  <c r="FW585" s="1"/>
  <c r="FQ579"/>
  <c r="FW579" s="1"/>
  <c r="FQ576"/>
  <c r="FW576" s="1"/>
  <c r="FQ584"/>
  <c r="FW584" s="1"/>
  <c r="FQ581"/>
  <c r="FW581" s="1"/>
  <c r="FQ580"/>
  <c r="FW580" s="1"/>
  <c r="FQ570"/>
  <c r="FW570" s="1"/>
  <c r="FQ573"/>
  <c r="FW573" s="1"/>
  <c r="FQ571"/>
  <c r="FW571" s="1"/>
  <c r="FQ566"/>
  <c r="FW566" s="1"/>
  <c r="FQ574"/>
  <c r="FW574" s="1"/>
  <c r="FQ569"/>
  <c r="FW569" s="1"/>
  <c r="FQ567"/>
  <c r="FW567" s="1"/>
  <c r="FQ564"/>
  <c r="FW564" s="1"/>
  <c r="FQ572"/>
  <c r="FW572" s="1"/>
  <c r="FQ575"/>
  <c r="FW575" s="1"/>
  <c r="FQ565"/>
  <c r="FW565" s="1"/>
  <c r="FQ568"/>
  <c r="FW568" s="1"/>
  <c r="FQ563"/>
  <c r="FW563" s="1"/>
  <c r="ABK587"/>
  <c r="ABQ587" s="1"/>
  <c r="ABK586"/>
  <c r="ABQ586" s="1"/>
  <c r="ABK576"/>
  <c r="ABQ576" s="1"/>
  <c r="ABK583"/>
  <c r="ABQ583" s="1"/>
  <c r="ABK588"/>
  <c r="ABQ588" s="1"/>
  <c r="ABK581"/>
  <c r="ABQ581" s="1"/>
  <c r="ABK582"/>
  <c r="ABQ582" s="1"/>
  <c r="ABK585"/>
  <c r="ABQ585" s="1"/>
  <c r="ABK579"/>
  <c r="ABQ579" s="1"/>
  <c r="ABK584"/>
  <c r="ABQ584" s="1"/>
  <c r="ABK580"/>
  <c r="ABQ580" s="1"/>
  <c r="ABK570"/>
  <c r="ABQ570" s="1"/>
  <c r="ABK571"/>
  <c r="ABQ571" s="1"/>
  <c r="ABK563"/>
  <c r="ABQ563" s="1"/>
  <c r="ABK564"/>
  <c r="ABQ564" s="1"/>
  <c r="ABK569"/>
  <c r="ABQ569" s="1"/>
  <c r="ABK568"/>
  <c r="ABQ568" s="1"/>
  <c r="ABK566"/>
  <c r="ABQ566" s="1"/>
  <c r="ABK574"/>
  <c r="ABQ574" s="1"/>
  <c r="ABK567"/>
  <c r="ABQ567" s="1"/>
  <c r="ABK575"/>
  <c r="ABQ575" s="1"/>
  <c r="ABK572"/>
  <c r="ABQ572" s="1"/>
  <c r="ABK573"/>
  <c r="ABQ573" s="1"/>
  <c r="ABK565"/>
  <c r="ABQ565" s="1"/>
  <c r="APD584"/>
  <c r="APJ584" s="1"/>
  <c r="APD582"/>
  <c r="APJ582" s="1"/>
  <c r="APD581"/>
  <c r="APJ581" s="1"/>
  <c r="APD587"/>
  <c r="APJ587" s="1"/>
  <c r="APD586"/>
  <c r="APJ586" s="1"/>
  <c r="APD579"/>
  <c r="APJ579" s="1"/>
  <c r="APD585"/>
  <c r="APJ585" s="1"/>
  <c r="APD588"/>
  <c r="APJ588" s="1"/>
  <c r="APD583"/>
  <c r="APJ583" s="1"/>
  <c r="APD580"/>
  <c r="APJ580" s="1"/>
  <c r="APD576"/>
  <c r="APJ576" s="1"/>
  <c r="APD574"/>
  <c r="APJ574" s="1"/>
  <c r="APD571"/>
  <c r="APJ571" s="1"/>
  <c r="APD563"/>
  <c r="APJ563" s="1"/>
  <c r="APD564"/>
  <c r="APJ564" s="1"/>
  <c r="APD569"/>
  <c r="APJ569" s="1"/>
  <c r="APD568"/>
  <c r="APJ568" s="1"/>
  <c r="APD566"/>
  <c r="APJ566" s="1"/>
  <c r="APD567"/>
  <c r="APJ567" s="1"/>
  <c r="APD575"/>
  <c r="APJ575" s="1"/>
  <c r="APD570"/>
  <c r="APJ570" s="1"/>
  <c r="APD572"/>
  <c r="APJ572" s="1"/>
  <c r="APD573"/>
  <c r="APJ573" s="1"/>
  <c r="APD565"/>
  <c r="APJ565" s="1"/>
  <c r="PH584"/>
  <c r="PN584" s="1"/>
  <c r="PH582"/>
  <c r="PN582" s="1"/>
  <c r="PH581"/>
  <c r="PN581" s="1"/>
  <c r="PH587"/>
  <c r="PN587" s="1"/>
  <c r="PH586"/>
  <c r="PN586" s="1"/>
  <c r="PH579"/>
  <c r="PN579" s="1"/>
  <c r="PH585"/>
  <c r="PN585" s="1"/>
  <c r="PH588"/>
  <c r="PN588" s="1"/>
  <c r="PH583"/>
  <c r="PN583" s="1"/>
  <c r="PH580"/>
  <c r="PN580" s="1"/>
  <c r="PH576"/>
  <c r="PN576" s="1"/>
  <c r="PH574"/>
  <c r="PN574" s="1"/>
  <c r="PH571"/>
  <c r="PN571" s="1"/>
  <c r="PH563"/>
  <c r="PN563" s="1"/>
  <c r="PH564"/>
  <c r="PN564" s="1"/>
  <c r="PH569"/>
  <c r="PN569" s="1"/>
  <c r="PH568"/>
  <c r="PN568" s="1"/>
  <c r="PH566"/>
  <c r="PN566" s="1"/>
  <c r="PH567"/>
  <c r="PN567" s="1"/>
  <c r="PH575"/>
  <c r="PN575" s="1"/>
  <c r="PH570"/>
  <c r="PN570" s="1"/>
  <c r="PH572"/>
  <c r="PN572" s="1"/>
  <c r="PH573"/>
  <c r="PN573" s="1"/>
  <c r="PH565"/>
  <c r="PN565" s="1"/>
  <c r="ARO584"/>
  <c r="ARU584" s="1"/>
  <c r="ARO587"/>
  <c r="ARU587" s="1"/>
  <c r="ARO576"/>
  <c r="ARU576" s="1"/>
  <c r="ARO582"/>
  <c r="ARU582" s="1"/>
  <c r="ARO585"/>
  <c r="ARU585" s="1"/>
  <c r="ARO581"/>
  <c r="ARU581" s="1"/>
  <c r="ARO583"/>
  <c r="ARU583" s="1"/>
  <c r="ARO580"/>
  <c r="ARU580" s="1"/>
  <c r="ARO579"/>
  <c r="ARU579" s="1"/>
  <c r="ARO586"/>
  <c r="ARU586" s="1"/>
  <c r="ARO588"/>
  <c r="ARU588" s="1"/>
  <c r="ARO570"/>
  <c r="ARU570" s="1"/>
  <c r="ARO571"/>
  <c r="ARU571" s="1"/>
  <c r="ARO563"/>
  <c r="ARU563" s="1"/>
  <c r="ARO569"/>
  <c r="ARU569" s="1"/>
  <c r="ARO568"/>
  <c r="ARU568" s="1"/>
  <c r="ARO573"/>
  <c r="ARU573" s="1"/>
  <c r="ARO566"/>
  <c r="ARU566" s="1"/>
  <c r="ARO574"/>
  <c r="ARU574" s="1"/>
  <c r="ARO567"/>
  <c r="ARU567" s="1"/>
  <c r="ARO575"/>
  <c r="ARU575" s="1"/>
  <c r="ARO572"/>
  <c r="ARU572" s="1"/>
  <c r="ARO564"/>
  <c r="ARU564" s="1"/>
  <c r="ARO565"/>
  <c r="ARU565" s="1"/>
  <c r="XJ587"/>
  <c r="XP587" s="1"/>
  <c r="XJ585"/>
  <c r="XP585" s="1"/>
  <c r="XJ576"/>
  <c r="XP576" s="1"/>
  <c r="XJ583"/>
  <c r="XP583" s="1"/>
  <c r="XJ580"/>
  <c r="XP580" s="1"/>
  <c r="XJ581"/>
  <c r="XP581" s="1"/>
  <c r="XJ584"/>
  <c r="XP584" s="1"/>
  <c r="XJ582"/>
  <c r="XP582" s="1"/>
  <c r="XJ579"/>
  <c r="XP579" s="1"/>
  <c r="XJ588"/>
  <c r="XP588" s="1"/>
  <c r="XJ586"/>
  <c r="XP586" s="1"/>
  <c r="XJ566"/>
  <c r="XP566" s="1"/>
  <c r="XJ567"/>
  <c r="XP567" s="1"/>
  <c r="XJ575"/>
  <c r="XP575" s="1"/>
  <c r="XJ570"/>
  <c r="XP570" s="1"/>
  <c r="XJ572"/>
  <c r="XP572" s="1"/>
  <c r="XJ564"/>
  <c r="XP564" s="1"/>
  <c r="XJ568"/>
  <c r="XP568" s="1"/>
  <c r="XJ574"/>
  <c r="XP574" s="1"/>
  <c r="XJ571"/>
  <c r="XP571" s="1"/>
  <c r="XJ563"/>
  <c r="XP563" s="1"/>
  <c r="XJ569"/>
  <c r="XP569" s="1"/>
  <c r="XJ573"/>
  <c r="XP573" s="1"/>
  <c r="XJ565"/>
  <c r="XP565" s="1"/>
  <c r="ALC584"/>
  <c r="ALI584" s="1"/>
  <c r="ALC587"/>
  <c r="ALI587" s="1"/>
  <c r="ALC576"/>
  <c r="ALI576" s="1"/>
  <c r="ALC582"/>
  <c r="ALI582" s="1"/>
  <c r="ALC585"/>
  <c r="ALI585" s="1"/>
  <c r="ALC581"/>
  <c r="ALI581" s="1"/>
  <c r="ALC583"/>
  <c r="ALI583" s="1"/>
  <c r="ALC580"/>
  <c r="ALI580" s="1"/>
  <c r="ALC579"/>
  <c r="ALI579" s="1"/>
  <c r="ALC586"/>
  <c r="ALI586" s="1"/>
  <c r="ALC588"/>
  <c r="ALI588" s="1"/>
  <c r="ALC566"/>
  <c r="ALI566" s="1"/>
  <c r="ALC574"/>
  <c r="ALI574" s="1"/>
  <c r="ALC567"/>
  <c r="ALI567" s="1"/>
  <c r="ALC575"/>
  <c r="ALI575" s="1"/>
  <c r="ALC570"/>
  <c r="ALI570" s="1"/>
  <c r="ALC564"/>
  <c r="ALI564" s="1"/>
  <c r="ALC569"/>
  <c r="ALI569" s="1"/>
  <c r="ALC565"/>
  <c r="ALI565" s="1"/>
  <c r="ALC571"/>
  <c r="ALI571" s="1"/>
  <c r="ALC563"/>
  <c r="ALI563" s="1"/>
  <c r="ALC572"/>
  <c r="ALI572" s="1"/>
  <c r="ALC568"/>
  <c r="ALI568" s="1"/>
  <c r="ALC573"/>
  <c r="ALI573" s="1"/>
  <c r="LG584"/>
  <c r="LM584" s="1"/>
  <c r="LG587"/>
  <c r="LM587" s="1"/>
  <c r="LG576"/>
  <c r="LM576" s="1"/>
  <c r="LG582"/>
  <c r="LM582" s="1"/>
  <c r="LG585"/>
  <c r="LM585" s="1"/>
  <c r="LG581"/>
  <c r="LM581" s="1"/>
  <c r="LG583"/>
  <c r="LM583" s="1"/>
  <c r="LG580"/>
  <c r="LM580" s="1"/>
  <c r="LG579"/>
  <c r="LM579" s="1"/>
  <c r="LG586"/>
  <c r="LM586" s="1"/>
  <c r="LG588"/>
  <c r="LM588" s="1"/>
  <c r="LG566"/>
  <c r="LM566" s="1"/>
  <c r="LG574"/>
  <c r="LM574" s="1"/>
  <c r="LG570"/>
  <c r="LM570" s="1"/>
  <c r="LG571"/>
  <c r="LM571" s="1"/>
  <c r="LG564"/>
  <c r="LM564" s="1"/>
  <c r="LG573"/>
  <c r="LM573" s="1"/>
  <c r="LG567"/>
  <c r="LM567" s="1"/>
  <c r="LG575"/>
  <c r="LM575" s="1"/>
  <c r="LG563"/>
  <c r="LM563" s="1"/>
  <c r="LG572"/>
  <c r="LM572" s="1"/>
  <c r="LG569"/>
  <c r="LM569" s="1"/>
  <c r="LG568"/>
  <c r="LM568" s="1"/>
  <c r="LG565"/>
  <c r="LM565" s="1"/>
  <c r="AGG587"/>
  <c r="AGM587" s="1"/>
  <c r="AGG586"/>
  <c r="AGM586" s="1"/>
  <c r="AGG576"/>
  <c r="AGM576" s="1"/>
  <c r="AGG583"/>
  <c r="AGM583" s="1"/>
  <c r="AGG588"/>
  <c r="AGM588" s="1"/>
  <c r="AGG581"/>
  <c r="AGM581" s="1"/>
  <c r="AGG582"/>
  <c r="AGM582" s="1"/>
  <c r="AGG585"/>
  <c r="AGM585" s="1"/>
  <c r="AGG579"/>
  <c r="AGM579" s="1"/>
  <c r="AGG584"/>
  <c r="AGM584" s="1"/>
  <c r="AGG580"/>
  <c r="AGM580" s="1"/>
  <c r="AGG566"/>
  <c r="AGM566" s="1"/>
  <c r="AGG567"/>
  <c r="AGM567" s="1"/>
  <c r="AGG575"/>
  <c r="AGM575" s="1"/>
  <c r="AGG570"/>
  <c r="AGM570" s="1"/>
  <c r="AGG563"/>
  <c r="AGM563" s="1"/>
  <c r="AGG572"/>
  <c r="AGM572" s="1"/>
  <c r="AGG564"/>
  <c r="AGM564" s="1"/>
  <c r="AGG573"/>
  <c r="AGM573" s="1"/>
  <c r="AGG565"/>
  <c r="AGM565" s="1"/>
  <c r="AGG574"/>
  <c r="AGM574" s="1"/>
  <c r="AGG571"/>
  <c r="AGM571" s="1"/>
  <c r="AGG569"/>
  <c r="AGM569" s="1"/>
  <c r="AGG568"/>
  <c r="AGM568" s="1"/>
  <c r="DZ587"/>
  <c r="EF587" s="1"/>
  <c r="DZ585"/>
  <c r="EF585" s="1"/>
  <c r="DZ576"/>
  <c r="EF576" s="1"/>
  <c r="DZ583"/>
  <c r="EF583" s="1"/>
  <c r="DZ580"/>
  <c r="EF580" s="1"/>
  <c r="DZ581"/>
  <c r="EF581" s="1"/>
  <c r="DZ584"/>
  <c r="EF584" s="1"/>
  <c r="DZ582"/>
  <c r="EF582" s="1"/>
  <c r="DZ579"/>
  <c r="EF579" s="1"/>
  <c r="DZ588"/>
  <c r="EF588" s="1"/>
  <c r="DZ586"/>
  <c r="EF586" s="1"/>
  <c r="DZ566"/>
  <c r="EF566" s="1"/>
  <c r="DZ567"/>
  <c r="EF567" s="1"/>
  <c r="DZ575"/>
  <c r="EF575" s="1"/>
  <c r="DZ570"/>
  <c r="EF570" s="1"/>
  <c r="DZ563"/>
  <c r="EF563" s="1"/>
  <c r="DZ572"/>
  <c r="EF572" s="1"/>
  <c r="DZ564"/>
  <c r="EF564" s="1"/>
  <c r="DZ573"/>
  <c r="EF573" s="1"/>
  <c r="DZ565"/>
  <c r="EF565" s="1"/>
  <c r="DZ574"/>
  <c r="EF574" s="1"/>
  <c r="DZ571"/>
  <c r="EF571" s="1"/>
  <c r="DZ569"/>
  <c r="EF569" s="1"/>
  <c r="DZ568"/>
  <c r="EF568" s="1"/>
  <c r="UD584"/>
  <c r="UJ584" s="1"/>
  <c r="UD582"/>
  <c r="UJ582" s="1"/>
  <c r="UD581"/>
  <c r="UJ581" s="1"/>
  <c r="UD587"/>
  <c r="UJ587" s="1"/>
  <c r="UD586"/>
  <c r="UJ586" s="1"/>
  <c r="UD579"/>
  <c r="UJ579" s="1"/>
  <c r="UD585"/>
  <c r="UJ585" s="1"/>
  <c r="UD588"/>
  <c r="UJ588" s="1"/>
  <c r="UD583"/>
  <c r="UJ583" s="1"/>
  <c r="UD580"/>
  <c r="UJ580" s="1"/>
  <c r="UD576"/>
  <c r="UJ576" s="1"/>
  <c r="UD566"/>
  <c r="UJ566" s="1"/>
  <c r="UD567"/>
  <c r="UJ567" s="1"/>
  <c r="UD575"/>
  <c r="UJ575" s="1"/>
  <c r="UD570"/>
  <c r="UJ570" s="1"/>
  <c r="UD563"/>
  <c r="UJ563" s="1"/>
  <c r="UD572"/>
  <c r="UJ572" s="1"/>
  <c r="UD564"/>
  <c r="UJ564" s="1"/>
  <c r="UD573"/>
  <c r="UJ573" s="1"/>
  <c r="UD565"/>
  <c r="UJ565" s="1"/>
  <c r="UD574"/>
  <c r="UJ574" s="1"/>
  <c r="UD571"/>
  <c r="UJ571" s="1"/>
  <c r="UD569"/>
  <c r="UJ569" s="1"/>
  <c r="UD568"/>
  <c r="UJ568" s="1"/>
  <c r="HF582"/>
  <c r="HL582" s="1"/>
  <c r="HF587"/>
  <c r="HL587" s="1"/>
  <c r="HF588"/>
  <c r="HL588" s="1"/>
  <c r="HF584"/>
  <c r="HL584" s="1"/>
  <c r="HF586"/>
  <c r="HL586" s="1"/>
  <c r="HF579"/>
  <c r="HL579" s="1"/>
  <c r="HF583"/>
  <c r="HL583" s="1"/>
  <c r="HF580"/>
  <c r="HL580" s="1"/>
  <c r="HF581"/>
  <c r="HL581" s="1"/>
  <c r="HF585"/>
  <c r="HL585" s="1"/>
  <c r="HF576"/>
  <c r="HL576" s="1"/>
  <c r="HF566"/>
  <c r="HL566" s="1"/>
  <c r="HF570"/>
  <c r="HL570" s="1"/>
  <c r="HF571"/>
  <c r="HL571" s="1"/>
  <c r="HF572"/>
  <c r="HL572" s="1"/>
  <c r="HF565"/>
  <c r="HL565" s="1"/>
  <c r="HF574"/>
  <c r="HL574" s="1"/>
  <c r="HF567"/>
  <c r="HL567" s="1"/>
  <c r="HF575"/>
  <c r="HL575" s="1"/>
  <c r="HF563"/>
  <c r="HL563" s="1"/>
  <c r="HF564"/>
  <c r="HL564" s="1"/>
  <c r="HF569"/>
  <c r="HL569" s="1"/>
  <c r="HF568"/>
  <c r="HL568" s="1"/>
  <c r="HF573"/>
  <c r="HL573" s="1"/>
  <c r="ACF587"/>
  <c r="ACL587" s="1"/>
  <c r="ACF585"/>
  <c r="ACL585" s="1"/>
  <c r="ACF576"/>
  <c r="ACL576" s="1"/>
  <c r="ACF583"/>
  <c r="ACL583" s="1"/>
  <c r="ACF580"/>
  <c r="ACL580" s="1"/>
  <c r="ACF581"/>
  <c r="ACL581" s="1"/>
  <c r="ACF584"/>
  <c r="ACL584" s="1"/>
  <c r="ACF582"/>
  <c r="ACL582" s="1"/>
  <c r="ACF579"/>
  <c r="ACL579" s="1"/>
  <c r="ACF588"/>
  <c r="ACL588" s="1"/>
  <c r="ACF586"/>
  <c r="ACL586" s="1"/>
  <c r="ACF574"/>
  <c r="ACL574" s="1"/>
  <c r="ACF567"/>
  <c r="ACL567" s="1"/>
  <c r="ACF575"/>
  <c r="ACL575" s="1"/>
  <c r="ACF568"/>
  <c r="ACL568" s="1"/>
  <c r="ACF565"/>
  <c r="ACL565" s="1"/>
  <c r="ACF566"/>
  <c r="ACL566" s="1"/>
  <c r="ACF570"/>
  <c r="ACL570" s="1"/>
  <c r="ACF571"/>
  <c r="ACL571" s="1"/>
  <c r="ACF563"/>
  <c r="ACL563" s="1"/>
  <c r="ACF572"/>
  <c r="ACL572" s="1"/>
  <c r="ACF564"/>
  <c r="ACL564" s="1"/>
  <c r="ACF569"/>
  <c r="ACL569" s="1"/>
  <c r="ACF573"/>
  <c r="ACL573" s="1"/>
  <c r="AJM581"/>
  <c r="AJS581" s="1"/>
  <c r="AJM583"/>
  <c r="AJS583" s="1"/>
  <c r="AJM580"/>
  <c r="AJS580" s="1"/>
  <c r="AJM579"/>
  <c r="AJS579" s="1"/>
  <c r="AJM586"/>
  <c r="AJS586" s="1"/>
  <c r="AJM588"/>
  <c r="AJS588" s="1"/>
  <c r="AJM584"/>
  <c r="AJS584" s="1"/>
  <c r="AJM587"/>
  <c r="AJS587" s="1"/>
  <c r="AJM576"/>
  <c r="AJS576" s="1"/>
  <c r="AJM582"/>
  <c r="AJS582" s="1"/>
  <c r="AJM585"/>
  <c r="AJS585" s="1"/>
  <c r="AJM566"/>
  <c r="AJS566" s="1"/>
  <c r="AJM574"/>
  <c r="AJS574" s="1"/>
  <c r="AJM564"/>
  <c r="AJS564" s="1"/>
  <c r="AJM569"/>
  <c r="AJS569" s="1"/>
  <c r="AJM568"/>
  <c r="AJS568" s="1"/>
  <c r="AJM567"/>
  <c r="AJS567" s="1"/>
  <c r="AJM575"/>
  <c r="AJS575" s="1"/>
  <c r="AJM570"/>
  <c r="AJS570" s="1"/>
  <c r="AJM571"/>
  <c r="AJS571" s="1"/>
  <c r="AJM563"/>
  <c r="AJS563" s="1"/>
  <c r="AJM572"/>
  <c r="AJS572" s="1"/>
  <c r="AJM573"/>
  <c r="AJS573" s="1"/>
  <c r="AJM565"/>
  <c r="AJS565" s="1"/>
  <c r="JQ581"/>
  <c r="JW581" s="1"/>
  <c r="JQ583"/>
  <c r="JW583" s="1"/>
  <c r="JQ580"/>
  <c r="JW580" s="1"/>
  <c r="JQ579"/>
  <c r="JW579" s="1"/>
  <c r="JQ586"/>
  <c r="JW586" s="1"/>
  <c r="JQ588"/>
  <c r="JW588" s="1"/>
  <c r="JQ584"/>
  <c r="JW584" s="1"/>
  <c r="JQ587"/>
  <c r="JW587" s="1"/>
  <c r="JQ576"/>
  <c r="JW576" s="1"/>
  <c r="JQ582"/>
  <c r="JW582" s="1"/>
  <c r="JQ585"/>
  <c r="JW585" s="1"/>
  <c r="JQ566"/>
  <c r="JW566" s="1"/>
  <c r="JQ574"/>
  <c r="JW574" s="1"/>
  <c r="JQ571"/>
  <c r="JW571" s="1"/>
  <c r="JQ569"/>
  <c r="JW569" s="1"/>
  <c r="JQ568"/>
  <c r="JW568" s="1"/>
  <c r="JQ567"/>
  <c r="JW567" s="1"/>
  <c r="JQ575"/>
  <c r="JW575" s="1"/>
  <c r="JQ570"/>
  <c r="JW570" s="1"/>
  <c r="JQ563"/>
  <c r="JW563" s="1"/>
  <c r="JQ572"/>
  <c r="JW572" s="1"/>
  <c r="JQ564"/>
  <c r="JW564" s="1"/>
  <c r="JQ573"/>
  <c r="JW573" s="1"/>
  <c r="JQ565"/>
  <c r="JW565" s="1"/>
  <c r="Y581"/>
  <c r="AE581" s="1"/>
  <c r="Y584"/>
  <c r="AE584" s="1"/>
  <c r="Y582"/>
  <c r="AE582" s="1"/>
  <c r="Y579"/>
  <c r="AE579" s="1"/>
  <c r="Y588"/>
  <c r="AE588" s="1"/>
  <c r="Y586"/>
  <c r="AE586" s="1"/>
  <c r="Y587"/>
  <c r="AE587" s="1"/>
  <c r="Y585"/>
  <c r="AE585" s="1"/>
  <c r="Y576"/>
  <c r="AE576" s="1"/>
  <c r="Y583"/>
  <c r="AE583" s="1"/>
  <c r="Y580"/>
  <c r="AE580" s="1"/>
  <c r="Y574"/>
  <c r="AE574" s="1"/>
  <c r="Y567"/>
  <c r="AE567" s="1"/>
  <c r="Y575"/>
  <c r="AE575" s="1"/>
  <c r="Y570"/>
  <c r="AE570" s="1"/>
  <c r="Y571"/>
  <c r="AE571" s="1"/>
  <c r="Y563"/>
  <c r="AE563" s="1"/>
  <c r="Y572"/>
  <c r="AE572" s="1"/>
  <c r="Y564"/>
  <c r="AE564" s="1"/>
  <c r="Y573"/>
  <c r="AE573" s="1"/>
  <c r="Y565"/>
  <c r="AE565" s="1"/>
  <c r="Y566"/>
  <c r="AE566" s="1"/>
  <c r="Y569"/>
  <c r="AE569" s="1"/>
  <c r="Y568"/>
  <c r="AE568" s="1"/>
  <c r="AOJ580"/>
  <c r="AOP580" s="1"/>
  <c r="AOJ583"/>
  <c r="AOP583" s="1"/>
  <c r="AOJ584"/>
  <c r="AOP584" s="1"/>
  <c r="AOJ576"/>
  <c r="AOP576" s="1"/>
  <c r="AOJ588"/>
  <c r="AOP588" s="1"/>
  <c r="AOJ579"/>
  <c r="AOP579" s="1"/>
  <c r="AOJ586"/>
  <c r="AOP586" s="1"/>
  <c r="AOJ587"/>
  <c r="AOP587" s="1"/>
  <c r="AOJ581"/>
  <c r="AOP581" s="1"/>
  <c r="AOJ582"/>
  <c r="AOP582" s="1"/>
  <c r="AOJ585"/>
  <c r="AOP585" s="1"/>
  <c r="AOJ570"/>
  <c r="AOP570" s="1"/>
  <c r="AOJ571"/>
  <c r="AOP571" s="1"/>
  <c r="AOJ563"/>
  <c r="AOP563" s="1"/>
  <c r="AOJ566"/>
  <c r="AOP566" s="1"/>
  <c r="AOJ574"/>
  <c r="AOP574" s="1"/>
  <c r="AOJ569"/>
  <c r="AOP569" s="1"/>
  <c r="AOJ572"/>
  <c r="AOP572" s="1"/>
  <c r="AOJ575"/>
  <c r="AOP575" s="1"/>
  <c r="AOJ565"/>
  <c r="AOP565" s="1"/>
  <c r="AOJ573"/>
  <c r="AOP573" s="1"/>
  <c r="AOJ568"/>
  <c r="AOP568" s="1"/>
  <c r="AOJ567"/>
  <c r="AOP567" s="1"/>
  <c r="AOJ564"/>
  <c r="AOP564" s="1"/>
  <c r="ON576"/>
  <c r="OT576" s="1"/>
  <c r="ON588"/>
  <c r="OT588" s="1"/>
  <c r="ON584"/>
  <c r="OT584" s="1"/>
  <c r="ON580"/>
  <c r="OT580" s="1"/>
  <c r="ON583"/>
  <c r="OT583" s="1"/>
  <c r="ON579"/>
  <c r="OT579" s="1"/>
  <c r="ON582"/>
  <c r="OT582" s="1"/>
  <c r="ON585"/>
  <c r="OT585" s="1"/>
  <c r="ON581"/>
  <c r="OT581" s="1"/>
  <c r="ON586"/>
  <c r="OT586" s="1"/>
  <c r="ON587"/>
  <c r="OT587" s="1"/>
  <c r="ON570"/>
  <c r="OT570" s="1"/>
  <c r="ON563"/>
  <c r="OT563" s="1"/>
  <c r="ON566"/>
  <c r="OT566" s="1"/>
  <c r="ON574"/>
  <c r="OT574" s="1"/>
  <c r="ON569"/>
  <c r="OT569" s="1"/>
  <c r="ON572"/>
  <c r="OT572" s="1"/>
  <c r="ON575"/>
  <c r="OT575" s="1"/>
  <c r="ON565"/>
  <c r="OT565" s="1"/>
  <c r="ON573"/>
  <c r="OT573" s="1"/>
  <c r="ON571"/>
  <c r="OT571" s="1"/>
  <c r="ON568"/>
  <c r="OT568" s="1"/>
  <c r="ON567"/>
  <c r="OT567" s="1"/>
  <c r="ON564"/>
  <c r="OT564" s="1"/>
  <c r="ADW588"/>
  <c r="AEC588" s="1"/>
  <c r="ADW587"/>
  <c r="AEC587" s="1"/>
  <c r="ADW585"/>
  <c r="AEC585" s="1"/>
  <c r="ADW586"/>
  <c r="AEC586" s="1"/>
  <c r="ADW583"/>
  <c r="AEC583" s="1"/>
  <c r="ADW584"/>
  <c r="AEC584" s="1"/>
  <c r="ADW581"/>
  <c r="AEC581" s="1"/>
  <c r="ADW576"/>
  <c r="AEC576" s="1"/>
  <c r="ADW582"/>
  <c r="AEC582" s="1"/>
  <c r="ADW579"/>
  <c r="AEC579" s="1"/>
  <c r="ADW580"/>
  <c r="AEC580" s="1"/>
  <c r="ADW570"/>
  <c r="AEC570" s="1"/>
  <c r="ADW573"/>
  <c r="AEC573" s="1"/>
  <c r="ADW571"/>
  <c r="AEC571" s="1"/>
  <c r="ADW568"/>
  <c r="AEC568" s="1"/>
  <c r="ADW566"/>
  <c r="AEC566" s="1"/>
  <c r="ADW574"/>
  <c r="AEC574" s="1"/>
  <c r="ADW569"/>
  <c r="AEC569" s="1"/>
  <c r="ADW567"/>
  <c r="AEC567" s="1"/>
  <c r="ADW572"/>
  <c r="AEC572" s="1"/>
  <c r="ADW565"/>
  <c r="AEC565" s="1"/>
  <c r="ADW563"/>
  <c r="AEC563" s="1"/>
  <c r="ADW564"/>
  <c r="AEC564" s="1"/>
  <c r="ADW575"/>
  <c r="AEC575" s="1"/>
  <c r="BP579"/>
  <c r="BV579" s="1"/>
  <c r="BP576"/>
  <c r="BV576" s="1"/>
  <c r="BP584"/>
  <c r="BV584" s="1"/>
  <c r="BP581"/>
  <c r="BV581" s="1"/>
  <c r="BP580"/>
  <c r="BV580" s="1"/>
  <c r="BP586"/>
  <c r="BV586" s="1"/>
  <c r="BP583"/>
  <c r="BV583" s="1"/>
  <c r="BP582"/>
  <c r="BV582" s="1"/>
  <c r="BP588"/>
  <c r="BV588" s="1"/>
  <c r="BP587"/>
  <c r="BV587" s="1"/>
  <c r="BP585"/>
  <c r="BV585" s="1"/>
  <c r="BP570"/>
  <c r="BV570" s="1"/>
  <c r="BP573"/>
  <c r="BV573" s="1"/>
  <c r="BP566"/>
  <c r="BV566" s="1"/>
  <c r="BP574"/>
  <c r="BV574" s="1"/>
  <c r="BP569"/>
  <c r="BV569" s="1"/>
  <c r="BP567"/>
  <c r="BV567" s="1"/>
  <c r="BP572"/>
  <c r="BV572" s="1"/>
  <c r="BP575"/>
  <c r="BV575" s="1"/>
  <c r="BP565"/>
  <c r="BV565" s="1"/>
  <c r="BP571"/>
  <c r="BV571" s="1"/>
  <c r="BP568"/>
  <c r="BV568" s="1"/>
  <c r="BP563"/>
  <c r="BV563" s="1"/>
  <c r="BP564"/>
  <c r="BV564" s="1"/>
  <c r="AKI579"/>
  <c r="AKO579" s="1"/>
  <c r="AKI583"/>
  <c r="AKO583" s="1"/>
  <c r="AKI582"/>
  <c r="AKO582" s="1"/>
  <c r="AKI581"/>
  <c r="AKO581" s="1"/>
  <c r="AKI588"/>
  <c r="AKO588" s="1"/>
  <c r="AKI584"/>
  <c r="AKO584" s="1"/>
  <c r="AKI580"/>
  <c r="AKO580" s="1"/>
  <c r="AKI587"/>
  <c r="AKO587" s="1"/>
  <c r="AKI586"/>
  <c r="AKO586" s="1"/>
  <c r="AKI576"/>
  <c r="AKO576" s="1"/>
  <c r="AKI585"/>
  <c r="AKO585" s="1"/>
  <c r="AKI566"/>
  <c r="AKO566" s="1"/>
  <c r="AKI574"/>
  <c r="AKO574" s="1"/>
  <c r="AKI567"/>
  <c r="AKO567" s="1"/>
  <c r="AKI564"/>
  <c r="AKO564" s="1"/>
  <c r="AKI572"/>
  <c r="AKO572" s="1"/>
  <c r="AKI575"/>
  <c r="AKO575" s="1"/>
  <c r="AKI570"/>
  <c r="AKO570" s="1"/>
  <c r="AKI565"/>
  <c r="AKO565" s="1"/>
  <c r="AKI573"/>
  <c r="AKO573" s="1"/>
  <c r="AKI571"/>
  <c r="AKO571" s="1"/>
  <c r="AKI568"/>
  <c r="AKO568" s="1"/>
  <c r="AKI563"/>
  <c r="AKO563" s="1"/>
  <c r="AKI569"/>
  <c r="AKO569" s="1"/>
  <c r="KM579"/>
  <c r="KS579" s="1"/>
  <c r="KM588"/>
  <c r="KS588" s="1"/>
  <c r="KM582"/>
  <c r="KS582" s="1"/>
  <c r="KM581"/>
  <c r="KS581" s="1"/>
  <c r="KM583"/>
  <c r="KS583" s="1"/>
  <c r="KM584"/>
  <c r="KS584" s="1"/>
  <c r="KM576"/>
  <c r="KS576" s="1"/>
  <c r="KM585"/>
  <c r="KS585" s="1"/>
  <c r="KM586"/>
  <c r="KS586" s="1"/>
  <c r="KM580"/>
  <c r="KS580" s="1"/>
  <c r="KM587"/>
  <c r="KS587" s="1"/>
  <c r="KM563"/>
  <c r="KS563" s="1"/>
  <c r="KM566"/>
  <c r="KS566" s="1"/>
  <c r="KM574"/>
  <c r="KS574" s="1"/>
  <c r="KM564"/>
  <c r="KS564" s="1"/>
  <c r="KM572"/>
  <c r="KS572" s="1"/>
  <c r="KM575"/>
  <c r="KS575" s="1"/>
  <c r="KM570"/>
  <c r="KS570" s="1"/>
  <c r="KM565"/>
  <c r="KS565" s="1"/>
  <c r="KM573"/>
  <c r="KS573" s="1"/>
  <c r="KM571"/>
  <c r="KS571" s="1"/>
  <c r="KM568"/>
  <c r="KS568" s="1"/>
  <c r="KM569"/>
  <c r="KS569" s="1"/>
  <c r="KM567"/>
  <c r="KS567" s="1"/>
  <c r="ZV581"/>
  <c r="AAB581" s="1"/>
  <c r="ZV576"/>
  <c r="AAB576" s="1"/>
  <c r="ZV585"/>
  <c r="AAB585" s="1"/>
  <c r="ZV579"/>
  <c r="AAB579" s="1"/>
  <c r="ZV580"/>
  <c r="AAB580" s="1"/>
  <c r="ZV588"/>
  <c r="AAB588" s="1"/>
  <c r="ZV587"/>
  <c r="AAB587" s="1"/>
  <c r="ZV582"/>
  <c r="AAB582" s="1"/>
  <c r="ZV584"/>
  <c r="AAB584" s="1"/>
  <c r="ZV583"/>
  <c r="AAB583" s="1"/>
  <c r="ZV586"/>
  <c r="AAB586" s="1"/>
  <c r="ZV570"/>
  <c r="AAB570" s="1"/>
  <c r="ZV563"/>
  <c r="AAB563" s="1"/>
  <c r="ZV566"/>
  <c r="AAB566" s="1"/>
  <c r="ZV574"/>
  <c r="AAB574" s="1"/>
  <c r="ZV564"/>
  <c r="AAB564" s="1"/>
  <c r="ZV572"/>
  <c r="AAB572" s="1"/>
  <c r="ZV575"/>
  <c r="AAB575" s="1"/>
  <c r="ZV565"/>
  <c r="AAB565" s="1"/>
  <c r="ZV573"/>
  <c r="AAB573" s="1"/>
  <c r="ZV571"/>
  <c r="AAB571" s="1"/>
  <c r="ZV568"/>
  <c r="AAB568" s="1"/>
  <c r="ZV569"/>
  <c r="AAB569" s="1"/>
  <c r="ZV567"/>
  <c r="AAB567" s="1"/>
  <c r="ATF579"/>
  <c r="ATL579" s="1"/>
  <c r="ATF586"/>
  <c r="ATL586" s="1"/>
  <c r="ATF587"/>
  <c r="ATL587" s="1"/>
  <c r="ATF581"/>
  <c r="ATL581" s="1"/>
  <c r="ATF582"/>
  <c r="ATL582" s="1"/>
  <c r="ATF585"/>
  <c r="ATL585" s="1"/>
  <c r="ATF580"/>
  <c r="ATL580" s="1"/>
  <c r="ATF583"/>
  <c r="ATL583" s="1"/>
  <c r="ATF584"/>
  <c r="ATL584" s="1"/>
  <c r="ATF576"/>
  <c r="ATL576" s="1"/>
  <c r="ATF588"/>
  <c r="ATL588" s="1"/>
  <c r="ATF573"/>
  <c r="ATL573" s="1"/>
  <c r="ATF574"/>
  <c r="ATL574" s="1"/>
  <c r="ATF567"/>
  <c r="ATL567" s="1"/>
  <c r="ATF572"/>
  <c r="ATL572" s="1"/>
  <c r="ATF575"/>
  <c r="ATL575" s="1"/>
  <c r="ATF570"/>
  <c r="ATL570" s="1"/>
  <c r="ATF565"/>
  <c r="ATL565" s="1"/>
  <c r="ATF571"/>
  <c r="ATL571" s="1"/>
  <c r="ATF568"/>
  <c r="ATL568" s="1"/>
  <c r="ATF563"/>
  <c r="ATL563" s="1"/>
  <c r="ATF566"/>
  <c r="ATL566" s="1"/>
  <c r="ATF569"/>
  <c r="ATL569" s="1"/>
  <c r="ATF564"/>
  <c r="ATL564" s="1"/>
  <c r="TJ588"/>
  <c r="TP588" s="1"/>
  <c r="TJ580"/>
  <c r="TP580" s="1"/>
  <c r="TJ585"/>
  <c r="TP585" s="1"/>
  <c r="TJ579"/>
  <c r="TP579" s="1"/>
  <c r="TJ582"/>
  <c r="TP582" s="1"/>
  <c r="TJ587"/>
  <c r="TP587" s="1"/>
  <c r="TJ581"/>
  <c r="TP581" s="1"/>
  <c r="TJ586"/>
  <c r="TP586" s="1"/>
  <c r="TJ584"/>
  <c r="TP584" s="1"/>
  <c r="TJ576"/>
  <c r="TP576" s="1"/>
  <c r="TJ583"/>
  <c r="TP583" s="1"/>
  <c r="TJ574"/>
  <c r="TP574" s="1"/>
  <c r="TJ572"/>
  <c r="TP572" s="1"/>
  <c r="TJ575"/>
  <c r="TP575" s="1"/>
  <c r="TJ570"/>
  <c r="TP570" s="1"/>
  <c r="TJ565"/>
  <c r="TP565" s="1"/>
  <c r="TJ573"/>
  <c r="TP573" s="1"/>
  <c r="TJ571"/>
  <c r="TP571" s="1"/>
  <c r="TJ568"/>
  <c r="TP568" s="1"/>
  <c r="TJ563"/>
  <c r="TP563" s="1"/>
  <c r="TJ566"/>
  <c r="TP566" s="1"/>
  <c r="TJ569"/>
  <c r="TP569" s="1"/>
  <c r="TJ567"/>
  <c r="TP567" s="1"/>
  <c r="TJ564"/>
  <c r="TP564" s="1"/>
  <c r="GL584"/>
  <c r="GR584" s="1"/>
  <c r="GL580"/>
  <c r="GR580" s="1"/>
  <c r="GL585"/>
  <c r="GR585" s="1"/>
  <c r="GL579"/>
  <c r="GR579" s="1"/>
  <c r="GL586"/>
  <c r="GR586" s="1"/>
  <c r="GL587"/>
  <c r="GR587" s="1"/>
  <c r="GL581"/>
  <c r="GR581" s="1"/>
  <c r="GL588"/>
  <c r="GR588" s="1"/>
  <c r="GL582"/>
  <c r="GR582" s="1"/>
  <c r="GL576"/>
  <c r="GR576" s="1"/>
  <c r="GL583"/>
  <c r="GR583" s="1"/>
  <c r="GL569"/>
  <c r="GR569" s="1"/>
  <c r="GL572"/>
  <c r="GR572" s="1"/>
  <c r="GL575"/>
  <c r="GR575" s="1"/>
  <c r="GL570"/>
  <c r="GR570" s="1"/>
  <c r="GL565"/>
  <c r="GR565" s="1"/>
  <c r="GL573"/>
  <c r="GR573" s="1"/>
  <c r="GL571"/>
  <c r="GR571" s="1"/>
  <c r="GL568"/>
  <c r="GR568" s="1"/>
  <c r="GL563"/>
  <c r="GR563" s="1"/>
  <c r="GL566"/>
  <c r="GR566" s="1"/>
  <c r="GL574"/>
  <c r="GR574" s="1"/>
  <c r="GL567"/>
  <c r="GR567" s="1"/>
  <c r="GL564"/>
  <c r="GR564" s="1"/>
  <c r="VU584"/>
  <c r="WA584" s="1"/>
  <c r="VU581"/>
  <c r="WA581" s="1"/>
  <c r="VU576"/>
  <c r="WA576" s="1"/>
  <c r="VU582"/>
  <c r="WA582" s="1"/>
  <c r="VU579"/>
  <c r="WA579" s="1"/>
  <c r="VU580"/>
  <c r="WA580" s="1"/>
  <c r="VU588"/>
  <c r="WA588" s="1"/>
  <c r="VU587"/>
  <c r="WA587" s="1"/>
  <c r="VU585"/>
  <c r="WA585" s="1"/>
  <c r="VU586"/>
  <c r="WA586" s="1"/>
  <c r="VU583"/>
  <c r="WA583" s="1"/>
  <c r="VU574"/>
  <c r="WA574" s="1"/>
  <c r="VU572"/>
  <c r="WA572" s="1"/>
  <c r="VU575"/>
  <c r="WA575" s="1"/>
  <c r="VU570"/>
  <c r="WA570" s="1"/>
  <c r="VU565"/>
  <c r="WA565" s="1"/>
  <c r="VU573"/>
  <c r="WA573" s="1"/>
  <c r="VU571"/>
  <c r="WA571" s="1"/>
  <c r="VU568"/>
  <c r="WA568" s="1"/>
  <c r="VU563"/>
  <c r="WA563" s="1"/>
  <c r="VU566"/>
  <c r="WA566" s="1"/>
  <c r="VU569"/>
  <c r="WA569" s="1"/>
  <c r="VU567"/>
  <c r="WA567" s="1"/>
  <c r="VU564"/>
  <c r="WA564" s="1"/>
  <c r="AIS579"/>
  <c r="AIY579" s="1"/>
  <c r="AIS583"/>
  <c r="AIY583" s="1"/>
  <c r="AIS582"/>
  <c r="AIY582" s="1"/>
  <c r="AIS581"/>
  <c r="AIY581" s="1"/>
  <c r="AIS588"/>
  <c r="AIY588" s="1"/>
  <c r="AIS584"/>
  <c r="AIY584" s="1"/>
  <c r="AIS580"/>
  <c r="AIY580" s="1"/>
  <c r="AIS587"/>
  <c r="AIY587" s="1"/>
  <c r="AIS586"/>
  <c r="AIY586" s="1"/>
  <c r="AIS576"/>
  <c r="AIY576" s="1"/>
  <c r="AIS585"/>
  <c r="AIY585" s="1"/>
  <c r="AIS570"/>
  <c r="AIY570" s="1"/>
  <c r="AIS565"/>
  <c r="AIY565" s="1"/>
  <c r="AIS568"/>
  <c r="AIY568" s="1"/>
  <c r="AIS563"/>
  <c r="AIY563" s="1"/>
  <c r="AIS574"/>
  <c r="AIY574" s="1"/>
  <c r="AIS569"/>
  <c r="AIY569" s="1"/>
  <c r="AIS572"/>
  <c r="AIY572" s="1"/>
  <c r="AIS575"/>
  <c r="AIY575" s="1"/>
  <c r="AIS573"/>
  <c r="AIY573" s="1"/>
  <c r="AIS571"/>
  <c r="AIY571" s="1"/>
  <c r="AIS566"/>
  <c r="AIY566" s="1"/>
  <c r="AIS567"/>
  <c r="AIY567" s="1"/>
  <c r="AIS564"/>
  <c r="AIY564" s="1"/>
  <c r="IW579"/>
  <c r="JC579" s="1"/>
  <c r="IW588"/>
  <c r="JC588" s="1"/>
  <c r="IW582"/>
  <c r="JC582" s="1"/>
  <c r="IW581"/>
  <c r="JC581" s="1"/>
  <c r="IW583"/>
  <c r="JC583" s="1"/>
  <c r="IW584"/>
  <c r="JC584" s="1"/>
  <c r="IW576"/>
  <c r="JC576" s="1"/>
  <c r="IW585"/>
  <c r="JC585" s="1"/>
  <c r="IW586"/>
  <c r="JC586" s="1"/>
  <c r="IW580"/>
  <c r="JC580" s="1"/>
  <c r="IW587"/>
  <c r="JC587" s="1"/>
  <c r="IW568"/>
  <c r="JC568" s="1"/>
  <c r="IW574"/>
  <c r="JC574" s="1"/>
  <c r="IW569"/>
  <c r="JC569" s="1"/>
  <c r="IW567"/>
  <c r="JC567" s="1"/>
  <c r="IW572"/>
  <c r="JC572" s="1"/>
  <c r="IW575"/>
  <c r="JC575" s="1"/>
  <c r="IW570"/>
  <c r="JC570" s="1"/>
  <c r="IW565"/>
  <c r="JC565" s="1"/>
  <c r="IW573"/>
  <c r="JC573" s="1"/>
  <c r="IW571"/>
  <c r="JC571" s="1"/>
  <c r="IW563"/>
  <c r="JC563" s="1"/>
  <c r="IW566"/>
  <c r="JC566" s="1"/>
  <c r="IW564"/>
  <c r="JC564" s="1"/>
  <c r="YF581"/>
  <c r="YL581" s="1"/>
  <c r="YF576"/>
  <c r="YL576" s="1"/>
  <c r="YF585"/>
  <c r="YL585" s="1"/>
  <c r="YF579"/>
  <c r="YL579" s="1"/>
  <c r="YF580"/>
  <c r="YL580" s="1"/>
  <c r="YF588"/>
  <c r="YL588" s="1"/>
  <c r="YF587"/>
  <c r="YL587" s="1"/>
  <c r="YF582"/>
  <c r="YL582" s="1"/>
  <c r="YF584"/>
  <c r="YL584" s="1"/>
  <c r="YF583"/>
  <c r="YL583" s="1"/>
  <c r="YF586"/>
  <c r="YL586" s="1"/>
  <c r="YF570"/>
  <c r="YL570" s="1"/>
  <c r="YF568"/>
  <c r="YL568" s="1"/>
  <c r="YF563"/>
  <c r="YL563" s="1"/>
  <c r="YF574"/>
  <c r="YL574" s="1"/>
  <c r="YF572"/>
  <c r="YL572" s="1"/>
  <c r="YF575"/>
  <c r="YL575" s="1"/>
  <c r="YF565"/>
  <c r="YL565" s="1"/>
  <c r="YF573"/>
  <c r="YL573" s="1"/>
  <c r="YF571"/>
  <c r="YL571" s="1"/>
  <c r="YF566"/>
  <c r="YL566" s="1"/>
  <c r="YF569"/>
  <c r="YL569" s="1"/>
  <c r="YF567"/>
  <c r="YL567" s="1"/>
  <c r="YF564"/>
  <c r="YL564" s="1"/>
  <c r="ASJ579"/>
  <c r="ASP579" s="1"/>
  <c r="ASJ585"/>
  <c r="ASP585" s="1"/>
  <c r="ASJ588"/>
  <c r="ASP588" s="1"/>
  <c r="ASJ583"/>
  <c r="ASP583" s="1"/>
  <c r="ASJ580"/>
  <c r="ASP580" s="1"/>
  <c r="ASJ576"/>
  <c r="ASP576" s="1"/>
  <c r="ASJ584"/>
  <c r="ASP584" s="1"/>
  <c r="ASJ582"/>
  <c r="ASP582" s="1"/>
  <c r="ASJ581"/>
  <c r="ASP581" s="1"/>
  <c r="ASJ587"/>
  <c r="ASP587" s="1"/>
  <c r="ASJ586"/>
  <c r="ASP586" s="1"/>
  <c r="ASJ571"/>
  <c r="ASP571" s="1"/>
  <c r="ASJ563"/>
  <c r="ASP563" s="1"/>
  <c r="ASJ572"/>
  <c r="ASP572" s="1"/>
  <c r="ASJ564"/>
  <c r="ASP564" s="1"/>
  <c r="ASJ569"/>
  <c r="ASP569" s="1"/>
  <c r="ASJ568"/>
  <c r="ASP568" s="1"/>
  <c r="ASJ565"/>
  <c r="ASP565" s="1"/>
  <c r="ASJ566"/>
  <c r="ASP566" s="1"/>
  <c r="ASJ574"/>
  <c r="ASP574" s="1"/>
  <c r="ASJ567"/>
  <c r="ASP567" s="1"/>
  <c r="ASJ575"/>
  <c r="ASP575" s="1"/>
  <c r="ASJ570"/>
  <c r="ASP570" s="1"/>
  <c r="ASJ573"/>
  <c r="ASP573" s="1"/>
  <c r="YE581"/>
  <c r="YK581" s="1"/>
  <c r="YE582"/>
  <c r="YK582" s="1"/>
  <c r="YE585"/>
  <c r="YK585" s="1"/>
  <c r="YE579"/>
  <c r="YK579" s="1"/>
  <c r="YE584"/>
  <c r="YK584" s="1"/>
  <c r="YE580"/>
  <c r="YK580" s="1"/>
  <c r="YE587"/>
  <c r="YK587" s="1"/>
  <c r="YE586"/>
  <c r="YK586" s="1"/>
  <c r="YE576"/>
  <c r="YK576" s="1"/>
  <c r="YE583"/>
  <c r="YK583" s="1"/>
  <c r="YE588"/>
  <c r="YK588" s="1"/>
  <c r="YE571"/>
  <c r="YK571" s="1"/>
  <c r="YE563"/>
  <c r="YK563" s="1"/>
  <c r="YE572"/>
  <c r="YK572" s="1"/>
  <c r="YE564"/>
  <c r="YK564" s="1"/>
  <c r="YE569"/>
  <c r="YK569" s="1"/>
  <c r="YE568"/>
  <c r="YK568" s="1"/>
  <c r="YE565"/>
  <c r="YK565" s="1"/>
  <c r="YE566"/>
  <c r="YK566" s="1"/>
  <c r="YE574"/>
  <c r="YK574" s="1"/>
  <c r="YE567"/>
  <c r="YK567" s="1"/>
  <c r="YE575"/>
  <c r="YK575" s="1"/>
  <c r="YE570"/>
  <c r="YK570" s="1"/>
  <c r="YE573"/>
  <c r="YK573" s="1"/>
  <c r="ALX579"/>
  <c r="AMD579" s="1"/>
  <c r="ALX585"/>
  <c r="AMD585" s="1"/>
  <c r="ALX588"/>
  <c r="AMD588" s="1"/>
  <c r="ALX583"/>
  <c r="AMD583" s="1"/>
  <c r="ALX580"/>
  <c r="AMD580" s="1"/>
  <c r="ALX576"/>
  <c r="AMD576" s="1"/>
  <c r="ALX584"/>
  <c r="AMD584" s="1"/>
  <c r="ALX582"/>
  <c r="AMD582" s="1"/>
  <c r="ALX581"/>
  <c r="AMD581" s="1"/>
  <c r="ALX587"/>
  <c r="AMD587" s="1"/>
  <c r="ALX586"/>
  <c r="AMD586" s="1"/>
  <c r="ALX566"/>
  <c r="AMD566" s="1"/>
  <c r="ALX571"/>
  <c r="AMD571" s="1"/>
  <c r="ALX572"/>
  <c r="AMD572" s="1"/>
  <c r="ALX564"/>
  <c r="AMD564" s="1"/>
  <c r="ALX569"/>
  <c r="AMD569" s="1"/>
  <c r="ALX568"/>
  <c r="AMD568" s="1"/>
  <c r="ALX565"/>
  <c r="AMD565" s="1"/>
  <c r="ALX574"/>
  <c r="AMD574" s="1"/>
  <c r="ALX567"/>
  <c r="AMD567" s="1"/>
  <c r="ALX575"/>
  <c r="AMD575" s="1"/>
  <c r="ALX570"/>
  <c r="AMD570" s="1"/>
  <c r="ALX563"/>
  <c r="AMD563" s="1"/>
  <c r="ALX573"/>
  <c r="AMD573" s="1"/>
  <c r="MB579"/>
  <c r="MH579" s="1"/>
  <c r="MB583"/>
  <c r="MH583" s="1"/>
  <c r="MB580"/>
  <c r="MH580" s="1"/>
  <c r="MB581"/>
  <c r="MH581" s="1"/>
  <c r="MB585"/>
  <c r="MH585" s="1"/>
  <c r="MB576"/>
  <c r="MH576" s="1"/>
  <c r="MB582"/>
  <c r="MH582" s="1"/>
  <c r="MB587"/>
  <c r="MH587" s="1"/>
  <c r="MB588"/>
  <c r="MH588" s="1"/>
  <c r="MB584"/>
  <c r="MH584" s="1"/>
  <c r="MB586"/>
  <c r="MH586" s="1"/>
  <c r="MB566"/>
  <c r="MH566" s="1"/>
  <c r="MB571"/>
  <c r="MH571" s="1"/>
  <c r="MB572"/>
  <c r="MH572" s="1"/>
  <c r="MB569"/>
  <c r="MH569" s="1"/>
  <c r="MB568"/>
  <c r="MH568" s="1"/>
  <c r="MB573"/>
  <c r="MH573" s="1"/>
  <c r="MB565"/>
  <c r="MH565" s="1"/>
  <c r="MB574"/>
  <c r="MH574" s="1"/>
  <c r="MB567"/>
  <c r="MH567" s="1"/>
  <c r="MB575"/>
  <c r="MH575" s="1"/>
  <c r="MB570"/>
  <c r="MH570" s="1"/>
  <c r="MB563"/>
  <c r="MH563" s="1"/>
  <c r="MB564"/>
  <c r="MH564" s="1"/>
  <c r="AHB581"/>
  <c r="AHH581" s="1"/>
  <c r="AHB584"/>
  <c r="AHH584" s="1"/>
  <c r="AHB582"/>
  <c r="AHH582" s="1"/>
  <c r="AHB579"/>
  <c r="AHH579" s="1"/>
  <c r="AHB588"/>
  <c r="AHH588" s="1"/>
  <c r="AHB586"/>
  <c r="AHH586" s="1"/>
  <c r="AHB587"/>
  <c r="AHH587" s="1"/>
  <c r="AHB585"/>
  <c r="AHH585" s="1"/>
  <c r="AHB576"/>
  <c r="AHH576" s="1"/>
  <c r="AHB583"/>
  <c r="AHH583" s="1"/>
  <c r="AHB580"/>
  <c r="AHH580" s="1"/>
  <c r="AHB566"/>
  <c r="AHH566" s="1"/>
  <c r="AHB574"/>
  <c r="AHH574" s="1"/>
  <c r="AHB567"/>
  <c r="AHH567" s="1"/>
  <c r="AHB575"/>
  <c r="AHH575" s="1"/>
  <c r="AHB570"/>
  <c r="AHH570" s="1"/>
  <c r="AHB572"/>
  <c r="AHH572" s="1"/>
  <c r="AHB569"/>
  <c r="AHH569" s="1"/>
  <c r="AHB573"/>
  <c r="AHH573" s="1"/>
  <c r="AHB571"/>
  <c r="AHH571" s="1"/>
  <c r="AHB563"/>
  <c r="AHH563" s="1"/>
  <c r="AHB564"/>
  <c r="AHH564" s="1"/>
  <c r="AHB568"/>
  <c r="AHH568" s="1"/>
  <c r="AHB565"/>
  <c r="AHH565" s="1"/>
  <c r="EU581"/>
  <c r="FA581" s="1"/>
  <c r="EU584"/>
  <c r="FA584" s="1"/>
  <c r="EU580"/>
  <c r="FA580" s="1"/>
  <c r="EU579"/>
  <c r="FA579" s="1"/>
  <c r="EU586"/>
  <c r="FA586" s="1"/>
  <c r="EU582"/>
  <c r="FA582" s="1"/>
  <c r="EU587"/>
  <c r="FA587" s="1"/>
  <c r="EU588"/>
  <c r="FA588" s="1"/>
  <c r="EU576"/>
  <c r="FA576" s="1"/>
  <c r="EU583"/>
  <c r="FA583" s="1"/>
  <c r="EU585"/>
  <c r="FA585" s="1"/>
  <c r="EU574"/>
  <c r="FA574" s="1"/>
  <c r="EU570"/>
  <c r="FA570" s="1"/>
  <c r="EU571"/>
  <c r="FA571" s="1"/>
  <c r="EU563"/>
  <c r="FA563" s="1"/>
  <c r="EU572"/>
  <c r="FA572" s="1"/>
  <c r="EU564"/>
  <c r="FA564" s="1"/>
  <c r="EU573"/>
  <c r="FA573" s="1"/>
  <c r="EU565"/>
  <c r="FA565" s="1"/>
  <c r="EU566"/>
  <c r="FA566" s="1"/>
  <c r="EU567"/>
  <c r="FA567" s="1"/>
  <c r="EU575"/>
  <c r="FA575" s="1"/>
  <c r="EU569"/>
  <c r="FA569" s="1"/>
  <c r="EU568"/>
  <c r="FA568" s="1"/>
  <c r="UY581"/>
  <c r="VE581" s="1"/>
  <c r="UY583"/>
  <c r="VE583" s="1"/>
  <c r="UY580"/>
  <c r="VE580" s="1"/>
  <c r="UY579"/>
  <c r="VE579" s="1"/>
  <c r="UY586"/>
  <c r="VE586" s="1"/>
  <c r="UY588"/>
  <c r="VE588" s="1"/>
  <c r="UY584"/>
  <c r="VE584" s="1"/>
  <c r="UY587"/>
  <c r="VE587" s="1"/>
  <c r="UY576"/>
  <c r="VE576" s="1"/>
  <c r="UY582"/>
  <c r="VE582" s="1"/>
  <c r="UY585"/>
  <c r="VE585" s="1"/>
  <c r="UY570"/>
  <c r="VE570" s="1"/>
  <c r="UY571"/>
  <c r="VE571" s="1"/>
  <c r="UY563"/>
  <c r="VE563" s="1"/>
  <c r="UY572"/>
  <c r="VE572" s="1"/>
  <c r="UY564"/>
  <c r="VE564" s="1"/>
  <c r="UY573"/>
  <c r="VE573" s="1"/>
  <c r="UY565"/>
  <c r="VE565" s="1"/>
  <c r="UY566"/>
  <c r="VE566" s="1"/>
  <c r="UY574"/>
  <c r="VE574" s="1"/>
  <c r="UY567"/>
  <c r="VE567" s="1"/>
  <c r="UY575"/>
  <c r="VE575" s="1"/>
  <c r="UY569"/>
  <c r="VE569" s="1"/>
  <c r="UY568"/>
  <c r="VE568" s="1"/>
  <c r="IA581"/>
  <c r="IG581" s="1"/>
  <c r="IA583"/>
  <c r="IG583" s="1"/>
  <c r="IA580"/>
  <c r="IG580" s="1"/>
  <c r="IA579"/>
  <c r="IG579" s="1"/>
  <c r="IA586"/>
  <c r="IG586" s="1"/>
  <c r="IA588"/>
  <c r="IG588" s="1"/>
  <c r="IA584"/>
  <c r="IG584" s="1"/>
  <c r="IA587"/>
  <c r="IG587" s="1"/>
  <c r="IA576"/>
  <c r="IG576" s="1"/>
  <c r="IA582"/>
  <c r="IG582" s="1"/>
  <c r="IA585"/>
  <c r="IG585" s="1"/>
  <c r="IA574"/>
  <c r="IG574" s="1"/>
  <c r="IA571"/>
  <c r="IG571" s="1"/>
  <c r="IA563"/>
  <c r="IG563" s="1"/>
  <c r="IA572"/>
  <c r="IG572" s="1"/>
  <c r="IA564"/>
  <c r="IG564" s="1"/>
  <c r="IA573"/>
  <c r="IG573" s="1"/>
  <c r="IA565"/>
  <c r="IG565" s="1"/>
  <c r="IA566"/>
  <c r="IG566" s="1"/>
  <c r="IA567"/>
  <c r="IG567" s="1"/>
  <c r="IA575"/>
  <c r="IG575" s="1"/>
  <c r="IA570"/>
  <c r="IG570" s="1"/>
  <c r="IA569"/>
  <c r="IG569" s="1"/>
  <c r="IA568"/>
  <c r="IG568" s="1"/>
  <c r="ADA581"/>
  <c r="ADG581" s="1"/>
  <c r="ADA582"/>
  <c r="ADG582" s="1"/>
  <c r="ADA585"/>
  <c r="ADG585" s="1"/>
  <c r="ADA579"/>
  <c r="ADG579" s="1"/>
  <c r="ADA584"/>
  <c r="ADG584" s="1"/>
  <c r="ADA580"/>
  <c r="ADG580" s="1"/>
  <c r="ADA587"/>
  <c r="ADG587" s="1"/>
  <c r="ADA586"/>
  <c r="ADG586" s="1"/>
  <c r="ADA576"/>
  <c r="ADG576" s="1"/>
  <c r="ADA583"/>
  <c r="ADG583" s="1"/>
  <c r="ADA588"/>
  <c r="ADG588" s="1"/>
  <c r="ADA563"/>
  <c r="ADG563" s="1"/>
  <c r="ADA572"/>
  <c r="ADG572" s="1"/>
  <c r="ADA564"/>
  <c r="ADG564" s="1"/>
  <c r="ADA568"/>
  <c r="ADG568" s="1"/>
  <c r="ADA566"/>
  <c r="ADG566" s="1"/>
  <c r="ADA574"/>
  <c r="ADG574" s="1"/>
  <c r="ADA567"/>
  <c r="ADG567" s="1"/>
  <c r="ADA575"/>
  <c r="ADG575" s="1"/>
  <c r="ADA570"/>
  <c r="ADG570" s="1"/>
  <c r="ADA571"/>
  <c r="ADG571" s="1"/>
  <c r="ADA569"/>
  <c r="ADG569" s="1"/>
  <c r="ADA573"/>
  <c r="ADG573" s="1"/>
  <c r="ADA565"/>
  <c r="ADG565" s="1"/>
  <c r="AT581"/>
  <c r="AZ581" s="1"/>
  <c r="AT584"/>
  <c r="AZ584" s="1"/>
  <c r="AT580"/>
  <c r="AZ580" s="1"/>
  <c r="AT579"/>
  <c r="AZ579" s="1"/>
  <c r="AT586"/>
  <c r="AZ586" s="1"/>
  <c r="AT582"/>
  <c r="AZ582" s="1"/>
  <c r="AT587"/>
  <c r="AZ587" s="1"/>
  <c r="AT588"/>
  <c r="AZ588" s="1"/>
  <c r="AT576"/>
  <c r="AZ576" s="1"/>
  <c r="AT583"/>
  <c r="AZ583" s="1"/>
  <c r="AT585"/>
  <c r="AZ585" s="1"/>
  <c r="AT566"/>
  <c r="AZ566" s="1"/>
  <c r="AT564"/>
  <c r="AZ564" s="1"/>
  <c r="AT569"/>
  <c r="AZ569" s="1"/>
  <c r="AT568"/>
  <c r="AZ568" s="1"/>
  <c r="AT574"/>
  <c r="AZ574" s="1"/>
  <c r="AT567"/>
  <c r="AZ567" s="1"/>
  <c r="AT575"/>
  <c r="AZ575" s="1"/>
  <c r="AT570"/>
  <c r="AZ570" s="1"/>
  <c r="AT571"/>
  <c r="AZ571" s="1"/>
  <c r="AT563"/>
  <c r="AZ563" s="1"/>
  <c r="AT572"/>
  <c r="AZ572" s="1"/>
  <c r="AT573"/>
  <c r="AZ573" s="1"/>
  <c r="AT565"/>
  <c r="AZ565" s="1"/>
  <c r="QX579"/>
  <c r="RD579" s="1"/>
  <c r="QX585"/>
  <c r="RD585" s="1"/>
  <c r="QX588"/>
  <c r="RD588" s="1"/>
  <c r="QX583"/>
  <c r="RD583" s="1"/>
  <c r="QX580"/>
  <c r="RD580" s="1"/>
  <c r="QX576"/>
  <c r="RD576" s="1"/>
  <c r="QX584"/>
  <c r="RD584" s="1"/>
  <c r="QX582"/>
  <c r="RD582" s="1"/>
  <c r="QX581"/>
  <c r="RD581" s="1"/>
  <c r="QX587"/>
  <c r="RD587" s="1"/>
  <c r="QX586"/>
  <c r="RD586" s="1"/>
  <c r="QX566"/>
  <c r="RD566" s="1"/>
  <c r="QX570"/>
  <c r="RD570" s="1"/>
  <c r="QX564"/>
  <c r="RD564" s="1"/>
  <c r="QX569"/>
  <c r="RD569" s="1"/>
  <c r="QX568"/>
  <c r="RD568" s="1"/>
  <c r="QX574"/>
  <c r="RD574" s="1"/>
  <c r="QX567"/>
  <c r="RD567" s="1"/>
  <c r="QX575"/>
  <c r="RD575" s="1"/>
  <c r="QX571"/>
  <c r="RD571" s="1"/>
  <c r="QX563"/>
  <c r="RD563" s="1"/>
  <c r="QX572"/>
  <c r="RD572" s="1"/>
  <c r="QX573"/>
  <c r="RD573" s="1"/>
  <c r="QX565"/>
  <c r="RD565" s="1"/>
  <c r="ATE581"/>
  <c r="ATK581" s="1"/>
  <c r="ATE583"/>
  <c r="ATK583" s="1"/>
  <c r="ATE580"/>
  <c r="ATK580" s="1"/>
  <c r="ATE579"/>
  <c r="ATK579" s="1"/>
  <c r="ATE586"/>
  <c r="ATK586" s="1"/>
  <c r="ATE588"/>
  <c r="ATK588" s="1"/>
  <c r="ATE584"/>
  <c r="ATK584" s="1"/>
  <c r="ATE587"/>
  <c r="ATK587" s="1"/>
  <c r="ATE576"/>
  <c r="ATK576" s="1"/>
  <c r="ATE582"/>
  <c r="ATK582" s="1"/>
  <c r="ATE585"/>
  <c r="ATK585" s="1"/>
  <c r="ATE566"/>
  <c r="ATK566" s="1"/>
  <c r="ATE567"/>
  <c r="ATK567" s="1"/>
  <c r="ATE575"/>
  <c r="ATK575" s="1"/>
  <c r="ATE570"/>
  <c r="ATK570" s="1"/>
  <c r="ATE571"/>
  <c r="ATK571" s="1"/>
  <c r="ATE563"/>
  <c r="ATK563" s="1"/>
  <c r="ATE572"/>
  <c r="ATK572" s="1"/>
  <c r="ATE569"/>
  <c r="ATK569" s="1"/>
  <c r="ATE573"/>
  <c r="ATK573" s="1"/>
  <c r="ATE574"/>
  <c r="ATK574" s="1"/>
  <c r="ATE564"/>
  <c r="ATK564" s="1"/>
  <c r="ATE568"/>
  <c r="ATK568" s="1"/>
  <c r="ATE565"/>
  <c r="ATK565" s="1"/>
  <c r="YZ581"/>
  <c r="ZF581" s="1"/>
  <c r="YZ584"/>
  <c r="ZF584" s="1"/>
  <c r="YZ582"/>
  <c r="ZF582" s="1"/>
  <c r="YZ579"/>
  <c r="ZF579" s="1"/>
  <c r="YZ588"/>
  <c r="ZF588" s="1"/>
  <c r="YZ586"/>
  <c r="ZF586" s="1"/>
  <c r="YZ587"/>
  <c r="ZF587" s="1"/>
  <c r="YZ585"/>
  <c r="ZF585" s="1"/>
  <c r="YZ576"/>
  <c r="ZF576" s="1"/>
  <c r="YZ583"/>
  <c r="ZF583" s="1"/>
  <c r="YZ580"/>
  <c r="ZF580" s="1"/>
  <c r="YZ566"/>
  <c r="ZF566" s="1"/>
  <c r="YZ567"/>
  <c r="ZF567" s="1"/>
  <c r="YZ575"/>
  <c r="ZF575" s="1"/>
  <c r="YZ570"/>
  <c r="ZF570" s="1"/>
  <c r="YZ571"/>
  <c r="ZF571" s="1"/>
  <c r="YZ563"/>
  <c r="ZF563" s="1"/>
  <c r="YZ572"/>
  <c r="ZF572" s="1"/>
  <c r="YZ564"/>
  <c r="ZF564" s="1"/>
  <c r="YZ569"/>
  <c r="ZF569" s="1"/>
  <c r="YZ573"/>
  <c r="ZF573" s="1"/>
  <c r="YZ574"/>
  <c r="ZF574" s="1"/>
  <c r="YZ568"/>
  <c r="ZF568" s="1"/>
  <c r="YZ565"/>
  <c r="ZF565" s="1"/>
  <c r="AMS584"/>
  <c r="AMY584" s="1"/>
  <c r="AMS587"/>
  <c r="AMY587" s="1"/>
  <c r="AMS576"/>
  <c r="AMY576" s="1"/>
  <c r="AMS582"/>
  <c r="AMY582" s="1"/>
  <c r="AMS585"/>
  <c r="AMY585" s="1"/>
  <c r="AMS581"/>
  <c r="AMY581" s="1"/>
  <c r="AMS583"/>
  <c r="AMY583" s="1"/>
  <c r="AMS580"/>
  <c r="AMY580" s="1"/>
  <c r="AMS579"/>
  <c r="AMY579" s="1"/>
  <c r="AMS586"/>
  <c r="AMY586" s="1"/>
  <c r="AMS588"/>
  <c r="AMY588" s="1"/>
  <c r="AMS566"/>
  <c r="AMY566" s="1"/>
  <c r="AMS574"/>
  <c r="AMY574" s="1"/>
  <c r="AMS571"/>
  <c r="AMY571" s="1"/>
  <c r="AMS572"/>
  <c r="AMY572" s="1"/>
  <c r="AMS565"/>
  <c r="AMY565" s="1"/>
  <c r="AMS567"/>
  <c r="AMY567" s="1"/>
  <c r="AMS575"/>
  <c r="AMY575" s="1"/>
  <c r="AMS570"/>
  <c r="AMY570" s="1"/>
  <c r="AMS563"/>
  <c r="AMY563" s="1"/>
  <c r="AMS564"/>
  <c r="AMY564" s="1"/>
  <c r="AMS569"/>
  <c r="AMY569" s="1"/>
  <c r="AMS568"/>
  <c r="AMY568" s="1"/>
  <c r="AMS573"/>
  <c r="AMY573" s="1"/>
  <c r="MW584"/>
  <c r="NC584" s="1"/>
  <c r="MW587"/>
  <c r="NC587" s="1"/>
  <c r="MW576"/>
  <c r="NC576" s="1"/>
  <c r="MW582"/>
  <c r="NC582" s="1"/>
  <c r="MW585"/>
  <c r="NC585" s="1"/>
  <c r="MW581"/>
  <c r="NC581" s="1"/>
  <c r="MW583"/>
  <c r="NC583" s="1"/>
  <c r="MW580"/>
  <c r="NC580" s="1"/>
  <c r="MW579"/>
  <c r="NC579" s="1"/>
  <c r="MW586"/>
  <c r="NC586" s="1"/>
  <c r="MW588"/>
  <c r="NC588" s="1"/>
  <c r="MW574"/>
  <c r="NC574" s="1"/>
  <c r="MW571"/>
  <c r="NC571" s="1"/>
  <c r="MW563"/>
  <c r="NC563" s="1"/>
  <c r="MW569"/>
  <c r="NC569" s="1"/>
  <c r="MW568"/>
  <c r="NC568" s="1"/>
  <c r="MW566"/>
  <c r="NC566" s="1"/>
  <c r="MW567"/>
  <c r="NC567" s="1"/>
  <c r="MW575"/>
  <c r="NC575" s="1"/>
  <c r="MW570"/>
  <c r="NC570" s="1"/>
  <c r="MW572"/>
  <c r="NC572" s="1"/>
  <c r="MW564"/>
  <c r="NC564" s="1"/>
  <c r="MW573"/>
  <c r="NC573" s="1"/>
  <c r="MW565"/>
  <c r="NC565" s="1"/>
  <c r="AVK562"/>
  <c r="AVK590" s="1"/>
  <c r="ALD579"/>
  <c r="ALJ579" s="1"/>
  <c r="ALD586"/>
  <c r="ALJ586" s="1"/>
  <c r="ALD587"/>
  <c r="ALJ587" s="1"/>
  <c r="ALD581"/>
  <c r="ALJ581" s="1"/>
  <c r="ALD582"/>
  <c r="ALJ582" s="1"/>
  <c r="ALD585"/>
  <c r="ALJ585" s="1"/>
  <c r="ALD580"/>
  <c r="ALJ580" s="1"/>
  <c r="ALD583"/>
  <c r="ALJ583" s="1"/>
  <c r="ALD584"/>
  <c r="ALJ584" s="1"/>
  <c r="ALD576"/>
  <c r="ALJ576" s="1"/>
  <c r="ALD588"/>
  <c r="ALJ588" s="1"/>
  <c r="ALD571"/>
  <c r="ALJ571" s="1"/>
  <c r="ALD574"/>
  <c r="ALJ574" s="1"/>
  <c r="ALD570"/>
  <c r="ALJ570" s="1"/>
  <c r="ALD565"/>
  <c r="ALJ565" s="1"/>
  <c r="ALD573"/>
  <c r="ALJ573" s="1"/>
  <c r="ALD568"/>
  <c r="ALJ568" s="1"/>
  <c r="ALD563"/>
  <c r="ALJ563" s="1"/>
  <c r="ALD566"/>
  <c r="ALJ566" s="1"/>
  <c r="ALD569"/>
  <c r="ALJ569" s="1"/>
  <c r="ALD567"/>
  <c r="ALJ567" s="1"/>
  <c r="ALD564"/>
  <c r="ALJ564" s="1"/>
  <c r="ALD572"/>
  <c r="ALJ572" s="1"/>
  <c r="ALD575"/>
  <c r="ALJ575" s="1"/>
  <c r="LH584"/>
  <c r="LN584" s="1"/>
  <c r="LH580"/>
  <c r="LN580" s="1"/>
  <c r="LH585"/>
  <c r="LN585" s="1"/>
  <c r="LH579"/>
  <c r="LN579" s="1"/>
  <c r="LH586"/>
  <c r="LN586" s="1"/>
  <c r="LH587"/>
  <c r="LN587" s="1"/>
  <c r="LH581"/>
  <c r="LN581" s="1"/>
  <c r="LH588"/>
  <c r="LN588" s="1"/>
  <c r="LH582"/>
  <c r="LN582" s="1"/>
  <c r="LH576"/>
  <c r="LN576" s="1"/>
  <c r="LH583"/>
  <c r="LN583" s="1"/>
  <c r="LH565"/>
  <c r="LN565" s="1"/>
  <c r="LH563"/>
  <c r="LN563" s="1"/>
  <c r="LH574"/>
  <c r="LN574" s="1"/>
  <c r="LH564"/>
  <c r="LN564" s="1"/>
  <c r="LH572"/>
  <c r="LN572" s="1"/>
  <c r="LH570"/>
  <c r="LN570" s="1"/>
  <c r="LH573"/>
  <c r="LN573" s="1"/>
  <c r="LH571"/>
  <c r="LN571" s="1"/>
  <c r="LH568"/>
  <c r="LN568" s="1"/>
  <c r="LH566"/>
  <c r="LN566" s="1"/>
  <c r="LH569"/>
  <c r="LN569" s="1"/>
  <c r="LH567"/>
  <c r="LN567" s="1"/>
  <c r="LH575"/>
  <c r="LN575" s="1"/>
  <c r="AAQ584"/>
  <c r="AAW584" s="1"/>
  <c r="AAQ581"/>
  <c r="AAW581" s="1"/>
  <c r="AAQ576"/>
  <c r="AAW576" s="1"/>
  <c r="AAQ582"/>
  <c r="AAW582" s="1"/>
  <c r="AAQ579"/>
  <c r="AAW579" s="1"/>
  <c r="AAQ580"/>
  <c r="AAW580" s="1"/>
  <c r="AAQ588"/>
  <c r="AAW588" s="1"/>
  <c r="AAQ587"/>
  <c r="AAW587" s="1"/>
  <c r="AAQ585"/>
  <c r="AAW585" s="1"/>
  <c r="AAQ586"/>
  <c r="AAW586" s="1"/>
  <c r="AAQ583"/>
  <c r="AAW583" s="1"/>
  <c r="AAQ565"/>
  <c r="AAW565" s="1"/>
  <c r="AAQ571"/>
  <c r="AAW571" s="1"/>
  <c r="AAQ563"/>
  <c r="AAW563" s="1"/>
  <c r="AAQ566"/>
  <c r="AAW566" s="1"/>
  <c r="AAQ564"/>
  <c r="AAW564" s="1"/>
  <c r="AAQ572"/>
  <c r="AAW572" s="1"/>
  <c r="AAQ570"/>
  <c r="AAW570" s="1"/>
  <c r="AAQ573"/>
  <c r="AAW573" s="1"/>
  <c r="AAQ568"/>
  <c r="AAW568" s="1"/>
  <c r="AAQ574"/>
  <c r="AAW574" s="1"/>
  <c r="AAQ569"/>
  <c r="AAW569" s="1"/>
  <c r="AAQ567"/>
  <c r="AAW567" s="1"/>
  <c r="AAQ575"/>
  <c r="AAW575" s="1"/>
  <c r="AUA584"/>
  <c r="AUG584" s="1"/>
  <c r="AUA580"/>
  <c r="AUG580" s="1"/>
  <c r="AUA587"/>
  <c r="AUG587" s="1"/>
  <c r="AUA586"/>
  <c r="AUG586" s="1"/>
  <c r="AUA576"/>
  <c r="AUG576" s="1"/>
  <c r="AUA585"/>
  <c r="AUG585" s="1"/>
  <c r="AUA579"/>
  <c r="AUG579" s="1"/>
  <c r="AUA583"/>
  <c r="AUG583" s="1"/>
  <c r="AUA582"/>
  <c r="AUG582" s="1"/>
  <c r="AUA581"/>
  <c r="AUG581" s="1"/>
  <c r="AUA588"/>
  <c r="AUG588" s="1"/>
  <c r="AUA570"/>
  <c r="AUG570" s="1"/>
  <c r="AUA565"/>
  <c r="AUG565" s="1"/>
  <c r="AUA568"/>
  <c r="AUG568" s="1"/>
  <c r="AUA574"/>
  <c r="AUG574" s="1"/>
  <c r="AUA567"/>
  <c r="AUG567" s="1"/>
  <c r="AUA572"/>
  <c r="AUG572" s="1"/>
  <c r="AUA573"/>
  <c r="AUG573" s="1"/>
  <c r="AUA571"/>
  <c r="AUG571" s="1"/>
  <c r="AUA563"/>
  <c r="AUG563" s="1"/>
  <c r="AUA566"/>
  <c r="AUG566" s="1"/>
  <c r="AUA569"/>
  <c r="AUG569" s="1"/>
  <c r="AUA564"/>
  <c r="AUG564" s="1"/>
  <c r="AUA575"/>
  <c r="AUG575" s="1"/>
  <c r="UE584"/>
  <c r="UK584" s="1"/>
  <c r="UE576"/>
  <c r="UK576" s="1"/>
  <c r="UE585"/>
  <c r="UK585" s="1"/>
  <c r="UE586"/>
  <c r="UK586" s="1"/>
  <c r="UE580"/>
  <c r="UK580" s="1"/>
  <c r="UE587"/>
  <c r="UK587" s="1"/>
  <c r="UE579"/>
  <c r="UK579" s="1"/>
  <c r="UE588"/>
  <c r="UK588" s="1"/>
  <c r="UE582"/>
  <c r="UK582" s="1"/>
  <c r="UE581"/>
  <c r="UK581" s="1"/>
  <c r="UE583"/>
  <c r="UK583" s="1"/>
  <c r="UE570"/>
  <c r="UK570" s="1"/>
  <c r="UE565"/>
  <c r="UK565" s="1"/>
  <c r="UE573"/>
  <c r="UK573" s="1"/>
  <c r="UE568"/>
  <c r="UK568" s="1"/>
  <c r="UE574"/>
  <c r="UK574" s="1"/>
  <c r="UE567"/>
  <c r="UK567" s="1"/>
  <c r="UE564"/>
  <c r="UK564" s="1"/>
  <c r="UE572"/>
  <c r="UK572" s="1"/>
  <c r="UE575"/>
  <c r="UK575" s="1"/>
  <c r="UE571"/>
  <c r="UK571" s="1"/>
  <c r="UE563"/>
  <c r="UK563" s="1"/>
  <c r="UE566"/>
  <c r="UK566" s="1"/>
  <c r="UE569"/>
  <c r="UK569" s="1"/>
  <c r="HG584"/>
  <c r="HM584" s="1"/>
  <c r="HG576"/>
  <c r="HM576" s="1"/>
  <c r="HG585"/>
  <c r="HM585" s="1"/>
  <c r="HG586"/>
  <c r="HM586" s="1"/>
  <c r="HG580"/>
  <c r="HM580" s="1"/>
  <c r="HG587"/>
  <c r="HM587" s="1"/>
  <c r="HG579"/>
  <c r="HM579" s="1"/>
  <c r="HG588"/>
  <c r="HM588" s="1"/>
  <c r="HG582"/>
  <c r="HM582" s="1"/>
  <c r="HG581"/>
  <c r="HM581" s="1"/>
  <c r="HG583"/>
  <c r="HM583" s="1"/>
  <c r="HG570"/>
  <c r="HM570" s="1"/>
  <c r="HG565"/>
  <c r="HM565" s="1"/>
  <c r="HG573"/>
  <c r="HM573" s="1"/>
  <c r="HG568"/>
  <c r="HM568" s="1"/>
  <c r="HG574"/>
  <c r="HM574" s="1"/>
  <c r="HG567"/>
  <c r="HM567" s="1"/>
  <c r="HG564"/>
  <c r="HM564" s="1"/>
  <c r="HG572"/>
  <c r="HM572" s="1"/>
  <c r="HG575"/>
  <c r="HM575" s="1"/>
  <c r="HG571"/>
  <c r="HM571" s="1"/>
  <c r="HG563"/>
  <c r="HM563" s="1"/>
  <c r="HG566"/>
  <c r="HM566" s="1"/>
  <c r="HG569"/>
  <c r="HM569" s="1"/>
  <c r="WP588"/>
  <c r="WV588" s="1"/>
  <c r="WP587"/>
  <c r="WV587" s="1"/>
  <c r="WP582"/>
  <c r="WV582" s="1"/>
  <c r="WP584"/>
  <c r="WV584" s="1"/>
  <c r="WP583"/>
  <c r="WV583" s="1"/>
  <c r="WP586"/>
  <c r="WV586" s="1"/>
  <c r="WP581"/>
  <c r="WV581" s="1"/>
  <c r="WP576"/>
  <c r="WV576" s="1"/>
  <c r="WP585"/>
  <c r="WV585" s="1"/>
  <c r="WP579"/>
  <c r="WV579" s="1"/>
  <c r="WP580"/>
  <c r="WV580" s="1"/>
  <c r="WP570"/>
  <c r="WV570" s="1"/>
  <c r="WP565"/>
  <c r="WV565" s="1"/>
  <c r="WP573"/>
  <c r="WV573" s="1"/>
  <c r="WP568"/>
  <c r="WV568" s="1"/>
  <c r="WP574"/>
  <c r="WV574" s="1"/>
  <c r="WP569"/>
  <c r="WV569" s="1"/>
  <c r="WP567"/>
  <c r="WV567" s="1"/>
  <c r="WP564"/>
  <c r="WV564" s="1"/>
  <c r="WP572"/>
  <c r="WV572" s="1"/>
  <c r="WP575"/>
  <c r="WV575" s="1"/>
  <c r="WP571"/>
  <c r="WV571" s="1"/>
  <c r="WP563"/>
  <c r="WV563" s="1"/>
  <c r="WP566"/>
  <c r="WV566" s="1"/>
  <c r="APZ580"/>
  <c r="AQF580" s="1"/>
  <c r="APZ583"/>
  <c r="AQF583" s="1"/>
  <c r="APZ584"/>
  <c r="AQF584" s="1"/>
  <c r="APZ576"/>
  <c r="AQF576" s="1"/>
  <c r="APZ588"/>
  <c r="AQF588" s="1"/>
  <c r="APZ579"/>
  <c r="AQF579" s="1"/>
  <c r="APZ586"/>
  <c r="AQF586" s="1"/>
  <c r="APZ587"/>
  <c r="AQF587" s="1"/>
  <c r="APZ581"/>
  <c r="AQF581" s="1"/>
  <c r="APZ582"/>
  <c r="AQF582" s="1"/>
  <c r="APZ585"/>
  <c r="AQF585" s="1"/>
  <c r="APZ571"/>
  <c r="AQF571" s="1"/>
  <c r="APZ563"/>
  <c r="AQF563" s="1"/>
  <c r="APZ566"/>
  <c r="AQF566" s="1"/>
  <c r="APZ564"/>
  <c r="AQF564" s="1"/>
  <c r="APZ570"/>
  <c r="AQF570" s="1"/>
  <c r="APZ565"/>
  <c r="AQF565" s="1"/>
  <c r="APZ573"/>
  <c r="AQF573" s="1"/>
  <c r="APZ568"/>
  <c r="AQF568" s="1"/>
  <c r="APZ574"/>
  <c r="AQF574" s="1"/>
  <c r="APZ569"/>
  <c r="AQF569" s="1"/>
  <c r="APZ567"/>
  <c r="AQF567" s="1"/>
  <c r="APZ572"/>
  <c r="AQF572" s="1"/>
  <c r="APZ575"/>
  <c r="AQF575" s="1"/>
  <c r="QD576"/>
  <c r="QJ576" s="1"/>
  <c r="QD588"/>
  <c r="QJ588" s="1"/>
  <c r="QD584"/>
  <c r="QJ584" s="1"/>
  <c r="QD580"/>
  <c r="QJ580" s="1"/>
  <c r="QD583"/>
  <c r="QJ583" s="1"/>
  <c r="QD579"/>
  <c r="QJ579" s="1"/>
  <c r="QD582"/>
  <c r="QJ582" s="1"/>
  <c r="QD585"/>
  <c r="QJ585" s="1"/>
  <c r="QD581"/>
  <c r="QJ581" s="1"/>
  <c r="QD586"/>
  <c r="QJ586" s="1"/>
  <c r="QD587"/>
  <c r="QJ587" s="1"/>
  <c r="QD568"/>
  <c r="QJ568" s="1"/>
  <c r="QD563"/>
  <c r="QJ563" s="1"/>
  <c r="QD574"/>
  <c r="QJ574" s="1"/>
  <c r="QD564"/>
  <c r="QJ564" s="1"/>
  <c r="QD572"/>
  <c r="QJ572" s="1"/>
  <c r="QD575"/>
  <c r="QJ575" s="1"/>
  <c r="QD570"/>
  <c r="QJ570" s="1"/>
  <c r="QD565"/>
  <c r="QJ565" s="1"/>
  <c r="QD573"/>
  <c r="QJ573" s="1"/>
  <c r="QD571"/>
  <c r="QJ571" s="1"/>
  <c r="QD566"/>
  <c r="QJ566" s="1"/>
  <c r="QD569"/>
  <c r="QJ569" s="1"/>
  <c r="QD567"/>
  <c r="QJ567" s="1"/>
  <c r="AFM588"/>
  <c r="AFS588" s="1"/>
  <c r="AFM587"/>
  <c r="AFS587" s="1"/>
  <c r="AFM585"/>
  <c r="AFS585" s="1"/>
  <c r="AFM586"/>
  <c r="AFS586" s="1"/>
  <c r="AFM583"/>
  <c r="AFS583" s="1"/>
  <c r="AFM584"/>
  <c r="AFS584" s="1"/>
  <c r="AFM581"/>
  <c r="AFS581" s="1"/>
  <c r="AFM576"/>
  <c r="AFS576" s="1"/>
  <c r="AFM582"/>
  <c r="AFS582" s="1"/>
  <c r="AFM579"/>
  <c r="AFS579" s="1"/>
  <c r="AFM580"/>
  <c r="AFS580" s="1"/>
  <c r="AFM571"/>
  <c r="AFS571" s="1"/>
  <c r="AFM568"/>
  <c r="AFS568" s="1"/>
  <c r="AFM566"/>
  <c r="AFS566" s="1"/>
  <c r="AFM574"/>
  <c r="AFS574" s="1"/>
  <c r="AFM569"/>
  <c r="AFS569" s="1"/>
  <c r="AFM567"/>
  <c r="AFS567" s="1"/>
  <c r="AFM572"/>
  <c r="AFS572" s="1"/>
  <c r="AFM575"/>
  <c r="AFS575" s="1"/>
  <c r="AFM570"/>
  <c r="AFS570" s="1"/>
  <c r="AFM565"/>
  <c r="AFS565" s="1"/>
  <c r="AFM573"/>
  <c r="AFS573" s="1"/>
  <c r="AFM563"/>
  <c r="AFS563" s="1"/>
  <c r="AFM564"/>
  <c r="AFS564" s="1"/>
  <c r="DF581"/>
  <c r="DL581" s="1"/>
  <c r="DF580"/>
  <c r="DL580" s="1"/>
  <c r="DF584"/>
  <c r="DL584" s="1"/>
  <c r="DF583"/>
  <c r="DL583" s="1"/>
  <c r="DF582"/>
  <c r="DL582" s="1"/>
  <c r="DF588"/>
  <c r="DL588" s="1"/>
  <c r="DF587"/>
  <c r="DL587" s="1"/>
  <c r="DF586"/>
  <c r="DL586" s="1"/>
  <c r="DF579"/>
  <c r="DL579" s="1"/>
  <c r="DF576"/>
  <c r="DL576" s="1"/>
  <c r="DF585"/>
  <c r="DL585" s="1"/>
  <c r="DF568"/>
  <c r="DL568" s="1"/>
  <c r="DF574"/>
  <c r="DL574" s="1"/>
  <c r="DF569"/>
  <c r="DL569" s="1"/>
  <c r="DF567"/>
  <c r="DL567" s="1"/>
  <c r="DF572"/>
  <c r="DL572" s="1"/>
  <c r="DF575"/>
  <c r="DL575" s="1"/>
  <c r="DF570"/>
  <c r="DL570" s="1"/>
  <c r="DF565"/>
  <c r="DL565" s="1"/>
  <c r="DF573"/>
  <c r="DL573" s="1"/>
  <c r="DF571"/>
  <c r="DL571" s="1"/>
  <c r="DF563"/>
  <c r="DL563" s="1"/>
  <c r="DF566"/>
  <c r="DL566" s="1"/>
  <c r="DF564"/>
  <c r="DL564" s="1"/>
  <c r="ALY584"/>
  <c r="AME584" s="1"/>
  <c r="ALY580"/>
  <c r="AME580" s="1"/>
  <c r="ALY587"/>
  <c r="AME587" s="1"/>
  <c r="ALY586"/>
  <c r="AME586" s="1"/>
  <c r="ALY576"/>
  <c r="AME576" s="1"/>
  <c r="ALY585"/>
  <c r="AME585" s="1"/>
  <c r="ALY579"/>
  <c r="AME579" s="1"/>
  <c r="ALY583"/>
  <c r="AME583" s="1"/>
  <c r="ALY582"/>
  <c r="AME582" s="1"/>
  <c r="ALY581"/>
  <c r="AME581" s="1"/>
  <c r="ALY588"/>
  <c r="AME588" s="1"/>
  <c r="ALY574"/>
  <c r="AME574" s="1"/>
  <c r="ALY572"/>
  <c r="AME572" s="1"/>
  <c r="ALY575"/>
  <c r="AME575" s="1"/>
  <c r="ALY570"/>
  <c r="AME570" s="1"/>
  <c r="ALY565"/>
  <c r="AME565" s="1"/>
  <c r="ALY573"/>
  <c r="AME573" s="1"/>
  <c r="ALY571"/>
  <c r="AME571" s="1"/>
  <c r="ALY568"/>
  <c r="AME568" s="1"/>
  <c r="ALY563"/>
  <c r="AME563" s="1"/>
  <c r="ALY566"/>
  <c r="AME566" s="1"/>
  <c r="ALY569"/>
  <c r="AME569" s="1"/>
  <c r="ALY567"/>
  <c r="AME567" s="1"/>
  <c r="ALY564"/>
  <c r="AME564" s="1"/>
  <c r="MC584"/>
  <c r="MI584" s="1"/>
  <c r="MC576"/>
  <c r="MI576" s="1"/>
  <c r="MC585"/>
  <c r="MI585" s="1"/>
  <c r="MC586"/>
  <c r="MI586" s="1"/>
  <c r="MC580"/>
  <c r="MI580" s="1"/>
  <c r="MC587"/>
  <c r="MI587" s="1"/>
  <c r="MC579"/>
  <c r="MI579" s="1"/>
  <c r="MC588"/>
  <c r="MI588" s="1"/>
  <c r="MC582"/>
  <c r="MI582" s="1"/>
  <c r="MC581"/>
  <c r="MI581" s="1"/>
  <c r="MC583"/>
  <c r="MI583" s="1"/>
  <c r="MC569"/>
  <c r="MI569" s="1"/>
  <c r="MC572"/>
  <c r="MI572" s="1"/>
  <c r="MC575"/>
  <c r="MI575" s="1"/>
  <c r="MC570"/>
  <c r="MI570" s="1"/>
  <c r="MC565"/>
  <c r="MI565" s="1"/>
  <c r="MC573"/>
  <c r="MI573" s="1"/>
  <c r="MC571"/>
  <c r="MI571" s="1"/>
  <c r="MC568"/>
  <c r="MI568" s="1"/>
  <c r="MC563"/>
  <c r="MI563" s="1"/>
  <c r="MC566"/>
  <c r="MI566" s="1"/>
  <c r="MC574"/>
  <c r="MI574" s="1"/>
  <c r="MC567"/>
  <c r="MI567" s="1"/>
  <c r="MC564"/>
  <c r="MI564" s="1"/>
  <c r="ABL588"/>
  <c r="ABR588" s="1"/>
  <c r="ABL587"/>
  <c r="ABR587" s="1"/>
  <c r="ABL582"/>
  <c r="ABR582" s="1"/>
  <c r="ABL584"/>
  <c r="ABR584" s="1"/>
  <c r="ABL583"/>
  <c r="ABR583" s="1"/>
  <c r="ABL586"/>
  <c r="ABR586" s="1"/>
  <c r="ABL581"/>
  <c r="ABR581" s="1"/>
  <c r="ABL576"/>
  <c r="ABR576" s="1"/>
  <c r="ABL585"/>
  <c r="ABR585" s="1"/>
  <c r="ABL579"/>
  <c r="ABR579" s="1"/>
  <c r="ABL580"/>
  <c r="ABR580" s="1"/>
  <c r="ABL565"/>
  <c r="ABR565" s="1"/>
  <c r="ABL563"/>
  <c r="ABR563" s="1"/>
  <c r="ABL570"/>
  <c r="ABR570" s="1"/>
  <c r="ABL573"/>
  <c r="ABR573" s="1"/>
  <c r="ABL571"/>
  <c r="ABR571" s="1"/>
  <c r="ABL568"/>
  <c r="ABR568" s="1"/>
  <c r="ABL566"/>
  <c r="ABR566" s="1"/>
  <c r="ABL574"/>
  <c r="ABR574" s="1"/>
  <c r="ABL569"/>
  <c r="ABR569" s="1"/>
  <c r="ABL567"/>
  <c r="ABR567" s="1"/>
  <c r="ABL564"/>
  <c r="ABR564" s="1"/>
  <c r="ABL572"/>
  <c r="ABR572" s="1"/>
  <c r="ABL575"/>
  <c r="ABR575" s="1"/>
  <c r="AHW587"/>
  <c r="AIC587" s="1"/>
  <c r="AHW586"/>
  <c r="AIC586" s="1"/>
  <c r="AHW576"/>
  <c r="AIC576" s="1"/>
  <c r="AHW583"/>
  <c r="AIC583" s="1"/>
  <c r="AHW588"/>
  <c r="AIC588" s="1"/>
  <c r="AHW581"/>
  <c r="AIC581" s="1"/>
  <c r="AHW582"/>
  <c r="AIC582" s="1"/>
  <c r="AHW585"/>
  <c r="AIC585" s="1"/>
  <c r="AHW579"/>
  <c r="AIC579" s="1"/>
  <c r="AHW584"/>
  <c r="AIC584" s="1"/>
  <c r="AHW580"/>
  <c r="AIC580" s="1"/>
  <c r="AHW566"/>
  <c r="AIC566" s="1"/>
  <c r="AHW574"/>
  <c r="AIC574" s="1"/>
  <c r="AHW567"/>
  <c r="AIC567" s="1"/>
  <c r="AHW575"/>
  <c r="AIC575" s="1"/>
  <c r="AHW572"/>
  <c r="AIC572" s="1"/>
  <c r="AHW573"/>
  <c r="AIC573" s="1"/>
  <c r="AHW565"/>
  <c r="AIC565" s="1"/>
  <c r="AHW570"/>
  <c r="AIC570" s="1"/>
  <c r="AHW571"/>
  <c r="AIC571" s="1"/>
  <c r="AHW563"/>
  <c r="AIC563" s="1"/>
  <c r="AHW564"/>
  <c r="AIC564" s="1"/>
  <c r="AHW569"/>
  <c r="AIC569" s="1"/>
  <c r="AHW568"/>
  <c r="AIC568" s="1"/>
  <c r="FP587"/>
  <c r="FV587" s="1"/>
  <c r="FP585"/>
  <c r="FV585" s="1"/>
  <c r="FP576"/>
  <c r="FV576" s="1"/>
  <c r="FP583"/>
  <c r="FV583" s="1"/>
  <c r="FP580"/>
  <c r="FV580" s="1"/>
  <c r="FP581"/>
  <c r="FV581" s="1"/>
  <c r="FP584"/>
  <c r="FV584" s="1"/>
  <c r="FP582"/>
  <c r="FV582" s="1"/>
  <c r="FP579"/>
  <c r="FV579" s="1"/>
  <c r="FP588"/>
  <c r="FV588" s="1"/>
  <c r="FP586"/>
  <c r="FV586" s="1"/>
  <c r="FP566"/>
  <c r="FV566" s="1"/>
  <c r="FP574"/>
  <c r="FV574" s="1"/>
  <c r="FP567"/>
  <c r="FV567" s="1"/>
  <c r="FP575"/>
  <c r="FV575" s="1"/>
  <c r="FP572"/>
  <c r="FV572" s="1"/>
  <c r="FP573"/>
  <c r="FV573" s="1"/>
  <c r="FP565"/>
  <c r="FV565" s="1"/>
  <c r="FP570"/>
  <c r="FV570" s="1"/>
  <c r="FP571"/>
  <c r="FV571" s="1"/>
  <c r="FP563"/>
  <c r="FV563" s="1"/>
  <c r="FP564"/>
  <c r="FV564" s="1"/>
  <c r="FP569"/>
  <c r="FV569" s="1"/>
  <c r="FP568"/>
  <c r="FV568" s="1"/>
  <c r="AIR584"/>
  <c r="AIX584" s="1"/>
  <c r="AIR582"/>
  <c r="AIX582" s="1"/>
  <c r="AIR581"/>
  <c r="AIX581" s="1"/>
  <c r="AIR587"/>
  <c r="AIX587" s="1"/>
  <c r="AIR586"/>
  <c r="AIX586" s="1"/>
  <c r="AIR579"/>
  <c r="AIX579" s="1"/>
  <c r="AIR585"/>
  <c r="AIX585" s="1"/>
  <c r="AIR588"/>
  <c r="AIX588" s="1"/>
  <c r="AIR583"/>
  <c r="AIX583" s="1"/>
  <c r="AIR580"/>
  <c r="AIX580" s="1"/>
  <c r="AIR576"/>
  <c r="AIX576" s="1"/>
  <c r="AIR566"/>
  <c r="AIX566" s="1"/>
  <c r="AIR567"/>
  <c r="AIX567" s="1"/>
  <c r="AIR575"/>
  <c r="AIX575" s="1"/>
  <c r="AIR570"/>
  <c r="AIX570" s="1"/>
  <c r="AIR572"/>
  <c r="AIX572" s="1"/>
  <c r="AIR573"/>
  <c r="AIX573" s="1"/>
  <c r="AIR565"/>
  <c r="AIX565" s="1"/>
  <c r="AIR574"/>
  <c r="AIX574" s="1"/>
  <c r="AIR571"/>
  <c r="AIX571" s="1"/>
  <c r="AIR563"/>
  <c r="AIX563" s="1"/>
  <c r="AIR564"/>
  <c r="AIX564" s="1"/>
  <c r="AIR569"/>
  <c r="AIX569" s="1"/>
  <c r="AIR568"/>
  <c r="AIX568" s="1"/>
  <c r="IV582"/>
  <c r="JB582" s="1"/>
  <c r="IV587"/>
  <c r="JB587" s="1"/>
  <c r="IV588"/>
  <c r="JB588" s="1"/>
  <c r="IV584"/>
  <c r="JB584" s="1"/>
  <c r="IV586"/>
  <c r="JB586" s="1"/>
  <c r="IV579"/>
  <c r="JB579" s="1"/>
  <c r="IV583"/>
  <c r="JB583" s="1"/>
  <c r="IV580"/>
  <c r="JB580" s="1"/>
  <c r="IV581"/>
  <c r="JB581" s="1"/>
  <c r="IV585"/>
  <c r="JB585" s="1"/>
  <c r="IV576"/>
  <c r="JB576" s="1"/>
  <c r="IV566"/>
  <c r="JB566" s="1"/>
  <c r="IV567"/>
  <c r="JB567" s="1"/>
  <c r="IV575"/>
  <c r="JB575" s="1"/>
  <c r="IV570"/>
  <c r="JB570" s="1"/>
  <c r="IV572"/>
  <c r="JB572" s="1"/>
  <c r="IV564"/>
  <c r="JB564" s="1"/>
  <c r="IV565"/>
  <c r="JB565" s="1"/>
  <c r="IV574"/>
  <c r="JB574" s="1"/>
  <c r="IV571"/>
  <c r="JB571" s="1"/>
  <c r="IV563"/>
  <c r="JB563" s="1"/>
  <c r="IV569"/>
  <c r="JB569" s="1"/>
  <c r="IV568"/>
  <c r="JB568" s="1"/>
  <c r="IV573"/>
  <c r="JB573" s="1"/>
  <c r="ADV587"/>
  <c r="AEB587" s="1"/>
  <c r="ADV585"/>
  <c r="AEB585" s="1"/>
  <c r="ADV576"/>
  <c r="AEB576" s="1"/>
  <c r="ADV583"/>
  <c r="AEB583" s="1"/>
  <c r="ADV580"/>
  <c r="AEB580" s="1"/>
  <c r="ADV581"/>
  <c r="AEB581" s="1"/>
  <c r="ADV584"/>
  <c r="AEB584" s="1"/>
  <c r="ADV582"/>
  <c r="AEB582" s="1"/>
  <c r="ADV579"/>
  <c r="AEB579" s="1"/>
  <c r="ADV588"/>
  <c r="AEB588" s="1"/>
  <c r="ADV586"/>
  <c r="AEB586" s="1"/>
  <c r="ADV574"/>
  <c r="AEB574" s="1"/>
  <c r="ADV571"/>
  <c r="AEB571" s="1"/>
  <c r="ADV563"/>
  <c r="AEB563" s="1"/>
  <c r="ADV569"/>
  <c r="AEB569" s="1"/>
  <c r="ADV573"/>
  <c r="AEB573" s="1"/>
  <c r="ADV565"/>
  <c r="AEB565" s="1"/>
  <c r="ADV566"/>
  <c r="AEB566" s="1"/>
  <c r="ADV567"/>
  <c r="AEB567" s="1"/>
  <c r="ADV575"/>
  <c r="AEB575" s="1"/>
  <c r="ADV570"/>
  <c r="AEB570" s="1"/>
  <c r="ADV572"/>
  <c r="AEB572" s="1"/>
  <c r="ADV564"/>
  <c r="AEB564" s="1"/>
  <c r="ADV568"/>
  <c r="AEB568" s="1"/>
  <c r="BO587"/>
  <c r="BU587" s="1"/>
  <c r="BO588"/>
  <c r="BU588" s="1"/>
  <c r="BO576"/>
  <c r="BU576" s="1"/>
  <c r="BO583"/>
  <c r="BU583" s="1"/>
  <c r="BO585"/>
  <c r="BU585" s="1"/>
  <c r="BO581"/>
  <c r="BU581" s="1"/>
  <c r="BO584"/>
  <c r="BU584" s="1"/>
  <c r="BO580"/>
  <c r="BU580" s="1"/>
  <c r="BO579"/>
  <c r="BU579" s="1"/>
  <c r="BO586"/>
  <c r="BU586" s="1"/>
  <c r="BO582"/>
  <c r="BU582" s="1"/>
  <c r="BO574"/>
  <c r="BU574" s="1"/>
  <c r="BO571"/>
  <c r="BU571" s="1"/>
  <c r="BO563"/>
  <c r="BU563" s="1"/>
  <c r="BO572"/>
  <c r="BU572" s="1"/>
  <c r="BO568"/>
  <c r="BU568" s="1"/>
  <c r="BO573"/>
  <c r="BU573" s="1"/>
  <c r="BO566"/>
  <c r="BU566" s="1"/>
  <c r="BO567"/>
  <c r="BU567" s="1"/>
  <c r="BO575"/>
  <c r="BU575" s="1"/>
  <c r="BO570"/>
  <c r="BU570" s="1"/>
  <c r="BO564"/>
  <c r="BU564" s="1"/>
  <c r="BO569"/>
  <c r="BU569" s="1"/>
  <c r="BO565"/>
  <c r="BU565" s="1"/>
  <c r="RS584"/>
  <c r="RY584" s="1"/>
  <c r="RS587"/>
  <c r="RY587" s="1"/>
  <c r="RS576"/>
  <c r="RY576" s="1"/>
  <c r="RS582"/>
  <c r="RY582" s="1"/>
  <c r="RS585"/>
  <c r="RY585" s="1"/>
  <c r="RS581"/>
  <c r="RY581" s="1"/>
  <c r="RS583"/>
  <c r="RY583" s="1"/>
  <c r="RS580"/>
  <c r="RY580" s="1"/>
  <c r="RS579"/>
  <c r="RY579" s="1"/>
  <c r="RS586"/>
  <c r="RY586" s="1"/>
  <c r="RS588"/>
  <c r="RY588" s="1"/>
  <c r="RS567"/>
  <c r="RY567" s="1"/>
  <c r="RS575"/>
  <c r="RY575" s="1"/>
  <c r="RS563"/>
  <c r="RY563" s="1"/>
  <c r="RS572"/>
  <c r="RY572" s="1"/>
  <c r="RS569"/>
  <c r="RY569" s="1"/>
  <c r="RS568"/>
  <c r="RY568" s="1"/>
  <c r="RS565"/>
  <c r="RY565" s="1"/>
  <c r="RS566"/>
  <c r="RY566" s="1"/>
  <c r="RS574"/>
  <c r="RY574" s="1"/>
  <c r="RS570"/>
  <c r="RY570" s="1"/>
  <c r="RS571"/>
  <c r="RY571" s="1"/>
  <c r="RS564"/>
  <c r="RY564" s="1"/>
  <c r="RS573"/>
  <c r="RY573" s="1"/>
  <c r="ATZ584"/>
  <c r="AUF584" s="1"/>
  <c r="ATZ582"/>
  <c r="AUF582" s="1"/>
  <c r="ATZ581"/>
  <c r="AUF581" s="1"/>
  <c r="ATZ587"/>
  <c r="AUF587" s="1"/>
  <c r="ATZ586"/>
  <c r="AUF586" s="1"/>
  <c r="ATZ579"/>
  <c r="AUF579" s="1"/>
  <c r="ATZ585"/>
  <c r="AUF585" s="1"/>
  <c r="ATZ588"/>
  <c r="AUF588" s="1"/>
  <c r="ATZ583"/>
  <c r="AUF583" s="1"/>
  <c r="ATZ580"/>
  <c r="AUF580" s="1"/>
  <c r="ATZ576"/>
  <c r="AUF576" s="1"/>
  <c r="ATZ566"/>
  <c r="AUF566" s="1"/>
  <c r="ATZ574"/>
  <c r="AUF574" s="1"/>
  <c r="ATZ567"/>
  <c r="AUF567" s="1"/>
  <c r="ATZ575"/>
  <c r="AUF575" s="1"/>
  <c r="ATZ569"/>
  <c r="AUF569" s="1"/>
  <c r="ATZ568"/>
  <c r="AUF568" s="1"/>
  <c r="ATZ570"/>
  <c r="AUF570" s="1"/>
  <c r="ATZ571"/>
  <c r="AUF571" s="1"/>
  <c r="ATZ563"/>
  <c r="AUF563" s="1"/>
  <c r="ATZ572"/>
  <c r="AUF572" s="1"/>
  <c r="ATZ564"/>
  <c r="AUF564" s="1"/>
  <c r="ATZ573"/>
  <c r="AUF573" s="1"/>
  <c r="ATZ565"/>
  <c r="AUF565" s="1"/>
  <c r="ZU587"/>
  <c r="AAA587" s="1"/>
  <c r="ZU586"/>
  <c r="AAA586" s="1"/>
  <c r="ZU576"/>
  <c r="AAA576" s="1"/>
  <c r="ZU583"/>
  <c r="AAA583" s="1"/>
  <c r="ZU588"/>
  <c r="AAA588" s="1"/>
  <c r="ZU581"/>
  <c r="AAA581" s="1"/>
  <c r="ZU582"/>
  <c r="AAA582" s="1"/>
  <c r="ZU585"/>
  <c r="AAA585" s="1"/>
  <c r="ZU579"/>
  <c r="AAA579" s="1"/>
  <c r="ZU584"/>
  <c r="AAA584" s="1"/>
  <c r="ZU580"/>
  <c r="AAA580" s="1"/>
  <c r="ZU574"/>
  <c r="AAA574" s="1"/>
  <c r="ZU571"/>
  <c r="AAA571" s="1"/>
  <c r="ZU569"/>
  <c r="AAA569" s="1"/>
  <c r="ZU568"/>
  <c r="AAA568" s="1"/>
  <c r="ZU566"/>
  <c r="AAA566" s="1"/>
  <c r="ZU567"/>
  <c r="AAA567" s="1"/>
  <c r="ZU575"/>
  <c r="AAA575" s="1"/>
  <c r="ZU570"/>
  <c r="AAA570" s="1"/>
  <c r="ZU563"/>
  <c r="AAA563" s="1"/>
  <c r="ZU572"/>
  <c r="AAA572" s="1"/>
  <c r="ZU564"/>
  <c r="AAA564" s="1"/>
  <c r="ZU573"/>
  <c r="AAA573" s="1"/>
  <c r="ZU565"/>
  <c r="AAA565" s="1"/>
  <c r="ANN584"/>
  <c r="ANT584" s="1"/>
  <c r="ANN582"/>
  <c r="ANT582" s="1"/>
  <c r="ANN581"/>
  <c r="ANT581" s="1"/>
  <c r="ANN587"/>
  <c r="ANT587" s="1"/>
  <c r="ANN586"/>
  <c r="ANT586" s="1"/>
  <c r="ANN579"/>
  <c r="ANT579" s="1"/>
  <c r="ANN585"/>
  <c r="ANT585" s="1"/>
  <c r="ANN588"/>
  <c r="ANT588" s="1"/>
  <c r="ANN583"/>
  <c r="ANT583" s="1"/>
  <c r="ANN580"/>
  <c r="ANT580" s="1"/>
  <c r="ANN576"/>
  <c r="ANT576" s="1"/>
  <c r="ANN574"/>
  <c r="ANT574" s="1"/>
  <c r="ANN571"/>
  <c r="ANT571" s="1"/>
  <c r="ANN569"/>
  <c r="ANT569" s="1"/>
  <c r="ANN568"/>
  <c r="ANT568" s="1"/>
  <c r="ANN566"/>
  <c r="ANT566" s="1"/>
  <c r="ANN567"/>
  <c r="ANT567" s="1"/>
  <c r="ANN575"/>
  <c r="ANT575" s="1"/>
  <c r="ANN570"/>
  <c r="ANT570" s="1"/>
  <c r="ANN563"/>
  <c r="ANT563" s="1"/>
  <c r="ANN572"/>
  <c r="ANT572" s="1"/>
  <c r="ANN564"/>
  <c r="ANT564" s="1"/>
  <c r="ANN573"/>
  <c r="ANT573" s="1"/>
  <c r="ANN565"/>
  <c r="ANT565" s="1"/>
  <c r="NR584"/>
  <c r="NX584" s="1"/>
  <c r="NR582"/>
  <c r="NX582" s="1"/>
  <c r="NR581"/>
  <c r="NX581" s="1"/>
  <c r="NR587"/>
  <c r="NX587" s="1"/>
  <c r="NR586"/>
  <c r="NX586" s="1"/>
  <c r="NR579"/>
  <c r="NX579" s="1"/>
  <c r="NR585"/>
  <c r="NX585" s="1"/>
  <c r="NR588"/>
  <c r="NX588" s="1"/>
  <c r="NR583"/>
  <c r="NX583" s="1"/>
  <c r="NR580"/>
  <c r="NX580" s="1"/>
  <c r="NR576"/>
  <c r="NX576" s="1"/>
  <c r="NR574"/>
  <c r="NX574" s="1"/>
  <c r="NR571"/>
  <c r="NX571" s="1"/>
  <c r="NR569"/>
  <c r="NX569" s="1"/>
  <c r="NR568"/>
  <c r="NX568" s="1"/>
  <c r="NR566"/>
  <c r="NX566" s="1"/>
  <c r="NR567"/>
  <c r="NX567" s="1"/>
  <c r="NR575"/>
  <c r="NX575" s="1"/>
  <c r="NR570"/>
  <c r="NX570" s="1"/>
  <c r="NR563"/>
  <c r="NX563" s="1"/>
  <c r="NR572"/>
  <c r="NX572" s="1"/>
  <c r="NR564"/>
  <c r="NX564" s="1"/>
  <c r="NR573"/>
  <c r="NX573" s="1"/>
  <c r="NR565"/>
  <c r="NX565" s="1"/>
  <c r="APY584"/>
  <c r="AQE584" s="1"/>
  <c r="APY587"/>
  <c r="AQE587" s="1"/>
  <c r="APY576"/>
  <c r="AQE576" s="1"/>
  <c r="APY582"/>
  <c r="AQE582" s="1"/>
  <c r="APY585"/>
  <c r="AQE585" s="1"/>
  <c r="APY581"/>
  <c r="AQE581" s="1"/>
  <c r="APY583"/>
  <c r="AQE583" s="1"/>
  <c r="APY580"/>
  <c r="AQE580" s="1"/>
  <c r="APY579"/>
  <c r="AQE579" s="1"/>
  <c r="APY586"/>
  <c r="AQE586" s="1"/>
  <c r="APY588"/>
  <c r="AQE588" s="1"/>
  <c r="APY567"/>
  <c r="AQE567" s="1"/>
  <c r="APY575"/>
  <c r="AQE575" s="1"/>
  <c r="APY570"/>
  <c r="AQE570" s="1"/>
  <c r="APY563"/>
  <c r="AQE563" s="1"/>
  <c r="APY564"/>
  <c r="AQE564" s="1"/>
  <c r="APY569"/>
  <c r="AQE569" s="1"/>
  <c r="APY568"/>
  <c r="AQE568" s="1"/>
  <c r="APY573"/>
  <c r="AQE573" s="1"/>
  <c r="APY566"/>
  <c r="AQE566" s="1"/>
  <c r="APY574"/>
  <c r="AQE574" s="1"/>
  <c r="APY571"/>
  <c r="AQE571" s="1"/>
  <c r="APY572"/>
  <c r="AQE572" s="1"/>
  <c r="APY565"/>
  <c r="AQE565" s="1"/>
  <c r="VT587"/>
  <c r="VZ587" s="1"/>
  <c r="VT585"/>
  <c r="VZ585" s="1"/>
  <c r="VT576"/>
  <c r="VZ576" s="1"/>
  <c r="VT583"/>
  <c r="VZ583" s="1"/>
  <c r="VT580"/>
  <c r="VZ580" s="1"/>
  <c r="VT581"/>
  <c r="VZ581" s="1"/>
  <c r="VT584"/>
  <c r="VZ584" s="1"/>
  <c r="VT582"/>
  <c r="VZ582" s="1"/>
  <c r="VT579"/>
  <c r="VZ579" s="1"/>
  <c r="VT588"/>
  <c r="VZ588" s="1"/>
  <c r="VT586"/>
  <c r="VZ586" s="1"/>
  <c r="VT566"/>
  <c r="VZ566" s="1"/>
  <c r="VT570"/>
  <c r="VZ570" s="1"/>
  <c r="VT571"/>
  <c r="VZ571" s="1"/>
  <c r="VT563"/>
  <c r="VZ563" s="1"/>
  <c r="VT572"/>
  <c r="VZ572" s="1"/>
  <c r="VT564"/>
  <c r="VZ564" s="1"/>
  <c r="VT569"/>
  <c r="VZ569" s="1"/>
  <c r="VT573"/>
  <c r="VZ573" s="1"/>
  <c r="VT574"/>
  <c r="VZ574" s="1"/>
  <c r="VT567"/>
  <c r="VZ567" s="1"/>
  <c r="VT575"/>
  <c r="VZ575" s="1"/>
  <c r="VT568"/>
  <c r="VZ568" s="1"/>
  <c r="VT565"/>
  <c r="VZ565" s="1"/>
  <c r="QC581"/>
  <c r="QI581" s="1"/>
  <c r="QC583"/>
  <c r="QI583" s="1"/>
  <c r="QC580"/>
  <c r="QI580" s="1"/>
  <c r="QC579"/>
  <c r="QI579" s="1"/>
  <c r="QC586"/>
  <c r="QI586" s="1"/>
  <c r="QC588"/>
  <c r="QI588" s="1"/>
  <c r="QC584"/>
  <c r="QI584" s="1"/>
  <c r="QC587"/>
  <c r="QI587" s="1"/>
  <c r="QC576"/>
  <c r="QI576" s="1"/>
  <c r="QC582"/>
  <c r="QI582" s="1"/>
  <c r="QC585"/>
  <c r="QI585" s="1"/>
  <c r="QC567"/>
  <c r="QI567" s="1"/>
  <c r="QC575"/>
  <c r="QI575" s="1"/>
  <c r="QC570"/>
  <c r="QI570" s="1"/>
  <c r="QC563"/>
  <c r="QI563" s="1"/>
  <c r="QC572"/>
  <c r="QI572" s="1"/>
  <c r="QC564"/>
  <c r="QI564" s="1"/>
  <c r="QC573"/>
  <c r="QI573" s="1"/>
  <c r="QC565"/>
  <c r="QI565" s="1"/>
  <c r="QC566"/>
  <c r="QI566" s="1"/>
  <c r="QC574"/>
  <c r="QI574" s="1"/>
  <c r="QC571"/>
  <c r="QI571" s="1"/>
  <c r="QC569"/>
  <c r="QI569" s="1"/>
  <c r="QC568"/>
  <c r="QI568" s="1"/>
  <c r="AUV580"/>
  <c r="AVB580" s="1"/>
  <c r="AUV583"/>
  <c r="AVB583" s="1"/>
  <c r="AUV584"/>
  <c r="AVB584" s="1"/>
  <c r="AUV576"/>
  <c r="AVB576" s="1"/>
  <c r="AUV588"/>
  <c r="AVB588" s="1"/>
  <c r="AUV579"/>
  <c r="AVB579" s="1"/>
  <c r="AUV586"/>
  <c r="AVB586" s="1"/>
  <c r="AUV587"/>
  <c r="AVB587" s="1"/>
  <c r="AUV581"/>
  <c r="AVB581" s="1"/>
  <c r="AUV582"/>
  <c r="AVB582" s="1"/>
  <c r="AUV585"/>
  <c r="AVB585" s="1"/>
  <c r="AUV565"/>
  <c r="AVB565" s="1"/>
  <c r="AUV573"/>
  <c r="AVB573" s="1"/>
  <c r="AUV568"/>
  <c r="AVB568" s="1"/>
  <c r="AUV567"/>
  <c r="AVB567" s="1"/>
  <c r="AUV564"/>
  <c r="AVB564" s="1"/>
  <c r="AUV570"/>
  <c r="AVB570" s="1"/>
  <c r="AUV571"/>
  <c r="AVB571" s="1"/>
  <c r="AUV563"/>
  <c r="AVB563" s="1"/>
  <c r="AUV566"/>
  <c r="AVB566" s="1"/>
  <c r="AUV574"/>
  <c r="AVB574" s="1"/>
  <c r="AUV569"/>
  <c r="AVB569" s="1"/>
  <c r="AUV572"/>
  <c r="AVB572" s="1"/>
  <c r="AUV575"/>
  <c r="AVB575" s="1"/>
  <c r="UZ580"/>
  <c r="VF580" s="1"/>
  <c r="UZ583"/>
  <c r="VF583" s="1"/>
  <c r="UZ584"/>
  <c r="VF584" s="1"/>
  <c r="UZ576"/>
  <c r="VF576" s="1"/>
  <c r="UZ588"/>
  <c r="VF588" s="1"/>
  <c r="UZ579"/>
  <c r="VF579" s="1"/>
  <c r="UZ586"/>
  <c r="VF586" s="1"/>
  <c r="UZ587"/>
  <c r="VF587" s="1"/>
  <c r="UZ581"/>
  <c r="VF581" s="1"/>
  <c r="UZ582"/>
  <c r="VF582" s="1"/>
  <c r="UZ585"/>
  <c r="VF585" s="1"/>
  <c r="UZ565"/>
  <c r="VF565" s="1"/>
  <c r="UZ573"/>
  <c r="VF573" s="1"/>
  <c r="UZ568"/>
  <c r="VF568" s="1"/>
  <c r="UZ567"/>
  <c r="VF567" s="1"/>
  <c r="UZ564"/>
  <c r="VF564" s="1"/>
  <c r="UZ570"/>
  <c r="VF570" s="1"/>
  <c r="UZ571"/>
  <c r="VF571" s="1"/>
  <c r="UZ563"/>
  <c r="VF563" s="1"/>
  <c r="UZ566"/>
  <c r="VF566" s="1"/>
  <c r="UZ574"/>
  <c r="VF574" s="1"/>
  <c r="UZ569"/>
  <c r="VF569" s="1"/>
  <c r="UZ572"/>
  <c r="VF572" s="1"/>
  <c r="UZ575"/>
  <c r="VF575" s="1"/>
  <c r="IB581"/>
  <c r="IH581" s="1"/>
  <c r="IB588"/>
  <c r="IH588" s="1"/>
  <c r="IB582"/>
  <c r="IH582" s="1"/>
  <c r="IB576"/>
  <c r="IH576" s="1"/>
  <c r="IB583"/>
  <c r="IH583" s="1"/>
  <c r="IB584"/>
  <c r="IH584" s="1"/>
  <c r="IB580"/>
  <c r="IH580" s="1"/>
  <c r="IB585"/>
  <c r="IH585" s="1"/>
  <c r="IB579"/>
  <c r="IH579" s="1"/>
  <c r="IB586"/>
  <c r="IH586" s="1"/>
  <c r="IB587"/>
  <c r="IH587" s="1"/>
  <c r="IB565"/>
  <c r="IH565" s="1"/>
  <c r="IB571"/>
  <c r="IH571" s="1"/>
  <c r="IB568"/>
  <c r="IH568" s="1"/>
  <c r="IB563"/>
  <c r="IH563" s="1"/>
  <c r="IB564"/>
  <c r="IH564" s="1"/>
  <c r="IB570"/>
  <c r="IH570" s="1"/>
  <c r="IB573"/>
  <c r="IH573" s="1"/>
  <c r="IB566"/>
  <c r="IH566" s="1"/>
  <c r="IB574"/>
  <c r="IH574" s="1"/>
  <c r="IB569"/>
  <c r="IH569" s="1"/>
  <c r="IB567"/>
  <c r="IH567" s="1"/>
  <c r="IB572"/>
  <c r="IH572" s="1"/>
  <c r="IB575"/>
  <c r="IH575" s="1"/>
  <c r="XK588"/>
  <c r="XQ588" s="1"/>
  <c r="XK587"/>
  <c r="XQ587" s="1"/>
  <c r="XK585"/>
  <c r="XQ585" s="1"/>
  <c r="XK586"/>
  <c r="XQ586" s="1"/>
  <c r="XK583"/>
  <c r="XQ583" s="1"/>
  <c r="XK584"/>
  <c r="XQ584" s="1"/>
  <c r="XK581"/>
  <c r="XQ581" s="1"/>
  <c r="XK576"/>
  <c r="XQ576" s="1"/>
  <c r="XK582"/>
  <c r="XQ582" s="1"/>
  <c r="XK579"/>
  <c r="XQ579" s="1"/>
  <c r="XK580"/>
  <c r="XQ580" s="1"/>
  <c r="XK565"/>
  <c r="XQ565" s="1"/>
  <c r="XK563"/>
  <c r="XQ563" s="1"/>
  <c r="XK564"/>
  <c r="XQ564" s="1"/>
  <c r="XK575"/>
  <c r="XQ575" s="1"/>
  <c r="XK570"/>
  <c r="XQ570" s="1"/>
  <c r="XK573"/>
  <c r="XQ573" s="1"/>
  <c r="XK571"/>
  <c r="XQ571" s="1"/>
  <c r="XK568"/>
  <c r="XQ568" s="1"/>
  <c r="XK566"/>
  <c r="XQ566" s="1"/>
  <c r="XK574"/>
  <c r="XQ574" s="1"/>
  <c r="XK569"/>
  <c r="XQ569" s="1"/>
  <c r="XK567"/>
  <c r="XQ567" s="1"/>
  <c r="XK572"/>
  <c r="XQ572" s="1"/>
  <c r="AQU579"/>
  <c r="ARA579" s="1"/>
  <c r="AQU583"/>
  <c r="ARA583" s="1"/>
  <c r="AQU582"/>
  <c r="ARA582" s="1"/>
  <c r="AQU581"/>
  <c r="ARA581" s="1"/>
  <c r="AQU588"/>
  <c r="ARA588" s="1"/>
  <c r="AQU584"/>
  <c r="ARA584" s="1"/>
  <c r="AQU580"/>
  <c r="ARA580" s="1"/>
  <c r="AQU587"/>
  <c r="ARA587" s="1"/>
  <c r="AQU586"/>
  <c r="ARA586" s="1"/>
  <c r="AQU576"/>
  <c r="ARA576" s="1"/>
  <c r="AQU585"/>
  <c r="ARA585" s="1"/>
  <c r="AQU570"/>
  <c r="ARA570" s="1"/>
  <c r="AQU565"/>
  <c r="ARA565" s="1"/>
  <c r="AQU573"/>
  <c r="ARA573" s="1"/>
  <c r="AQU571"/>
  <c r="ARA571" s="1"/>
  <c r="AQU568"/>
  <c r="ARA568" s="1"/>
  <c r="AQU563"/>
  <c r="ARA563" s="1"/>
  <c r="AQU569"/>
  <c r="ARA569" s="1"/>
  <c r="AQU566"/>
  <c r="ARA566" s="1"/>
  <c r="AQU574"/>
  <c r="ARA574" s="1"/>
  <c r="AQU567"/>
  <c r="ARA567" s="1"/>
  <c r="AQU564"/>
  <c r="ARA564" s="1"/>
  <c r="AQU572"/>
  <c r="ARA572" s="1"/>
  <c r="AQU575"/>
  <c r="ARA575" s="1"/>
  <c r="QY579"/>
  <c r="RE579" s="1"/>
  <c r="QY588"/>
  <c r="RE588" s="1"/>
  <c r="QY582"/>
  <c r="RE582" s="1"/>
  <c r="QY581"/>
  <c r="RE581" s="1"/>
  <c r="QY583"/>
  <c r="RE583" s="1"/>
  <c r="QY584"/>
  <c r="RE584" s="1"/>
  <c r="QY576"/>
  <c r="RE576" s="1"/>
  <c r="QY585"/>
  <c r="RE585" s="1"/>
  <c r="QY586"/>
  <c r="RE586" s="1"/>
  <c r="QY580"/>
  <c r="RE580" s="1"/>
  <c r="QY587"/>
  <c r="RE587" s="1"/>
  <c r="QY570"/>
  <c r="RE570" s="1"/>
  <c r="QY565"/>
  <c r="RE565" s="1"/>
  <c r="QY573"/>
  <c r="RE573" s="1"/>
  <c r="QY571"/>
  <c r="RE571" s="1"/>
  <c r="QY568"/>
  <c r="RE568" s="1"/>
  <c r="QY569"/>
  <c r="RE569" s="1"/>
  <c r="QY567"/>
  <c r="RE567" s="1"/>
  <c r="QY563"/>
  <c r="RE563" s="1"/>
  <c r="QY566"/>
  <c r="RE566" s="1"/>
  <c r="QY574"/>
  <c r="RE574" s="1"/>
  <c r="QY564"/>
  <c r="RE564" s="1"/>
  <c r="QY572"/>
  <c r="RE572" s="1"/>
  <c r="QY575"/>
  <c r="RE575" s="1"/>
  <c r="AGH581"/>
  <c r="AGN581" s="1"/>
  <c r="AGH576"/>
  <c r="AGN576" s="1"/>
  <c r="AGH585"/>
  <c r="AGN585" s="1"/>
  <c r="AGH579"/>
  <c r="AGN579" s="1"/>
  <c r="AGH580"/>
  <c r="AGN580" s="1"/>
  <c r="AGH588"/>
  <c r="AGN588" s="1"/>
  <c r="AGH587"/>
  <c r="AGN587" s="1"/>
  <c r="AGH582"/>
  <c r="AGN582" s="1"/>
  <c r="AGH584"/>
  <c r="AGN584" s="1"/>
  <c r="AGH583"/>
  <c r="AGN583" s="1"/>
  <c r="AGH586"/>
  <c r="AGN586" s="1"/>
  <c r="AGH565"/>
  <c r="AGN565" s="1"/>
  <c r="AGH573"/>
  <c r="AGN573" s="1"/>
  <c r="AGH571"/>
  <c r="AGN571" s="1"/>
  <c r="AGH568"/>
  <c r="AGN568" s="1"/>
  <c r="AGH569"/>
  <c r="AGN569" s="1"/>
  <c r="AGH567"/>
  <c r="AGN567" s="1"/>
  <c r="AGH570"/>
  <c r="AGN570" s="1"/>
  <c r="AGH563"/>
  <c r="AGN563" s="1"/>
  <c r="AGH566"/>
  <c r="AGN566" s="1"/>
  <c r="AGH574"/>
  <c r="AGN574" s="1"/>
  <c r="AGH564"/>
  <c r="AGN564" s="1"/>
  <c r="AGH572"/>
  <c r="AGN572" s="1"/>
  <c r="AGH575"/>
  <c r="AGN575" s="1"/>
  <c r="EA579"/>
  <c r="EG579" s="1"/>
  <c r="EA576"/>
  <c r="EG576" s="1"/>
  <c r="EA584"/>
  <c r="EG584" s="1"/>
  <c r="EA581"/>
  <c r="EG581" s="1"/>
  <c r="EA580"/>
  <c r="EG580" s="1"/>
  <c r="EA586"/>
  <c r="EG586" s="1"/>
  <c r="EA583"/>
  <c r="EG583" s="1"/>
  <c r="EA582"/>
  <c r="EG582" s="1"/>
  <c r="EA588"/>
  <c r="EG588" s="1"/>
  <c r="EA587"/>
  <c r="EG587" s="1"/>
  <c r="EA585"/>
  <c r="EG585" s="1"/>
  <c r="EA570"/>
  <c r="EG570" s="1"/>
  <c r="EA565"/>
  <c r="EG565" s="1"/>
  <c r="EA573"/>
  <c r="EG573" s="1"/>
  <c r="EA571"/>
  <c r="EG571" s="1"/>
  <c r="EA568"/>
  <c r="EG568" s="1"/>
  <c r="EA569"/>
  <c r="EG569" s="1"/>
  <c r="EA567"/>
  <c r="EG567" s="1"/>
  <c r="EA563"/>
  <c r="EG563" s="1"/>
  <c r="EA566"/>
  <c r="EG566" s="1"/>
  <c r="EA574"/>
  <c r="EG574" s="1"/>
  <c r="EA564"/>
  <c r="EG564" s="1"/>
  <c r="EA572"/>
  <c r="EG572" s="1"/>
  <c r="EA575"/>
  <c r="EG575" s="1"/>
  <c r="AMT579"/>
  <c r="AMZ579" s="1"/>
  <c r="AMT586"/>
  <c r="AMZ586" s="1"/>
  <c r="AMT587"/>
  <c r="AMZ587" s="1"/>
  <c r="AMT581"/>
  <c r="AMZ581" s="1"/>
  <c r="AMT582"/>
  <c r="AMZ582" s="1"/>
  <c r="AMT585"/>
  <c r="AMZ585" s="1"/>
  <c r="AMT580"/>
  <c r="AMZ580" s="1"/>
  <c r="AMT583"/>
  <c r="AMZ583" s="1"/>
  <c r="AMT584"/>
  <c r="AMZ584" s="1"/>
  <c r="AMT576"/>
  <c r="AMZ576" s="1"/>
  <c r="AMT588"/>
  <c r="AMZ588" s="1"/>
  <c r="AMT570"/>
  <c r="AMZ570" s="1"/>
  <c r="AMT565"/>
  <c r="AMZ565" s="1"/>
  <c r="AMT571"/>
  <c r="AMZ571" s="1"/>
  <c r="AMT568"/>
  <c r="AMZ568" s="1"/>
  <c r="AMT563"/>
  <c r="AMZ563" s="1"/>
  <c r="AMT566"/>
  <c r="AMZ566" s="1"/>
  <c r="AMT569"/>
  <c r="AMZ569" s="1"/>
  <c r="AMT564"/>
  <c r="AMZ564" s="1"/>
  <c r="AMT573"/>
  <c r="AMZ573" s="1"/>
  <c r="AMT574"/>
  <c r="AMZ574" s="1"/>
  <c r="AMT567"/>
  <c r="AMZ567" s="1"/>
  <c r="AMT572"/>
  <c r="AMZ572" s="1"/>
  <c r="AMT575"/>
  <c r="AMZ575" s="1"/>
  <c r="MX584"/>
  <c r="ND584" s="1"/>
  <c r="MX580"/>
  <c r="ND580" s="1"/>
  <c r="MX585"/>
  <c r="ND585" s="1"/>
  <c r="MX579"/>
  <c r="ND579" s="1"/>
  <c r="MX586"/>
  <c r="ND586" s="1"/>
  <c r="MX587"/>
  <c r="ND587" s="1"/>
  <c r="MX581"/>
  <c r="ND581" s="1"/>
  <c r="MX588"/>
  <c r="ND588" s="1"/>
  <c r="MX582"/>
  <c r="ND582" s="1"/>
  <c r="MX576"/>
  <c r="ND576" s="1"/>
  <c r="MX583"/>
  <c r="ND583" s="1"/>
  <c r="MX570"/>
  <c r="ND570" s="1"/>
  <c r="MX565"/>
  <c r="ND565" s="1"/>
  <c r="MX573"/>
  <c r="ND573" s="1"/>
  <c r="MX571"/>
  <c r="ND571" s="1"/>
  <c r="MX568"/>
  <c r="ND568" s="1"/>
  <c r="MX563"/>
  <c r="ND563" s="1"/>
  <c r="MX566"/>
  <c r="ND566" s="1"/>
  <c r="MX574"/>
  <c r="ND574" s="1"/>
  <c r="MX567"/>
  <c r="ND567" s="1"/>
  <c r="MX564"/>
  <c r="ND564" s="1"/>
  <c r="MX569"/>
  <c r="ND569" s="1"/>
  <c r="MX572"/>
  <c r="ND572" s="1"/>
  <c r="MX575"/>
  <c r="ND575" s="1"/>
  <c r="ACG584"/>
  <c r="ACM584" s="1"/>
  <c r="ACG581"/>
  <c r="ACM581" s="1"/>
  <c r="ACG576"/>
  <c r="ACM576" s="1"/>
  <c r="ACG582"/>
  <c r="ACM582" s="1"/>
  <c r="ACG579"/>
  <c r="ACM579" s="1"/>
  <c r="ACG580"/>
  <c r="ACM580" s="1"/>
  <c r="ACG588"/>
  <c r="ACM588" s="1"/>
  <c r="ACG587"/>
  <c r="ACM587" s="1"/>
  <c r="ACG585"/>
  <c r="ACM585" s="1"/>
  <c r="ACG586"/>
  <c r="ACM586" s="1"/>
  <c r="ACG583"/>
  <c r="ACM583" s="1"/>
  <c r="ACG570"/>
  <c r="ACM570" s="1"/>
  <c r="ACG565"/>
  <c r="ACM565" s="1"/>
  <c r="ACG573"/>
  <c r="ACM573" s="1"/>
  <c r="ACG571"/>
  <c r="ACM571" s="1"/>
  <c r="ACG568"/>
  <c r="ACM568" s="1"/>
  <c r="ACG563"/>
  <c r="ACM563" s="1"/>
  <c r="ACG566"/>
  <c r="ACM566" s="1"/>
  <c r="ACG569"/>
  <c r="ACM569" s="1"/>
  <c r="ACG567"/>
  <c r="ACM567" s="1"/>
  <c r="ACG564"/>
  <c r="ACM564" s="1"/>
  <c r="ACG574"/>
  <c r="ACM574" s="1"/>
  <c r="ACG572"/>
  <c r="ACM572" s="1"/>
  <c r="ACG575"/>
  <c r="ACM575" s="1"/>
  <c r="APE579"/>
  <c r="APK579" s="1"/>
  <c r="APE583"/>
  <c r="APK583" s="1"/>
  <c r="APE582"/>
  <c r="APK582" s="1"/>
  <c r="APE581"/>
  <c r="APK581" s="1"/>
  <c r="APE588"/>
  <c r="APK588" s="1"/>
  <c r="APE584"/>
  <c r="APK584" s="1"/>
  <c r="APE580"/>
  <c r="APK580" s="1"/>
  <c r="APE587"/>
  <c r="APK587" s="1"/>
  <c r="APE586"/>
  <c r="APK586" s="1"/>
  <c r="APE576"/>
  <c r="APK576" s="1"/>
  <c r="APE585"/>
  <c r="APK585" s="1"/>
  <c r="APE573"/>
  <c r="APK573" s="1"/>
  <c r="APE571"/>
  <c r="APK571" s="1"/>
  <c r="APE566"/>
  <c r="APK566" s="1"/>
  <c r="APE567"/>
  <c r="APK567" s="1"/>
  <c r="APE564"/>
  <c r="APK564" s="1"/>
  <c r="APE570"/>
  <c r="APK570" s="1"/>
  <c r="APE565"/>
  <c r="APK565" s="1"/>
  <c r="APE568"/>
  <c r="APK568" s="1"/>
  <c r="APE563"/>
  <c r="APK563" s="1"/>
  <c r="APE574"/>
  <c r="APK574" s="1"/>
  <c r="APE569"/>
  <c r="APK569" s="1"/>
  <c r="APE572"/>
  <c r="APK572" s="1"/>
  <c r="APE575"/>
  <c r="APK575" s="1"/>
  <c r="PI579"/>
  <c r="PO579" s="1"/>
  <c r="PI588"/>
  <c r="PO588" s="1"/>
  <c r="PI582"/>
  <c r="PO582" s="1"/>
  <c r="PI581"/>
  <c r="PO581" s="1"/>
  <c r="PI583"/>
  <c r="PO583" s="1"/>
  <c r="PI584"/>
  <c r="PO584" s="1"/>
  <c r="PI576"/>
  <c r="PO576" s="1"/>
  <c r="PI585"/>
  <c r="PO585" s="1"/>
  <c r="PI586"/>
  <c r="PO586" s="1"/>
  <c r="PI580"/>
  <c r="PO580" s="1"/>
  <c r="PI587"/>
  <c r="PO587" s="1"/>
  <c r="PI570"/>
  <c r="PO570" s="1"/>
  <c r="PI565"/>
  <c r="PO565" s="1"/>
  <c r="PI573"/>
  <c r="PO573" s="1"/>
  <c r="PI571"/>
  <c r="PO571" s="1"/>
  <c r="PI563"/>
  <c r="PO563" s="1"/>
  <c r="PI566"/>
  <c r="PO566" s="1"/>
  <c r="PI564"/>
  <c r="PO564" s="1"/>
  <c r="PI568"/>
  <c r="PO568" s="1"/>
  <c r="PI574"/>
  <c r="PO574" s="1"/>
  <c r="PI569"/>
  <c r="PO569" s="1"/>
  <c r="PI567"/>
  <c r="PO567" s="1"/>
  <c r="PI572"/>
  <c r="PO572" s="1"/>
  <c r="PI575"/>
  <c r="PO575" s="1"/>
  <c r="AER581"/>
  <c r="AEX581" s="1"/>
  <c r="AER576"/>
  <c r="AEX576" s="1"/>
  <c r="AER585"/>
  <c r="AEX585" s="1"/>
  <c r="AER579"/>
  <c r="AEX579" s="1"/>
  <c r="AER580"/>
  <c r="AEX580" s="1"/>
  <c r="AER588"/>
  <c r="AEX588" s="1"/>
  <c r="AER587"/>
  <c r="AEX587" s="1"/>
  <c r="AER582"/>
  <c r="AEX582" s="1"/>
  <c r="AER584"/>
  <c r="AEX584" s="1"/>
  <c r="AER583"/>
  <c r="AEX583" s="1"/>
  <c r="AER586"/>
  <c r="AEX586" s="1"/>
  <c r="AER565"/>
  <c r="AEX565" s="1"/>
  <c r="AER573"/>
  <c r="AEX573" s="1"/>
  <c r="AER571"/>
  <c r="AEX571" s="1"/>
  <c r="AER566"/>
  <c r="AEX566" s="1"/>
  <c r="AER569"/>
  <c r="AEX569" s="1"/>
  <c r="AER567"/>
  <c r="AEX567" s="1"/>
  <c r="AER564"/>
  <c r="AEX564" s="1"/>
  <c r="AER570"/>
  <c r="AEX570" s="1"/>
  <c r="AER568"/>
  <c r="AEX568" s="1"/>
  <c r="AER563"/>
  <c r="AEX563" s="1"/>
  <c r="AER574"/>
  <c r="AEX574" s="1"/>
  <c r="AER572"/>
  <c r="AEX572" s="1"/>
  <c r="AER575"/>
  <c r="AEX575" s="1"/>
  <c r="CK579"/>
  <c r="CQ579" s="1"/>
  <c r="CK576"/>
  <c r="CQ576" s="1"/>
  <c r="CK584"/>
  <c r="CQ584" s="1"/>
  <c r="CK581"/>
  <c r="CQ581" s="1"/>
  <c r="CK580"/>
  <c r="CQ580" s="1"/>
  <c r="CK586"/>
  <c r="CQ586" s="1"/>
  <c r="CK583"/>
  <c r="CQ583" s="1"/>
  <c r="CK582"/>
  <c r="CQ582" s="1"/>
  <c r="CK588"/>
  <c r="CQ588" s="1"/>
  <c r="CK587"/>
  <c r="CQ587" s="1"/>
  <c r="CK585"/>
  <c r="CQ585" s="1"/>
  <c r="CK570"/>
  <c r="CQ570" s="1"/>
  <c r="CK565"/>
  <c r="CQ565" s="1"/>
  <c r="CK573"/>
  <c r="CQ573" s="1"/>
  <c r="CK571"/>
  <c r="CQ571" s="1"/>
  <c r="CK563"/>
  <c r="CQ563" s="1"/>
  <c r="CK566"/>
  <c r="CQ566" s="1"/>
  <c r="CK564"/>
  <c r="CQ564" s="1"/>
  <c r="CK568"/>
  <c r="CQ568" s="1"/>
  <c r="CK574"/>
  <c r="CQ574" s="1"/>
  <c r="CK569"/>
  <c r="CQ569" s="1"/>
  <c r="CK567"/>
  <c r="CQ567" s="1"/>
  <c r="CK572"/>
  <c r="CQ572" s="1"/>
  <c r="CK575"/>
  <c r="CQ575" s="1"/>
  <c r="AEQ581"/>
  <c r="AEW581" s="1"/>
  <c r="AEQ582"/>
  <c r="AEW582" s="1"/>
  <c r="AEQ585"/>
  <c r="AEW585" s="1"/>
  <c r="AEQ579"/>
  <c r="AEW579" s="1"/>
  <c r="AEQ584"/>
  <c r="AEW584" s="1"/>
  <c r="AEQ580"/>
  <c r="AEW580" s="1"/>
  <c r="AEQ587"/>
  <c r="AEW587" s="1"/>
  <c r="AEQ586"/>
  <c r="AEW586" s="1"/>
  <c r="AEQ576"/>
  <c r="AEW576" s="1"/>
  <c r="AEQ583"/>
  <c r="AEW583" s="1"/>
  <c r="AEQ588"/>
  <c r="AEW588" s="1"/>
  <c r="AEQ566"/>
  <c r="AEW566" s="1"/>
  <c r="AEQ574"/>
  <c r="AEW574" s="1"/>
  <c r="AEQ567"/>
  <c r="AEW567" s="1"/>
  <c r="AEQ575"/>
  <c r="AEW575" s="1"/>
  <c r="AEQ570"/>
  <c r="AEW570" s="1"/>
  <c r="AEQ573"/>
  <c r="AEW573" s="1"/>
  <c r="AEQ571"/>
  <c r="AEW571" s="1"/>
  <c r="AEQ563"/>
  <c r="AEW563" s="1"/>
  <c r="AEQ572"/>
  <c r="AEW572" s="1"/>
  <c r="AEQ564"/>
  <c r="AEW564" s="1"/>
  <c r="AEQ569"/>
  <c r="AEW569" s="1"/>
  <c r="AEQ568"/>
  <c r="AEW568" s="1"/>
  <c r="AEQ565"/>
  <c r="AEW565" s="1"/>
  <c r="CJ581"/>
  <c r="CP581" s="1"/>
  <c r="CJ584"/>
  <c r="CP584" s="1"/>
  <c r="CJ582"/>
  <c r="CP582" s="1"/>
  <c r="CJ579"/>
  <c r="CP579" s="1"/>
  <c r="CJ588"/>
  <c r="CP588" s="1"/>
  <c r="CJ586"/>
  <c r="CP586" s="1"/>
  <c r="CJ587"/>
  <c r="CP587" s="1"/>
  <c r="CJ585"/>
  <c r="CP585" s="1"/>
  <c r="CJ576"/>
  <c r="CP576" s="1"/>
  <c r="CJ583"/>
  <c r="CP583" s="1"/>
  <c r="CJ580"/>
  <c r="CP580" s="1"/>
  <c r="CJ566"/>
  <c r="CP566" s="1"/>
  <c r="CJ574"/>
  <c r="CP574" s="1"/>
  <c r="CJ567"/>
  <c r="CP567" s="1"/>
  <c r="CJ575"/>
  <c r="CP575" s="1"/>
  <c r="CJ570"/>
  <c r="CP570" s="1"/>
  <c r="CJ573"/>
  <c r="CP573" s="1"/>
  <c r="CJ571"/>
  <c r="CP571" s="1"/>
  <c r="CJ563"/>
  <c r="CP563" s="1"/>
  <c r="CJ572"/>
  <c r="CP572" s="1"/>
  <c r="CJ564"/>
  <c r="CP564" s="1"/>
  <c r="CJ569"/>
  <c r="CP569" s="1"/>
  <c r="CJ568"/>
  <c r="CP568" s="1"/>
  <c r="CJ565"/>
  <c r="CP565" s="1"/>
  <c r="SN579"/>
  <c r="ST579" s="1"/>
  <c r="SN585"/>
  <c r="ST585" s="1"/>
  <c r="SN588"/>
  <c r="ST588" s="1"/>
  <c r="SN583"/>
  <c r="ST583" s="1"/>
  <c r="SN580"/>
  <c r="ST580" s="1"/>
  <c r="SN576"/>
  <c r="ST576" s="1"/>
  <c r="SN584"/>
  <c r="ST584" s="1"/>
  <c r="SN582"/>
  <c r="ST582" s="1"/>
  <c r="SN581"/>
  <c r="ST581" s="1"/>
  <c r="SN587"/>
  <c r="ST587" s="1"/>
  <c r="SN586"/>
  <c r="ST586" s="1"/>
  <c r="SN574"/>
  <c r="ST574" s="1"/>
  <c r="SN567"/>
  <c r="ST567" s="1"/>
  <c r="SN575"/>
  <c r="ST575" s="1"/>
  <c r="SN570"/>
  <c r="ST570" s="1"/>
  <c r="SN563"/>
  <c r="ST563" s="1"/>
  <c r="SN573"/>
  <c r="ST573" s="1"/>
  <c r="SN566"/>
  <c r="ST566" s="1"/>
  <c r="SN571"/>
  <c r="ST571" s="1"/>
  <c r="SN572"/>
  <c r="ST572" s="1"/>
  <c r="SN564"/>
  <c r="ST564" s="1"/>
  <c r="SN569"/>
  <c r="ST569" s="1"/>
  <c r="SN568"/>
  <c r="ST568" s="1"/>
  <c r="SN565"/>
  <c r="ST565" s="1"/>
  <c r="AUU581"/>
  <c r="AVA581" s="1"/>
  <c r="AUU583"/>
  <c r="AVA583" s="1"/>
  <c r="AUU580"/>
  <c r="AVA580" s="1"/>
  <c r="AUU579"/>
  <c r="AVA579" s="1"/>
  <c r="AUU586"/>
  <c r="AVA586" s="1"/>
  <c r="AUU588"/>
  <c r="AVA588" s="1"/>
  <c r="AUU584"/>
  <c r="AVA584" s="1"/>
  <c r="AUU587"/>
  <c r="AVA587" s="1"/>
  <c r="AUU576"/>
  <c r="AVA576" s="1"/>
  <c r="AUU582"/>
  <c r="AVA582" s="1"/>
  <c r="AUU585"/>
  <c r="AVA585" s="1"/>
  <c r="AUU567"/>
  <c r="AVA567" s="1"/>
  <c r="AUU575"/>
  <c r="AVA575" s="1"/>
  <c r="AUU563"/>
  <c r="AVA563" s="1"/>
  <c r="AUU564"/>
  <c r="AVA564" s="1"/>
  <c r="AUU566"/>
  <c r="AVA566" s="1"/>
  <c r="AUU574"/>
  <c r="AVA574" s="1"/>
  <c r="AUU570"/>
  <c r="AVA570" s="1"/>
  <c r="AUU571"/>
  <c r="AVA571" s="1"/>
  <c r="AUU572"/>
  <c r="AVA572" s="1"/>
  <c r="AUU569"/>
  <c r="AVA569" s="1"/>
  <c r="AUU568"/>
  <c r="AVA568" s="1"/>
  <c r="AUU573"/>
  <c r="AVA573" s="1"/>
  <c r="AUU565"/>
  <c r="AVA565" s="1"/>
  <c r="AAP581"/>
  <c r="AAV581" s="1"/>
  <c r="AAP584"/>
  <c r="AAV584" s="1"/>
  <c r="AAP582"/>
  <c r="AAV582" s="1"/>
  <c r="AAP579"/>
  <c r="AAV579" s="1"/>
  <c r="AAP588"/>
  <c r="AAV588" s="1"/>
  <c r="AAP586"/>
  <c r="AAV586" s="1"/>
  <c r="AAP587"/>
  <c r="AAV587" s="1"/>
  <c r="AAP585"/>
  <c r="AAV585" s="1"/>
  <c r="AAP576"/>
  <c r="AAV576" s="1"/>
  <c r="AAP583"/>
  <c r="AAV583" s="1"/>
  <c r="AAP580"/>
  <c r="AAV580" s="1"/>
  <c r="AAP571"/>
  <c r="AAV571" s="1"/>
  <c r="AAP563"/>
  <c r="AAV563" s="1"/>
  <c r="AAP564"/>
  <c r="AAV564" s="1"/>
  <c r="AAP568"/>
  <c r="AAV568" s="1"/>
  <c r="AAP565"/>
  <c r="AAV565" s="1"/>
  <c r="AAP566"/>
  <c r="AAV566" s="1"/>
  <c r="AAP574"/>
  <c r="AAV574" s="1"/>
  <c r="AAP567"/>
  <c r="AAV567" s="1"/>
  <c r="AAP575"/>
  <c r="AAV575" s="1"/>
  <c r="AAP570"/>
  <c r="AAV570" s="1"/>
  <c r="AAP572"/>
  <c r="AAV572" s="1"/>
  <c r="AAP569"/>
  <c r="AAV569" s="1"/>
  <c r="AAP573"/>
  <c r="AAV573" s="1"/>
  <c r="AOI581"/>
  <c r="AOO581" s="1"/>
  <c r="AOI583"/>
  <c r="AOO583" s="1"/>
  <c r="AOI580"/>
  <c r="AOO580" s="1"/>
  <c r="AOI579"/>
  <c r="AOO579" s="1"/>
  <c r="AOI586"/>
  <c r="AOO586" s="1"/>
  <c r="AOI588"/>
  <c r="AOO588" s="1"/>
  <c r="AOI584"/>
  <c r="AOO584" s="1"/>
  <c r="AOI587"/>
  <c r="AOO587" s="1"/>
  <c r="AOI576"/>
  <c r="AOO576" s="1"/>
  <c r="AOI582"/>
  <c r="AOO582" s="1"/>
  <c r="AOI585"/>
  <c r="AOO585" s="1"/>
  <c r="AOI566"/>
  <c r="AOO566" s="1"/>
  <c r="AOI574"/>
  <c r="AOO574" s="1"/>
  <c r="AOI567"/>
  <c r="AOO567" s="1"/>
  <c r="AOI575"/>
  <c r="AOO575" s="1"/>
  <c r="AOI569"/>
  <c r="AOO569" s="1"/>
  <c r="AOI568"/>
  <c r="AOO568" s="1"/>
  <c r="AOI570"/>
  <c r="AOO570" s="1"/>
  <c r="AOI571"/>
  <c r="AOO571" s="1"/>
  <c r="AOI563"/>
  <c r="AOO563" s="1"/>
  <c r="AOI572"/>
  <c r="AOO572" s="1"/>
  <c r="AOI564"/>
  <c r="AOO564" s="1"/>
  <c r="AOI573"/>
  <c r="AOO573" s="1"/>
  <c r="AOI565"/>
  <c r="AOO565" s="1"/>
  <c r="OM581"/>
  <c r="OS581" s="1"/>
  <c r="OM583"/>
  <c r="OS583" s="1"/>
  <c r="OM580"/>
  <c r="OS580" s="1"/>
  <c r="OM579"/>
  <c r="OS579" s="1"/>
  <c r="OM586"/>
  <c r="OS586" s="1"/>
  <c r="OM588"/>
  <c r="OS588" s="1"/>
  <c r="OM584"/>
  <c r="OS584" s="1"/>
  <c r="OM587"/>
  <c r="OS587" s="1"/>
  <c r="OM576"/>
  <c r="OS576" s="1"/>
  <c r="OM582"/>
  <c r="OS582" s="1"/>
  <c r="OM585"/>
  <c r="OS585" s="1"/>
  <c r="OM566"/>
  <c r="OS566" s="1"/>
  <c r="OM567"/>
  <c r="OS567" s="1"/>
  <c r="OM575"/>
  <c r="OS575" s="1"/>
  <c r="OM570"/>
  <c r="OS570" s="1"/>
  <c r="OM569"/>
  <c r="OS569" s="1"/>
  <c r="OM568"/>
  <c r="OS568" s="1"/>
  <c r="OM574"/>
  <c r="OS574" s="1"/>
  <c r="OM571"/>
  <c r="OS571" s="1"/>
  <c r="OM563"/>
  <c r="OS563" s="1"/>
  <c r="OM572"/>
  <c r="OS572" s="1"/>
  <c r="OM564"/>
  <c r="OS564" s="1"/>
  <c r="OM573"/>
  <c r="OS573" s="1"/>
  <c r="OM565"/>
  <c r="OS565" s="1"/>
  <c r="AQT579"/>
  <c r="AQZ579" s="1"/>
  <c r="AQT585"/>
  <c r="AQZ585" s="1"/>
  <c r="AQT588"/>
  <c r="AQZ588" s="1"/>
  <c r="AQT583"/>
  <c r="AQZ583" s="1"/>
  <c r="AQT580"/>
  <c r="AQZ580" s="1"/>
  <c r="AQT576"/>
  <c r="AQZ576" s="1"/>
  <c r="AQT584"/>
  <c r="AQZ584" s="1"/>
  <c r="AQT582"/>
  <c r="AQZ582" s="1"/>
  <c r="AQT581"/>
  <c r="AQZ581" s="1"/>
  <c r="AQT587"/>
  <c r="AQZ587" s="1"/>
  <c r="AQT586"/>
  <c r="AQZ586" s="1"/>
  <c r="AQT566"/>
  <c r="AQZ566" s="1"/>
  <c r="AQT574"/>
  <c r="AQZ574" s="1"/>
  <c r="AQT567"/>
  <c r="AQZ567" s="1"/>
  <c r="AQT575"/>
  <c r="AQZ575" s="1"/>
  <c r="AQT570"/>
  <c r="AQZ570" s="1"/>
  <c r="AQT571"/>
  <c r="AQZ571" s="1"/>
  <c r="AQT563"/>
  <c r="AQZ563" s="1"/>
  <c r="AQT572"/>
  <c r="AQZ572" s="1"/>
  <c r="AQT569"/>
  <c r="AQZ569" s="1"/>
  <c r="AQT568"/>
  <c r="AQZ568" s="1"/>
  <c r="AQT573"/>
  <c r="AQZ573" s="1"/>
  <c r="AQT565"/>
  <c r="AQZ565" s="1"/>
  <c r="AQT564"/>
  <c r="AQZ564" s="1"/>
  <c r="WO581"/>
  <c r="WU581" s="1"/>
  <c r="WO582"/>
  <c r="WU582" s="1"/>
  <c r="WO585"/>
  <c r="WU585" s="1"/>
  <c r="WO579"/>
  <c r="WU579" s="1"/>
  <c r="WO584"/>
  <c r="WU584" s="1"/>
  <c r="WO580"/>
  <c r="WU580" s="1"/>
  <c r="WO587"/>
  <c r="WU587" s="1"/>
  <c r="WO586"/>
  <c r="WU586" s="1"/>
  <c r="WO576"/>
  <c r="WU576" s="1"/>
  <c r="WO583"/>
  <c r="WU583" s="1"/>
  <c r="WO588"/>
  <c r="WU588" s="1"/>
  <c r="WO566"/>
  <c r="WU566" s="1"/>
  <c r="WO574"/>
  <c r="WU574" s="1"/>
  <c r="WO567"/>
  <c r="WU567" s="1"/>
  <c r="WO575"/>
  <c r="WU575" s="1"/>
  <c r="WO570"/>
  <c r="WU570" s="1"/>
  <c r="WO571"/>
  <c r="WU571" s="1"/>
  <c r="WO569"/>
  <c r="WU569" s="1"/>
  <c r="WO573"/>
  <c r="WU573" s="1"/>
  <c r="WO565"/>
  <c r="WU565" s="1"/>
  <c r="WO563"/>
  <c r="WU563" s="1"/>
  <c r="WO572"/>
  <c r="WU572" s="1"/>
  <c r="WO564"/>
  <c r="WU564" s="1"/>
  <c r="WO568"/>
  <c r="WU568" s="1"/>
  <c r="AKH579"/>
  <c r="AKN579" s="1"/>
  <c r="AKH585"/>
  <c r="AKN585" s="1"/>
  <c r="AKH588"/>
  <c r="AKN588" s="1"/>
  <c r="AKH583"/>
  <c r="AKN583" s="1"/>
  <c r="AKH580"/>
  <c r="AKN580" s="1"/>
  <c r="AKH576"/>
  <c r="AKN576" s="1"/>
  <c r="AKH584"/>
  <c r="AKN584" s="1"/>
  <c r="AKH582"/>
  <c r="AKN582" s="1"/>
  <c r="AKH581"/>
  <c r="AKN581" s="1"/>
  <c r="AKH587"/>
  <c r="AKN587" s="1"/>
  <c r="AKH586"/>
  <c r="AKN586" s="1"/>
  <c r="AKH574"/>
  <c r="AKN574" s="1"/>
  <c r="AKH567"/>
  <c r="AKN567" s="1"/>
  <c r="AKH575"/>
  <c r="AKN575" s="1"/>
  <c r="AKH571"/>
  <c r="AKN571" s="1"/>
  <c r="AKH563"/>
  <c r="AKN563" s="1"/>
  <c r="AKH572"/>
  <c r="AKN572" s="1"/>
  <c r="AKH573"/>
  <c r="AKN573" s="1"/>
  <c r="AKH565"/>
  <c r="AKN565" s="1"/>
  <c r="AKH566"/>
  <c r="AKN566" s="1"/>
  <c r="AKH570"/>
  <c r="AKN570" s="1"/>
  <c r="AKH564"/>
  <c r="AKN564" s="1"/>
  <c r="AKH569"/>
  <c r="AKN569" s="1"/>
  <c r="AKH568"/>
  <c r="AKN568" s="1"/>
  <c r="KL579"/>
  <c r="KR579" s="1"/>
  <c r="KL583"/>
  <c r="KR583" s="1"/>
  <c r="KL580"/>
  <c r="KR580" s="1"/>
  <c r="KL581"/>
  <c r="KR581" s="1"/>
  <c r="KL585"/>
  <c r="KR585" s="1"/>
  <c r="KL576"/>
  <c r="KR576" s="1"/>
  <c r="KL582"/>
  <c r="KR582" s="1"/>
  <c r="KL587"/>
  <c r="KR587" s="1"/>
  <c r="KL588"/>
  <c r="KR588" s="1"/>
  <c r="KL584"/>
  <c r="KR584" s="1"/>
  <c r="KL586"/>
  <c r="KR586" s="1"/>
  <c r="KL574"/>
  <c r="KR574" s="1"/>
  <c r="KL567"/>
  <c r="KR567" s="1"/>
  <c r="KL575"/>
  <c r="KR575" s="1"/>
  <c r="KL563"/>
  <c r="KR563" s="1"/>
  <c r="KL572"/>
  <c r="KR572" s="1"/>
  <c r="KL564"/>
  <c r="KR564" s="1"/>
  <c r="KL573"/>
  <c r="KR573" s="1"/>
  <c r="KL565"/>
  <c r="KR565" s="1"/>
  <c r="KL566"/>
  <c r="KR566" s="1"/>
  <c r="KL570"/>
  <c r="KR570" s="1"/>
  <c r="KL571"/>
  <c r="KR571" s="1"/>
  <c r="KL569"/>
  <c r="KR569" s="1"/>
  <c r="KL568"/>
  <c r="KR568" s="1"/>
  <c r="AFL581"/>
  <c r="AFR581" s="1"/>
  <c r="AFL584"/>
  <c r="AFR584" s="1"/>
  <c r="AFL582"/>
  <c r="AFR582" s="1"/>
  <c r="AFL579"/>
  <c r="AFR579" s="1"/>
  <c r="AFL588"/>
  <c r="AFR588" s="1"/>
  <c r="AFL586"/>
  <c r="AFR586" s="1"/>
  <c r="AFL587"/>
  <c r="AFR587" s="1"/>
  <c r="AFL585"/>
  <c r="AFR585" s="1"/>
  <c r="AFL576"/>
  <c r="AFR576" s="1"/>
  <c r="AFL583"/>
  <c r="AFR583" s="1"/>
  <c r="AFL580"/>
  <c r="AFR580" s="1"/>
  <c r="AFL574"/>
  <c r="AFR574" s="1"/>
  <c r="AFL568"/>
  <c r="AFR568" s="1"/>
  <c r="AFL565"/>
  <c r="AFR565" s="1"/>
  <c r="AFL566"/>
  <c r="AFR566" s="1"/>
  <c r="AFL567"/>
  <c r="AFR567" s="1"/>
  <c r="AFL575"/>
  <c r="AFR575" s="1"/>
  <c r="AFL570"/>
  <c r="AFR570" s="1"/>
  <c r="AFL571"/>
  <c r="AFR571" s="1"/>
  <c r="AFL563"/>
  <c r="AFR563" s="1"/>
  <c r="AFL572"/>
  <c r="AFR572" s="1"/>
  <c r="AFL564"/>
  <c r="AFR564" s="1"/>
  <c r="AFL569"/>
  <c r="AFR569" s="1"/>
  <c r="AFL573"/>
  <c r="AFR573" s="1"/>
  <c r="DE581"/>
  <c r="DK581" s="1"/>
  <c r="DE584"/>
  <c r="DK584" s="1"/>
  <c r="DE580"/>
  <c r="DK580" s="1"/>
  <c r="DE579"/>
  <c r="DK579" s="1"/>
  <c r="DE586"/>
  <c r="DK586" s="1"/>
  <c r="DE582"/>
  <c r="DK582" s="1"/>
  <c r="DE587"/>
  <c r="DK587" s="1"/>
  <c r="DE588"/>
  <c r="DK588" s="1"/>
  <c r="DE576"/>
  <c r="DK576" s="1"/>
  <c r="DE583"/>
  <c r="DK583" s="1"/>
  <c r="DE585"/>
  <c r="DK585" s="1"/>
  <c r="DE570"/>
  <c r="DK570" s="1"/>
  <c r="DE571"/>
  <c r="DK571" s="1"/>
  <c r="DE568"/>
  <c r="DK568" s="1"/>
  <c r="DE565"/>
  <c r="DK565" s="1"/>
  <c r="DE566"/>
  <c r="DK566" s="1"/>
  <c r="DE574"/>
  <c r="DK574" s="1"/>
  <c r="DE567"/>
  <c r="DK567" s="1"/>
  <c r="DE575"/>
  <c r="DK575" s="1"/>
  <c r="DE563"/>
  <c r="DK563" s="1"/>
  <c r="DE572"/>
  <c r="DK572" s="1"/>
  <c r="DE564"/>
  <c r="DK564" s="1"/>
  <c r="DE569"/>
  <c r="DK569" s="1"/>
  <c r="DE573"/>
  <c r="DK573" s="1"/>
  <c r="TI584"/>
  <c r="TO584" s="1"/>
  <c r="TI585"/>
  <c r="TO585" s="1"/>
  <c r="TI579"/>
  <c r="TO579" s="1"/>
  <c r="TI586"/>
  <c r="TO586" s="1"/>
  <c r="TI587"/>
  <c r="TO587" s="1"/>
  <c r="TI581"/>
  <c r="TO581" s="1"/>
  <c r="TI588"/>
  <c r="TO588" s="1"/>
  <c r="TI576"/>
  <c r="TO576" s="1"/>
  <c r="TI582"/>
  <c r="TO582" s="1"/>
  <c r="TI583"/>
  <c r="TO583" s="1"/>
  <c r="TI580"/>
  <c r="TO580" s="1"/>
  <c r="TI567"/>
  <c r="TO567" s="1"/>
  <c r="TI575"/>
  <c r="TO575" s="1"/>
  <c r="TI570"/>
  <c r="TO570" s="1"/>
  <c r="TI563"/>
  <c r="TO563" s="1"/>
  <c r="TI564"/>
  <c r="TO564" s="1"/>
  <c r="TI569"/>
  <c r="TO569" s="1"/>
  <c r="TI568"/>
  <c r="TO568" s="1"/>
  <c r="TI573"/>
  <c r="TO573" s="1"/>
  <c r="TI566"/>
  <c r="TO566" s="1"/>
  <c r="TI574"/>
  <c r="TO574" s="1"/>
  <c r="TI571"/>
  <c r="TO571" s="1"/>
  <c r="TI572"/>
  <c r="TO572" s="1"/>
  <c r="TI565"/>
  <c r="TO565" s="1"/>
  <c r="GK584"/>
  <c r="GQ584" s="1"/>
  <c r="GK587"/>
  <c r="GQ587" s="1"/>
  <c r="GK576"/>
  <c r="GQ576" s="1"/>
  <c r="GK582"/>
  <c r="GQ582" s="1"/>
  <c r="GK585"/>
  <c r="GQ585" s="1"/>
  <c r="GK581"/>
  <c r="GQ581" s="1"/>
  <c r="GK583"/>
  <c r="GQ583" s="1"/>
  <c r="GK580"/>
  <c r="GQ580" s="1"/>
  <c r="GK579"/>
  <c r="GQ579" s="1"/>
  <c r="GK586"/>
  <c r="GQ586" s="1"/>
  <c r="GK588"/>
  <c r="GQ588" s="1"/>
  <c r="GK566"/>
  <c r="GQ566" s="1"/>
  <c r="GK567"/>
  <c r="GQ567" s="1"/>
  <c r="GK575"/>
  <c r="GQ575" s="1"/>
  <c r="GK570"/>
  <c r="GQ570" s="1"/>
  <c r="GK572"/>
  <c r="GQ572" s="1"/>
  <c r="GK564"/>
  <c r="GQ564" s="1"/>
  <c r="GK573"/>
  <c r="GQ573" s="1"/>
  <c r="GK565"/>
  <c r="GQ565" s="1"/>
  <c r="GK574"/>
  <c r="GQ574" s="1"/>
  <c r="GK571"/>
  <c r="GQ571" s="1"/>
  <c r="GK563"/>
  <c r="GQ563" s="1"/>
  <c r="GK569"/>
  <c r="GQ569" s="1"/>
  <c r="GK568"/>
  <c r="GQ568" s="1"/>
  <c r="Z588"/>
  <c r="AF588" s="1"/>
  <c r="Z587"/>
  <c r="AF587" s="1"/>
  <c r="Z585"/>
  <c r="AF585" s="1"/>
  <c r="Z579"/>
  <c r="AF579" s="1"/>
  <c r="Z576"/>
  <c r="AF576" s="1"/>
  <c r="Z584"/>
  <c r="AF584" s="1"/>
  <c r="Z581"/>
  <c r="AF581" s="1"/>
  <c r="Z580"/>
  <c r="AF580" s="1"/>
  <c r="Z586"/>
  <c r="AF586" s="1"/>
  <c r="Z583"/>
  <c r="AF583" s="1"/>
  <c r="Z582"/>
  <c r="AF582" s="1"/>
  <c r="Z571"/>
  <c r="AF571" s="1"/>
  <c r="Z568"/>
  <c r="AF568" s="1"/>
  <c r="Z566"/>
  <c r="AF566" s="1"/>
  <c r="Z574"/>
  <c r="AF574" s="1"/>
  <c r="Z569"/>
  <c r="AF569" s="1"/>
  <c r="Z567"/>
  <c r="AF567" s="1"/>
  <c r="Z572"/>
  <c r="AF572" s="1"/>
  <c r="Z575"/>
  <c r="AF575" s="1"/>
  <c r="Z570"/>
  <c r="AF570" s="1"/>
  <c r="Z565"/>
  <c r="AF565" s="1"/>
  <c r="Z573"/>
  <c r="AF573" s="1"/>
  <c r="Z563"/>
  <c r="AF563" s="1"/>
  <c r="Z564"/>
  <c r="AF564" s="1"/>
  <c r="AVJ562"/>
  <c r="AVJ590" s="1"/>
  <c r="AVU572"/>
  <c r="AVU568"/>
  <c r="AVU564"/>
  <c r="AVU573"/>
  <c r="AVU569"/>
  <c r="AVU565"/>
  <c r="AVU583"/>
  <c r="AVU587"/>
  <c r="AVU582"/>
  <c r="AVU588"/>
  <c r="AVU581"/>
  <c r="AVU586"/>
  <c r="EZ578"/>
  <c r="AKM578"/>
  <c r="IF578"/>
  <c r="UI578"/>
  <c r="AUE578"/>
  <c r="AMX578"/>
  <c r="AVU563"/>
  <c r="AD562"/>
  <c r="AVU579"/>
  <c r="AD578"/>
  <c r="EZ562"/>
  <c r="EZ592" s="1"/>
  <c r="EZ593" s="1"/>
  <c r="JA578"/>
  <c r="ATJ578"/>
  <c r="ABP578"/>
  <c r="MG578"/>
  <c r="UI562"/>
  <c r="UI592" s="1"/>
  <c r="UI593" s="1"/>
  <c r="LL562"/>
  <c r="ALH578"/>
  <c r="AVU574"/>
  <c r="AVU570"/>
  <c r="AVU566"/>
  <c r="AVU575"/>
  <c r="AVU571"/>
  <c r="AVU567"/>
  <c r="AVU585"/>
  <c r="AVU584"/>
  <c r="AVU580"/>
  <c r="AVU576"/>
  <c r="AHG562"/>
  <c r="RX562"/>
  <c r="RX578"/>
  <c r="ART562"/>
  <c r="ART578"/>
  <c r="YJ562"/>
  <c r="JA562"/>
  <c r="AIW562"/>
  <c r="AIW578"/>
  <c r="VY562"/>
  <c r="VY578"/>
  <c r="GP578"/>
  <c r="TN562"/>
  <c r="TN578"/>
  <c r="ATJ562"/>
  <c r="ATJ592" s="1"/>
  <c r="ATJ593" s="1"/>
  <c r="ZZ562"/>
  <c r="KQ562"/>
  <c r="KQ578"/>
  <c r="AKM562"/>
  <c r="IF562"/>
  <c r="VD562"/>
  <c r="VD578"/>
  <c r="AUZ562"/>
  <c r="AUZ578"/>
  <c r="ABP562"/>
  <c r="AMC562"/>
  <c r="AMC578"/>
  <c r="DJ562"/>
  <c r="DJ578"/>
  <c r="AFQ562"/>
  <c r="AFQ578"/>
  <c r="QH562"/>
  <c r="QH578"/>
  <c r="AQD562"/>
  <c r="AQD578"/>
  <c r="WT562"/>
  <c r="HK562"/>
  <c r="HK578"/>
  <c r="AAU562"/>
  <c r="AAU578"/>
  <c r="LL578"/>
  <c r="CO578"/>
  <c r="AEV578"/>
  <c r="ACK578"/>
  <c r="NB562"/>
  <c r="AMX562"/>
  <c r="AMX592" s="1"/>
  <c r="AMX593" s="1"/>
  <c r="EE578"/>
  <c r="BT562"/>
  <c r="BT578"/>
  <c r="AEA578"/>
  <c r="FU562"/>
  <c r="FU578"/>
  <c r="AIB578"/>
  <c r="ZE562"/>
  <c r="ZE578"/>
  <c r="AJR562"/>
  <c r="AJR578"/>
  <c r="AY578"/>
  <c r="NW578"/>
  <c r="AHG578"/>
  <c r="YJ578"/>
  <c r="GP562"/>
  <c r="GP592" s="1"/>
  <c r="GP593" s="1"/>
  <c r="ZZ578"/>
  <c r="XO562"/>
  <c r="XO578"/>
  <c r="MG562"/>
  <c r="WT578"/>
  <c r="AUE562"/>
  <c r="ALH562"/>
  <c r="CO562"/>
  <c r="CO592" s="1"/>
  <c r="CO593" s="1"/>
  <c r="AEV562"/>
  <c r="PM562"/>
  <c r="PM578"/>
  <c r="API562"/>
  <c r="API578"/>
  <c r="ACK562"/>
  <c r="ACK592" s="1"/>
  <c r="ACK593" s="1"/>
  <c r="NB578"/>
  <c r="EE562"/>
  <c r="AGL562"/>
  <c r="AGL578"/>
  <c r="RC562"/>
  <c r="RC578"/>
  <c r="AQY562"/>
  <c r="AQY578"/>
  <c r="AEA562"/>
  <c r="OR562"/>
  <c r="OR578"/>
  <c r="AON562"/>
  <c r="AON578"/>
  <c r="AIB562"/>
  <c r="SS562"/>
  <c r="SS578"/>
  <c r="ASO562"/>
  <c r="ASO578"/>
  <c r="JV562"/>
  <c r="JV578"/>
  <c r="AY562"/>
  <c r="ADF562"/>
  <c r="ADF578"/>
  <c r="NW562"/>
  <c r="ANS562"/>
  <c r="ANS578"/>
  <c r="ARV578" l="1"/>
  <c r="NW592"/>
  <c r="NW593" s="1"/>
  <c r="AIB592"/>
  <c r="AIB593" s="1"/>
  <c r="EE592"/>
  <c r="EE593" s="1"/>
  <c r="AUE592"/>
  <c r="AUE593" s="1"/>
  <c r="MG592"/>
  <c r="MG593" s="1"/>
  <c r="IF592"/>
  <c r="IF593" s="1"/>
  <c r="AVW565"/>
  <c r="AVW575"/>
  <c r="AVW567"/>
  <c r="AVW574"/>
  <c r="AVW568"/>
  <c r="AVW582"/>
  <c r="AVW586"/>
  <c r="AVW581"/>
  <c r="AVW576"/>
  <c r="AVW585"/>
  <c r="AVW588"/>
  <c r="AFS562"/>
  <c r="WV562"/>
  <c r="AEC578"/>
  <c r="IH578"/>
  <c r="VZ578"/>
  <c r="AQE578"/>
  <c r="AAA578"/>
  <c r="FW562"/>
  <c r="AID578"/>
  <c r="ZG578"/>
  <c r="AVW563"/>
  <c r="AF562"/>
  <c r="AVW579"/>
  <c r="AF578"/>
  <c r="AE562"/>
  <c r="AVV563"/>
  <c r="GQ578"/>
  <c r="AQZ578"/>
  <c r="AAV562"/>
  <c r="AEW562"/>
  <c r="PO578"/>
  <c r="ACM562"/>
  <c r="ACM578"/>
  <c r="EG562"/>
  <c r="EG578"/>
  <c r="AGN562"/>
  <c r="RE562"/>
  <c r="ARA562"/>
  <c r="ARA578"/>
  <c r="IH562"/>
  <c r="IH592" s="1"/>
  <c r="IH593" s="1"/>
  <c r="VF562"/>
  <c r="VZ562"/>
  <c r="VZ592" s="1"/>
  <c r="VZ593" s="1"/>
  <c r="AQE562"/>
  <c r="RY578"/>
  <c r="AY592"/>
  <c r="AY593" s="1"/>
  <c r="AEA592"/>
  <c r="AEA593" s="1"/>
  <c r="FU592"/>
  <c r="FU593" s="1"/>
  <c r="AAU592"/>
  <c r="AAU593" s="1"/>
  <c r="AKM592"/>
  <c r="AKM593" s="1"/>
  <c r="KQ592"/>
  <c r="KQ593" s="1"/>
  <c r="TN592"/>
  <c r="TN593" s="1"/>
  <c r="JA592"/>
  <c r="JA593" s="1"/>
  <c r="AVW564"/>
  <c r="AVW573"/>
  <c r="AVW570"/>
  <c r="AVW572"/>
  <c r="AVW569"/>
  <c r="AVW566"/>
  <c r="AVW571"/>
  <c r="AVW583"/>
  <c r="AVW580"/>
  <c r="AVW584"/>
  <c r="AVW587"/>
  <c r="GQ562"/>
  <c r="GQ592" s="1"/>
  <c r="GQ593" s="1"/>
  <c r="DK562"/>
  <c r="DK578"/>
  <c r="AFR562"/>
  <c r="AFR578"/>
  <c r="AKN562"/>
  <c r="WU578"/>
  <c r="AQZ562"/>
  <c r="OS562"/>
  <c r="OS578"/>
  <c r="AOO562"/>
  <c r="AOO578"/>
  <c r="AAV578"/>
  <c r="AVA562"/>
  <c r="AVA578"/>
  <c r="ST562"/>
  <c r="CP578"/>
  <c r="AEW578"/>
  <c r="CQ562"/>
  <c r="AEX578"/>
  <c r="PO562"/>
  <c r="PO592" s="1"/>
  <c r="PO593" s="1"/>
  <c r="APK562"/>
  <c r="ND578"/>
  <c r="AMZ562"/>
  <c r="AGN578"/>
  <c r="XQ578"/>
  <c r="VF578"/>
  <c r="AVB578"/>
  <c r="QI578"/>
  <c r="NX562"/>
  <c r="NX578"/>
  <c r="ANT562"/>
  <c r="ANT578"/>
  <c r="AAA562"/>
  <c r="AAA592" s="1"/>
  <c r="AAA593" s="1"/>
  <c r="AUF562"/>
  <c r="AUF578"/>
  <c r="RY562"/>
  <c r="RY592" s="1"/>
  <c r="RY593" s="1"/>
  <c r="BU562"/>
  <c r="AEB562"/>
  <c r="JB578"/>
  <c r="AIX578"/>
  <c r="ABR578"/>
  <c r="MI562"/>
  <c r="AME562"/>
  <c r="DL562"/>
  <c r="AFS578"/>
  <c r="QJ578"/>
  <c r="AQF578"/>
  <c r="WV578"/>
  <c r="HM562"/>
  <c r="UK562"/>
  <c r="AUG562"/>
  <c r="AAW562"/>
  <c r="LN578"/>
  <c r="ALJ562"/>
  <c r="NC578"/>
  <c r="AMY578"/>
  <c r="ZF562"/>
  <c r="ATK562"/>
  <c r="RD562"/>
  <c r="RD578"/>
  <c r="AZ562"/>
  <c r="FA562"/>
  <c r="AHH562"/>
  <c r="MH562"/>
  <c r="MH578"/>
  <c r="AMD562"/>
  <c r="AMD578"/>
  <c r="YK562"/>
  <c r="ASP562"/>
  <c r="ASP578"/>
  <c r="JC578"/>
  <c r="AIY562"/>
  <c r="AIY578"/>
  <c r="WA578"/>
  <c r="ATL562"/>
  <c r="ATL578"/>
  <c r="AAB562"/>
  <c r="KS578"/>
  <c r="AKO562"/>
  <c r="AKO578"/>
  <c r="BV562"/>
  <c r="BV578"/>
  <c r="OT562"/>
  <c r="AVV569"/>
  <c r="AVV565"/>
  <c r="AVV564"/>
  <c r="AVV570"/>
  <c r="AVV567"/>
  <c r="AVV580"/>
  <c r="AVV576"/>
  <c r="AVV587"/>
  <c r="AVV588"/>
  <c r="AVV582"/>
  <c r="AVV581"/>
  <c r="AJS562"/>
  <c r="ACL578"/>
  <c r="EF578"/>
  <c r="AGM578"/>
  <c r="LM578"/>
  <c r="ALI562"/>
  <c r="ALI578"/>
  <c r="XP562"/>
  <c r="XP578"/>
  <c r="ARU578"/>
  <c r="ABQ578"/>
  <c r="FW578"/>
  <c r="AID562"/>
  <c r="AID592" s="1"/>
  <c r="AID593" s="1"/>
  <c r="SU562"/>
  <c r="SU578"/>
  <c r="ASQ562"/>
  <c r="ASQ578"/>
  <c r="ZG562"/>
  <c r="ZG592" s="1"/>
  <c r="ZG593" s="1"/>
  <c r="JX578"/>
  <c r="BA562"/>
  <c r="BA578"/>
  <c r="ADH562"/>
  <c r="NY562"/>
  <c r="NY578"/>
  <c r="ANU578"/>
  <c r="FB562"/>
  <c r="AHI562"/>
  <c r="AHI578"/>
  <c r="RZ562"/>
  <c r="RZ578"/>
  <c r="AE578"/>
  <c r="AVV579"/>
  <c r="TO562"/>
  <c r="TO578"/>
  <c r="KR562"/>
  <c r="KR578"/>
  <c r="AKN578"/>
  <c r="WU562"/>
  <c r="WU592" s="1"/>
  <c r="WU593" s="1"/>
  <c r="ST578"/>
  <c r="CP562"/>
  <c r="CP592" s="1"/>
  <c r="CP593" s="1"/>
  <c r="CQ578"/>
  <c r="AEX562"/>
  <c r="AEX592" s="1"/>
  <c r="AEX593" s="1"/>
  <c r="APK578"/>
  <c r="ND562"/>
  <c r="ND592" s="1"/>
  <c r="ND593" s="1"/>
  <c r="AMZ578"/>
  <c r="RE578"/>
  <c r="XQ562"/>
  <c r="XQ592" s="1"/>
  <c r="XQ593" s="1"/>
  <c r="AVB562"/>
  <c r="AVB592" s="1"/>
  <c r="AVB593" s="1"/>
  <c r="QI562"/>
  <c r="BU578"/>
  <c r="AEB578"/>
  <c r="JB562"/>
  <c r="JB592" s="1"/>
  <c r="JB593" s="1"/>
  <c r="AIX562"/>
  <c r="FV562"/>
  <c r="FV578"/>
  <c r="AIC562"/>
  <c r="AIC578"/>
  <c r="ABR562"/>
  <c r="ABR592" s="1"/>
  <c r="ABR593" s="1"/>
  <c r="MI578"/>
  <c r="AME578"/>
  <c r="DL578"/>
  <c r="AFS592"/>
  <c r="AFS593" s="1"/>
  <c r="QJ562"/>
  <c r="AQF562"/>
  <c r="AQF592" s="1"/>
  <c r="AQF593" s="1"/>
  <c r="HM578"/>
  <c r="UK578"/>
  <c r="AUG578"/>
  <c r="AAW578"/>
  <c r="LN562"/>
  <c r="LN592" s="1"/>
  <c r="LN593" s="1"/>
  <c r="ALJ578"/>
  <c r="NC562"/>
  <c r="NC592" s="1"/>
  <c r="NC593" s="1"/>
  <c r="AMY562"/>
  <c r="ZF578"/>
  <c r="ATK578"/>
  <c r="AZ578"/>
  <c r="ADG562"/>
  <c r="ADG578"/>
  <c r="IG562"/>
  <c r="IG578"/>
  <c r="VE562"/>
  <c r="VE578"/>
  <c r="FA578"/>
  <c r="AHH578"/>
  <c r="YK578"/>
  <c r="YL562"/>
  <c r="YL578"/>
  <c r="JC562"/>
  <c r="JC592" s="1"/>
  <c r="JC593" s="1"/>
  <c r="WA562"/>
  <c r="GR562"/>
  <c r="GR578"/>
  <c r="TP562"/>
  <c r="TP578"/>
  <c r="AAB578"/>
  <c r="KS562"/>
  <c r="AEC562"/>
  <c r="AEC592" s="1"/>
  <c r="AEC593" s="1"/>
  <c r="OT578"/>
  <c r="AOP562"/>
  <c r="AOP578"/>
  <c r="AVV568"/>
  <c r="AVV566"/>
  <c r="AVV573"/>
  <c r="AVV572"/>
  <c r="AVV571"/>
  <c r="AVV575"/>
  <c r="AVV574"/>
  <c r="AVV583"/>
  <c r="AVV585"/>
  <c r="AVV586"/>
  <c r="AVV584"/>
  <c r="JW562"/>
  <c r="JW578"/>
  <c r="AJS578"/>
  <c r="ACL562"/>
  <c r="HL562"/>
  <c r="HL578"/>
  <c r="UJ562"/>
  <c r="UJ578"/>
  <c r="EF562"/>
  <c r="EF592" s="1"/>
  <c r="EF593" s="1"/>
  <c r="AGM562"/>
  <c r="LM562"/>
  <c r="LM592" s="1"/>
  <c r="LM593" s="1"/>
  <c r="ARU562"/>
  <c r="PN562"/>
  <c r="PN578"/>
  <c r="APJ562"/>
  <c r="APJ578"/>
  <c r="ABQ562"/>
  <c r="ABQ592" s="1"/>
  <c r="ABQ593" s="1"/>
  <c r="JX562"/>
  <c r="JX592" s="1"/>
  <c r="JX593" s="1"/>
  <c r="AJT562"/>
  <c r="AJT578"/>
  <c r="ADH578"/>
  <c r="ANU562"/>
  <c r="ANU592" s="1"/>
  <c r="ANU593" s="1"/>
  <c r="FB578"/>
  <c r="ARV562"/>
  <c r="ARV592" s="1"/>
  <c r="ARV593" s="1"/>
  <c r="AEV592"/>
  <c r="AEV593" s="1"/>
  <c r="ALH592"/>
  <c r="ALH593" s="1"/>
  <c r="ABP592"/>
  <c r="ABP593" s="1"/>
  <c r="ADF592"/>
  <c r="ADF593" s="1"/>
  <c r="AON592"/>
  <c r="AON593" s="1"/>
  <c r="OR592"/>
  <c r="OR593" s="1"/>
  <c r="API592"/>
  <c r="API593" s="1"/>
  <c r="PM592"/>
  <c r="PM593" s="1"/>
  <c r="AQD592"/>
  <c r="AQD593" s="1"/>
  <c r="QH592"/>
  <c r="QH593" s="1"/>
  <c r="AFQ592"/>
  <c r="AFQ593" s="1"/>
  <c r="DJ592"/>
  <c r="DJ593" s="1"/>
  <c r="AMC592"/>
  <c r="AMC593" s="1"/>
  <c r="NB592"/>
  <c r="NB593" s="1"/>
  <c r="WT592"/>
  <c r="WT593" s="1"/>
  <c r="AHG592"/>
  <c r="AHG593" s="1"/>
  <c r="AVU578"/>
  <c r="AVU562"/>
  <c r="ANS592"/>
  <c r="ANS593" s="1"/>
  <c r="JV592"/>
  <c r="JV593" s="1"/>
  <c r="ASO592"/>
  <c r="ASO593" s="1"/>
  <c r="SS592"/>
  <c r="SS593" s="1"/>
  <c r="AQY592"/>
  <c r="AQY593" s="1"/>
  <c r="RC592"/>
  <c r="RC593" s="1"/>
  <c r="AGL592"/>
  <c r="AGL593" s="1"/>
  <c r="XO592"/>
  <c r="XO593" s="1"/>
  <c r="AJR592"/>
  <c r="AJR593" s="1"/>
  <c r="ZE592"/>
  <c r="ZE593" s="1"/>
  <c r="BT592"/>
  <c r="BT593" s="1"/>
  <c r="HK592"/>
  <c r="HK593" s="1"/>
  <c r="AUZ592"/>
  <c r="AUZ593" s="1"/>
  <c r="VD592"/>
  <c r="VD593" s="1"/>
  <c r="ZZ592"/>
  <c r="ZZ593" s="1"/>
  <c r="VY592"/>
  <c r="VY593" s="1"/>
  <c r="AIW592"/>
  <c r="AIW593" s="1"/>
  <c r="YJ592"/>
  <c r="YJ593" s="1"/>
  <c r="ART592"/>
  <c r="ART593" s="1"/>
  <c r="RX592"/>
  <c r="RX593" s="1"/>
  <c r="LL592"/>
  <c r="LL593" s="1"/>
  <c r="AD592"/>
  <c r="AD593" s="1"/>
  <c r="FW592" l="1"/>
  <c r="FW593" s="1"/>
  <c r="WV592"/>
  <c r="WV593" s="1"/>
  <c r="ARU592"/>
  <c r="ARU593" s="1"/>
  <c r="AGM592"/>
  <c r="AGM593" s="1"/>
  <c r="ACL592"/>
  <c r="ACL593" s="1"/>
  <c r="APJ592"/>
  <c r="APJ593" s="1"/>
  <c r="PN592"/>
  <c r="PN593" s="1"/>
  <c r="UJ592"/>
  <c r="UJ593" s="1"/>
  <c r="HL592"/>
  <c r="HL593" s="1"/>
  <c r="JW592"/>
  <c r="JW593" s="1"/>
  <c r="KS592"/>
  <c r="KS593" s="1"/>
  <c r="WA592"/>
  <c r="WA593" s="1"/>
  <c r="VE592"/>
  <c r="VE593" s="1"/>
  <c r="IG592"/>
  <c r="IG593" s="1"/>
  <c r="ADG592"/>
  <c r="ADG593" s="1"/>
  <c r="AMY592"/>
  <c r="AMY593" s="1"/>
  <c r="QJ592"/>
  <c r="QJ593" s="1"/>
  <c r="AIX592"/>
  <c r="AIX593" s="1"/>
  <c r="QI592"/>
  <c r="QI593" s="1"/>
  <c r="KR592"/>
  <c r="KR593" s="1"/>
  <c r="TO592"/>
  <c r="TO593" s="1"/>
  <c r="RZ592"/>
  <c r="RZ593" s="1"/>
  <c r="AHI592"/>
  <c r="AHI593" s="1"/>
  <c r="NY592"/>
  <c r="NY593" s="1"/>
  <c r="BV592"/>
  <c r="BV593" s="1"/>
  <c r="AKO592"/>
  <c r="AKO593" s="1"/>
  <c r="ATL592"/>
  <c r="ATL593" s="1"/>
  <c r="ASP592"/>
  <c r="ASP593" s="1"/>
  <c r="RD592"/>
  <c r="RD593" s="1"/>
  <c r="ANT592"/>
  <c r="ANT593" s="1"/>
  <c r="NX592"/>
  <c r="NX593" s="1"/>
  <c r="AVA592"/>
  <c r="AVA593" s="1"/>
  <c r="AQZ592"/>
  <c r="AQZ593" s="1"/>
  <c r="AQE592"/>
  <c r="AQE593" s="1"/>
  <c r="AFR592"/>
  <c r="AFR593" s="1"/>
  <c r="DK592"/>
  <c r="DK593" s="1"/>
  <c r="AJS592"/>
  <c r="AJS593" s="1"/>
  <c r="OT592"/>
  <c r="OT593" s="1"/>
  <c r="AAB592"/>
  <c r="AAB593" s="1"/>
  <c r="AHH592"/>
  <c r="AHH593" s="1"/>
  <c r="AZ592"/>
  <c r="AZ593" s="1"/>
  <c r="ZF592"/>
  <c r="ZF593" s="1"/>
  <c r="AUG592"/>
  <c r="AUG593" s="1"/>
  <c r="HM592"/>
  <c r="HM593" s="1"/>
  <c r="AME592"/>
  <c r="AME593" s="1"/>
  <c r="BU592"/>
  <c r="BU593" s="1"/>
  <c r="AMZ592"/>
  <c r="AMZ593" s="1"/>
  <c r="APK592"/>
  <c r="APK593" s="1"/>
  <c r="ST592"/>
  <c r="ST593" s="1"/>
  <c r="AKN592"/>
  <c r="AKN593" s="1"/>
  <c r="VF592"/>
  <c r="VF593" s="1"/>
  <c r="RE592"/>
  <c r="RE593" s="1"/>
  <c r="AAV592"/>
  <c r="AAV593" s="1"/>
  <c r="AE592"/>
  <c r="AE593" s="1"/>
  <c r="AVW578"/>
  <c r="AVW562"/>
  <c r="AJT592"/>
  <c r="AJT593" s="1"/>
  <c r="AOP592"/>
  <c r="AOP593" s="1"/>
  <c r="TP592"/>
  <c r="TP593" s="1"/>
  <c r="GR592"/>
  <c r="GR593" s="1"/>
  <c r="YL592"/>
  <c r="YL593" s="1"/>
  <c r="AIC592"/>
  <c r="AIC593" s="1"/>
  <c r="FV592"/>
  <c r="FV593" s="1"/>
  <c r="AVV578"/>
  <c r="FB592"/>
  <c r="FB593" s="1"/>
  <c r="ADH592"/>
  <c r="ADH593" s="1"/>
  <c r="BA592"/>
  <c r="BA593" s="1"/>
  <c r="ASQ592"/>
  <c r="ASQ593" s="1"/>
  <c r="SU592"/>
  <c r="SU593" s="1"/>
  <c r="XP592"/>
  <c r="XP593" s="1"/>
  <c r="ALI592"/>
  <c r="ALI593" s="1"/>
  <c r="AIY592"/>
  <c r="AIY593" s="1"/>
  <c r="YK592"/>
  <c r="YK593" s="1"/>
  <c r="AMD592"/>
  <c r="AMD593" s="1"/>
  <c r="MH592"/>
  <c r="MH593" s="1"/>
  <c r="FA592"/>
  <c r="FA593" s="1"/>
  <c r="ATK592"/>
  <c r="ATK593" s="1"/>
  <c r="ALJ592"/>
  <c r="ALJ593" s="1"/>
  <c r="AAW592"/>
  <c r="AAW593" s="1"/>
  <c r="UK592"/>
  <c r="UK593" s="1"/>
  <c r="DL592"/>
  <c r="DL593" s="1"/>
  <c r="MI592"/>
  <c r="MI593" s="1"/>
  <c r="AEB592"/>
  <c r="AEB593" s="1"/>
  <c r="AUF592"/>
  <c r="AUF593" s="1"/>
  <c r="CQ592"/>
  <c r="CQ593" s="1"/>
  <c r="AOO592"/>
  <c r="AOO593" s="1"/>
  <c r="OS592"/>
  <c r="OS593" s="1"/>
  <c r="ARA592"/>
  <c r="ARA593" s="1"/>
  <c r="AGN592"/>
  <c r="AGN593" s="1"/>
  <c r="EG592"/>
  <c r="EG593" s="1"/>
  <c r="ACM592"/>
  <c r="ACM593" s="1"/>
  <c r="AEW592"/>
  <c r="AEW593" s="1"/>
  <c r="AVV562"/>
  <c r="AF592"/>
  <c r="AF593" s="1"/>
  <c r="AVU592"/>
  <c r="AVU593" s="1"/>
  <c r="AVV592" l="1"/>
  <c r="AVV593" s="1"/>
  <c r="AVW592"/>
  <c r="AVW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<sst xmlns="http://schemas.openxmlformats.org/spreadsheetml/2006/main" count="8343" uniqueCount="409">
  <si>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</si>
  <si>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</si>
  <si>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</si>
  <si>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</si>
  <si>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</si>
  <si>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</si>
  <si>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</si>
  <si>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</si>
  <si>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</si>
  <si>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</si>
  <si>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</si>
  <si>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</si>
  <si>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</si>
  <si>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</si>
  <si>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</si>
  <si>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</si>
  <si>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</si>
  <si>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</si>
  <si>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</si>
  <si>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</si>
  <si>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</si>
  <si>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</si>
  <si>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</si>
  <si>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</si>
  <si>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</si>
  <si>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</si>
  <si>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</si>
  <si>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</si>
  <si>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</si>
  <si>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</si>
  <si>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в том числе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</si>
  <si>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</si>
  <si>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</si>
  <si>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</si>
  <si>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</si>
  <si>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</si>
  <si>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</si>
  <si>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</si>
  <si>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</si>
  <si>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</si>
  <si>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</si>
  <si>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</si>
  <si>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</si>
  <si>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</si>
  <si>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</si>
  <si>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</si>
  <si>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</si>
  <si>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</si>
  <si>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</si>
  <si>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</si>
  <si>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</si>
  <si>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</si>
  <si>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</si>
  <si>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</si>
  <si>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</si>
  <si>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</si>
  <si>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</si>
  <si>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</si>
  <si>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</si>
  <si>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</si>
  <si>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</si>
  <si>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</si>
  <si>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</si>
  <si>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</si>
  <si>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</si>
  <si>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</si>
  <si>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</si>
  <si>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</si>
  <si>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</si>
  <si>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</si>
  <si>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</si>
  <si>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</si>
  <si>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</si>
  <si>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</si>
  <si>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</si>
  <si>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</si>
  <si>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</si>
  <si>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</si>
  <si>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</si>
  <si>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</si>
  <si>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</si>
  <si>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</si>
  <si>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</si>
  <si>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</si>
  <si>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</si>
  <si>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</si>
  <si>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</si>
  <si>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</si>
  <si>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</si>
  <si>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</si>
  <si>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</si>
  <si>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</si>
  <si>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</si>
  <si>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</si>
  <si>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</si>
  <si>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</si>
  <si>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</si>
  <si>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</si>
  <si>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</si>
  <si>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</si>
  <si>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</si>
  <si>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</si>
  <si>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</si>
  <si>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</si>
  <si>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</si>
  <si>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</si>
  <si>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</si>
  <si>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</si>
  <si>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</si>
  <si>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</si>
  <si>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</si>
  <si>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</si>
  <si>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</si>
  <si>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</si>
  <si>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</si>
  <si>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</si>
  <si>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</si>
  <si>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</si>
  <si>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</si>
  <si>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</si>
  <si>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</si>
  <si>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</si>
  <si>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</si>
  <si>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</si>
  <si>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</si>
  <si>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</si>
  <si>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</si>
  <si>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</si>
  <si>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</si>
  <si>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</si>
  <si>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</si>
  <si>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</si>
  <si>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</si>
  <si>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</si>
  <si>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</si>
  <si>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</si>
  <si>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</si>
  <si>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</si>
  <si>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</si>
  <si>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</si>
  <si>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</si>
  <si>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</si>
  <si>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</si>
  <si>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</si>
  <si>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</si>
  <si>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</si>
  <si>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</si>
  <si>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</si>
  <si>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</si>
  <si>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</si>
  <si>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</si>
  <si>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</si>
  <si>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</si>
  <si>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</si>
  <si>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</si>
  <si>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МАДОУ д/с № 66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</si>
  <si>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</si>
  <si>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</si>
  <si>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</si>
  <si>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</si>
  <si>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</si>
  <si>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</si>
  <si>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</si>
  <si>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</si>
  <si>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</si>
  <si>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</si>
  <si>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</si>
  <si>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</si>
  <si>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</si>
  <si>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</si>
  <si>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</si>
  <si>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</si>
  <si>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</si>
  <si>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</si>
  <si>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</si>
  <si>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</si>
  <si>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ВСЕГО</t>
  </si>
  <si>
    <t>группы общеразвивающей направленности</t>
  </si>
  <si>
    <t>группы компенсирующей направленности</t>
  </si>
  <si>
    <t>группы оздоровительной направленности</t>
  </si>
  <si>
    <t>группы комбинированной направленности</t>
  </si>
  <si>
    <t>одновозрастные</t>
  </si>
  <si>
    <t>разновозрастные (от 2-х месяцев до 8 лет)</t>
  </si>
  <si>
    <t>разновозрастные (2 возраста)</t>
  </si>
  <si>
    <t>разновозрастные (3 возраста)</t>
  </si>
  <si>
    <t>семейные группы</t>
  </si>
  <si>
    <t>для детей с фонетико-фонематическими нарушениями речи</t>
  </si>
  <si>
    <t xml:space="preserve">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</t>
  </si>
  <si>
    <t xml:space="preserve">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</t>
  </si>
  <si>
    <t>одновозрастные группы</t>
  </si>
  <si>
    <t>разновозрастные группы (от 2-х мес. до 8 лет)</t>
  </si>
  <si>
    <t>разновозрастные группы (2 возраста)</t>
  </si>
  <si>
    <t>разновозрастные группы (3 возраста)</t>
  </si>
  <si>
    <t>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</t>
  </si>
  <si>
    <t>В С Е Г О</t>
  </si>
  <si>
    <t>дети до 3 лет</t>
  </si>
  <si>
    <t>дети старше 3 лет</t>
  </si>
  <si>
    <t>3-5 часов</t>
  </si>
  <si>
    <t>8-10 часов</t>
  </si>
  <si>
    <t>12 часов</t>
  </si>
  <si>
    <t>24 часов</t>
  </si>
  <si>
    <t>ФОТ всего</t>
  </si>
  <si>
    <t>ФОТ педраб</t>
  </si>
  <si>
    <t>ФОТ прочих</t>
  </si>
  <si>
    <t>МЗ</t>
  </si>
  <si>
    <t>Nобуч ГОРОД</t>
  </si>
  <si>
    <t>до 3</t>
  </si>
  <si>
    <t>ст. 3</t>
  </si>
  <si>
    <t>МБДОУ  д/с № 2</t>
  </si>
  <si>
    <t>МБДОУ  д/с № 3</t>
  </si>
  <si>
    <t>МБДОУ  д/с № 5</t>
  </si>
  <si>
    <t>МБДОУ д/с №10</t>
  </si>
  <si>
    <t>МБДОУ  д/с № 15</t>
  </si>
  <si>
    <t>МБДОУ д/с № 20 «Красная Шапочка»</t>
  </si>
  <si>
    <t>МБДОУ д/с №29 « Маячок»</t>
  </si>
  <si>
    <t>МБДОУ д/с №36</t>
  </si>
  <si>
    <t>МБДОУ д/с №13/38</t>
  </si>
  <si>
    <t>МБДОУ д/с №39</t>
  </si>
  <si>
    <t>МБДОУ д/с №44</t>
  </si>
  <si>
    <t>МБДОУ  д/с №45</t>
  </si>
  <si>
    <t>МБДОУ д-с № 52</t>
  </si>
  <si>
    <t>МБДОУ д/с №55</t>
  </si>
  <si>
    <t>МБДОУ  ДС № 59</t>
  </si>
  <si>
    <t>МБДОУ д/с № 62 «Журавушка»</t>
  </si>
  <si>
    <t>МБДОУ д/с №65 «Буратино»</t>
  </si>
  <si>
    <t>МАДОУ д/с №66</t>
  </si>
  <si>
    <t>МАДОУ д/с № 68"Светлячок"</t>
  </si>
  <si>
    <t>МБДОУ д/с №78</t>
  </si>
  <si>
    <t>МБДОУ д/с  № 83</t>
  </si>
  <si>
    <t>МБДОУ д/с «Здоровый ребёнок»</t>
  </si>
  <si>
    <t>МБДОУ ДС № 95</t>
  </si>
  <si>
    <t>МБДОУ д/с №99</t>
  </si>
  <si>
    <t xml:space="preserve">Всего </t>
  </si>
  <si>
    <t>бюджетные</t>
  </si>
  <si>
    <t>автономные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</si>
  <si>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</si>
  <si>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</si>
  <si>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</si>
  <si>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</si>
  <si>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</si>
  <si>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</si>
  <si>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</si>
  <si>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</si>
  <si>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</si>
  <si>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</si>
  <si>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</si>
  <si>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</si>
  <si>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</si>
  <si>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</si>
  <si>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</si>
  <si>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</si>
  <si>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</si>
  <si>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</si>
  <si>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</si>
  <si>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</si>
  <si>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</si>
  <si>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</si>
  <si>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</si>
  <si>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</si>
  <si>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</si>
  <si>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</si>
  <si>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</si>
  <si>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</si>
  <si>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</si>
  <si>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</si>
  <si>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</si>
  <si>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</si>
  <si>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</si>
  <si>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</si>
  <si>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</si>
  <si>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</si>
  <si>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</si>
  <si>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Всего</t>
  </si>
  <si>
    <t>округление, руб.</t>
  </si>
  <si>
    <t>МБДОУ ЦРР "Ромашка"</t>
  </si>
  <si>
    <t>учреждение</t>
  </si>
  <si>
    <t>Твердые коммунальные отходы</t>
  </si>
  <si>
    <t xml:space="preserve">Объем расходов на 2020 год по численности воспитанников на 01.01.2019 </t>
  </si>
  <si>
    <t>Штатная численность педработников</t>
  </si>
  <si>
    <t>МАДОУ  д/с № 1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</si>
  <si>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</si>
  <si>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</si>
  <si>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</si>
  <si>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2022 год величина базового норматива затрат на 1 услугу в год (руб.)</t>
  </si>
  <si>
    <t>в т.ч.</t>
  </si>
  <si>
    <t>Исп.Воронина О.Ю.</t>
  </si>
  <si>
    <t>МАДОУ  д/с № 7</t>
  </si>
  <si>
    <t>Временно с 01.06.2020 по 31.08.2020 в связи с капремонтом МБДОУ д/с № 25 посещают дежурные группы других садов:</t>
  </si>
  <si>
    <t>МАДОУ  д/с № 4</t>
  </si>
  <si>
    <t>Учесть для открытия с 01.08.2020:</t>
  </si>
  <si>
    <t>среднегодовая численность</t>
  </si>
  <si>
    <t>от 3</t>
  </si>
  <si>
    <t>без указа</t>
  </si>
  <si>
    <t>на указ</t>
  </si>
  <si>
    <t>на ФОТ педраб</t>
  </si>
  <si>
    <t>передвижка в июле по 85-к на 01.01.20</t>
  </si>
  <si>
    <t>Всего с указом</t>
  </si>
  <si>
    <t xml:space="preserve">в том числе </t>
  </si>
  <si>
    <t>Уточненная средняя зарплата педработников в 2020</t>
  </si>
  <si>
    <t>Уточненный ФОТ педработников 211</t>
  </si>
  <si>
    <t>ИТОГО уточненный областной бюджет с указом 2020</t>
  </si>
  <si>
    <t>корректировка в связи с отсутствием средств областного бюджета на перераспределение по численности на 01.01.2020</t>
  </si>
  <si>
    <t>расчет субвенций на перераспределение субвенций в связи с капремонтом МБДОУ д/с №25</t>
  </si>
  <si>
    <t>Разница</t>
  </si>
  <si>
    <t>Субвенция по плану на 01.01. 2020 и численности на 01.01.2019</t>
  </si>
  <si>
    <t>Средняя зарплата педработников в 2020</t>
  </si>
  <si>
    <t>Списочная численность педработников на 01.04.2020</t>
  </si>
  <si>
    <t>ФОТ педработников 211</t>
  </si>
  <si>
    <t>ИТОГО по численности на 01.01.2020</t>
  </si>
  <si>
    <t>отклонение численности</t>
  </si>
  <si>
    <t>Численность детей была в расчете на начало года (01.01. 2019)</t>
  </si>
  <si>
    <t>ВСЕГО ДЕТЕЙ (на 01.01. 2020)</t>
  </si>
  <si>
    <t>ИТОГО с перераспределением дс 25</t>
  </si>
  <si>
    <t>Приложение № ___ к приказу</t>
  </si>
  <si>
    <t>от 31.12.2019 №1720</t>
  </si>
  <si>
    <t>от 10.07.2020 №768</t>
  </si>
  <si>
    <t>от 25.12.2019 №1690</t>
  </si>
  <si>
    <t>Приложение № 2/5</t>
  </si>
  <si>
    <t>Нормативы</t>
  </si>
  <si>
    <t>применяемые при определении затрат на финансовое обеспечение образовательного учреждения</t>
  </si>
  <si>
    <t>в части расходов на 1-го воспитанника за присмотр и уход за детьми в муниципальных образовательных учреждениях города Таганрога, реализующих образовательную программу дошкольного образования</t>
  </si>
  <si>
    <t>С УЧЕТОМ КОЭФФИЦИЕНТА ПОСЕЩАЕМОСТИ</t>
  </si>
  <si>
    <t>(из расчета 248 - количества рабочих дней в 2020 году)</t>
  </si>
  <si>
    <t>в 2020, 2021, 2022 годах</t>
  </si>
  <si>
    <t>направление</t>
  </si>
  <si>
    <t>Питание</t>
  </si>
  <si>
    <t>Бутилированная вода</t>
  </si>
  <si>
    <t>Товары хозяйственно-бытового назначения (моющие, чистящие, дезинфицирующие средства, хоз.инвентарь)</t>
  </si>
  <si>
    <t>из них товары хозяйственно-бытового назначения в составе родительской платы (моющие, чистящие, дезинфицирующие средства)</t>
  </si>
  <si>
    <t>Мягкий инвентарь</t>
  </si>
  <si>
    <t>Оплата труда работников, занятых присмотром и уходом</t>
  </si>
  <si>
    <t>Расходы на присмотр и уход за детьми в образовательных организациях, реализующих программу дошкольного образования, с учетом оплаты труда, руб.</t>
  </si>
  <si>
    <t>Нормативные затраты на оказание услуги по присмотру и уходу за детьми в образовательных организациях, реализующих программу дошкольного образования, руб.</t>
  </si>
  <si>
    <t>из них нормативные затраты, входящие в состав родительской платы, в части питания, бутилированной воды, средств хозяйственно-бытового назначения, руб.</t>
  </si>
  <si>
    <t xml:space="preserve">Коэффициент, определяющий соотношение родительской платы к нормативным затратам по присмотру и уходу </t>
  </si>
  <si>
    <t>для сведения коэффициент, определяющий соотношение родительской платы к нормативным затратам, входящим в состав род.платы</t>
  </si>
  <si>
    <r>
      <t xml:space="preserve">Размер родительской платы из расчета </t>
    </r>
    <r>
      <rPr>
        <sz val="10"/>
        <color rgb="FF00B050"/>
        <rFont val="Calibri"/>
        <family val="2"/>
        <charset val="204"/>
        <scheme val="minor"/>
      </rPr>
      <t>94,78 руб.</t>
    </r>
    <r>
      <rPr>
        <sz val="10"/>
        <color theme="1"/>
        <rFont val="Calibri"/>
        <family val="2"/>
        <charset val="204"/>
        <scheme val="minor"/>
      </rPr>
      <t xml:space="preserve"> в день до 3-лет и </t>
    </r>
    <r>
      <rPr>
        <sz val="10"/>
        <color rgb="FF00B050"/>
        <rFont val="Calibri"/>
        <family val="2"/>
        <charset val="204"/>
        <scheme val="minor"/>
      </rPr>
      <t>114,4 руб.</t>
    </r>
    <r>
      <rPr>
        <sz val="10"/>
        <color theme="1"/>
        <rFont val="Calibri"/>
        <family val="2"/>
        <charset val="204"/>
        <scheme val="minor"/>
      </rPr>
      <t xml:space="preserve"> в день старше 3-лет при 12 часовом пребывании (пост.601 от 21.03.2016) и 248 днях функционирования, руб.</t>
    </r>
  </si>
  <si>
    <r>
      <t xml:space="preserve">Коэффициент, определяющий соотношение льготной родительской платы </t>
    </r>
    <r>
      <rPr>
        <sz val="10"/>
        <color rgb="FF00B050"/>
        <rFont val="Calibri"/>
        <family val="2"/>
        <charset val="204"/>
        <scheme val="minor"/>
      </rPr>
      <t>(30%)</t>
    </r>
    <r>
      <rPr>
        <sz val="10"/>
        <color rgb="FFC00000"/>
        <rFont val="Calibri"/>
        <family val="2"/>
        <charset val="204"/>
        <scheme val="minor"/>
      </rPr>
      <t xml:space="preserve"> к нормативным затратам по присмотру и уходу </t>
    </r>
  </si>
  <si>
    <r>
      <t xml:space="preserve">для сведения коэффициент, определяющий соотношение льготной родительской платы </t>
    </r>
    <r>
      <rPr>
        <sz val="10"/>
        <color rgb="FF00B050"/>
        <rFont val="Calibri"/>
        <family val="2"/>
        <charset val="204"/>
        <scheme val="minor"/>
      </rPr>
      <t>(30%)</t>
    </r>
    <r>
      <rPr>
        <sz val="10"/>
        <color rgb="FFC00000"/>
        <rFont val="Calibri"/>
        <family val="2"/>
        <charset val="204"/>
        <scheme val="minor"/>
      </rPr>
      <t xml:space="preserve"> к нормативным затратам, входящим в состав род.платы</t>
    </r>
  </si>
  <si>
    <r>
      <t xml:space="preserve">Размер родительской платы из расчета </t>
    </r>
    <r>
      <rPr>
        <sz val="10"/>
        <color rgb="FF00B050"/>
        <rFont val="Calibri"/>
        <family val="2"/>
        <charset val="204"/>
        <scheme val="minor"/>
      </rPr>
      <t>30%</t>
    </r>
    <r>
      <rPr>
        <sz val="10"/>
        <color rgb="FFC00000"/>
        <rFont val="Calibri"/>
        <family val="2"/>
        <charset val="204"/>
        <scheme val="minor"/>
      </rPr>
      <t xml:space="preserve"> от </t>
    </r>
    <r>
      <rPr>
        <sz val="10"/>
        <color rgb="FF00B050"/>
        <rFont val="Calibri"/>
        <family val="2"/>
        <charset val="204"/>
        <scheme val="minor"/>
      </rPr>
      <t>94,78 руб.</t>
    </r>
    <r>
      <rPr>
        <sz val="10"/>
        <color rgb="FFC00000"/>
        <rFont val="Calibri"/>
        <family val="2"/>
        <charset val="204"/>
        <scheme val="minor"/>
      </rPr>
      <t xml:space="preserve"> в день до 3-лет и от </t>
    </r>
    <r>
      <rPr>
        <sz val="10"/>
        <color rgb="FF00B050"/>
        <rFont val="Calibri"/>
        <family val="2"/>
        <charset val="204"/>
        <scheme val="minor"/>
      </rPr>
      <t>114,4 руб.</t>
    </r>
    <r>
      <rPr>
        <sz val="10"/>
        <color rgb="FFC00000"/>
        <rFont val="Calibri"/>
        <family val="2"/>
        <charset val="204"/>
        <scheme val="minor"/>
      </rPr>
      <t xml:space="preserve"> в день старше 3-лет при 12 часовом пребывании (пост.601 от 21.03.2016) и 248 днях функционирования, руб.</t>
    </r>
  </si>
  <si>
    <t>Размер родительской платы из расчета 24 руб. в день при 4 часовом пребывании (пост.601 от 21.03.2016) и 247 днях функционирования, руб.</t>
  </si>
  <si>
    <t xml:space="preserve">Коэффициент, определяющий соотношение льготной родительской платы (50%) к нормативным затратам по присмотру и уходу </t>
  </si>
  <si>
    <t>для сведения коэффициент, определяющий соотношение льготной родительской платы (50%) к нормативным затратам, входящим в состав род.платы</t>
  </si>
  <si>
    <t>Размер родительской платы из расчета 50% от 24 руб. в день при 4 часовом пребывании (пост.601 от 21.03.2016) и 247 днях функционирования, руб.</t>
  </si>
  <si>
    <t>Норматив на 1-го воспитанника в год по местному бюджету для групп 12-часового пребывания</t>
  </si>
  <si>
    <t>Норматив на 1-го воспитанника в год по местному бюджету для групп 4-часового пребывания</t>
  </si>
  <si>
    <t>в год</t>
  </si>
  <si>
    <t>в день</t>
  </si>
  <si>
    <t>в месяц</t>
  </si>
  <si>
    <t>для 12 час преб</t>
  </si>
  <si>
    <t>для 4 час преб</t>
  </si>
  <si>
    <t>полная оплата</t>
  </si>
  <si>
    <t>для 100% льготы</t>
  </si>
  <si>
    <t>для 30% льготы</t>
  </si>
  <si>
    <t>для 50% льготы</t>
  </si>
  <si>
    <t>2=п.3* 248дн</t>
  </si>
  <si>
    <t>5=п.4/ 248дн</t>
  </si>
  <si>
    <t>7=п.6/ 248дн</t>
  </si>
  <si>
    <t>6а</t>
  </si>
  <si>
    <t>7а=п.6а/ 248дн</t>
  </si>
  <si>
    <t>9=п.8/ 248дн</t>
  </si>
  <si>
    <t>11=п.10/ 247дн</t>
  </si>
  <si>
    <t>12=п.2+ п.4+ п.6+ п. 8+ п.10</t>
  </si>
  <si>
    <t>13=п.12/ 12мес</t>
  </si>
  <si>
    <t>14=п.3+ п.5+ п.7+ п.9+ п.11</t>
  </si>
  <si>
    <t>10=п.2+ п.4+ п.6+ п.8</t>
  </si>
  <si>
    <t>11=п.10/ 12мес</t>
  </si>
  <si>
    <t>12=п.3+ п.5+ п.7+ п.9</t>
  </si>
  <si>
    <t>13=п.2+ п.4+ п.6а</t>
  </si>
  <si>
    <t>14=п.13/ 12мес</t>
  </si>
  <si>
    <t>15=п.3+ п.5+ п.7а</t>
  </si>
  <si>
    <t>16=п.18/п.10</t>
  </si>
  <si>
    <t>17=п.18/п.13</t>
  </si>
  <si>
    <t>18= до 3-х лет = 94,78руб*248дн; старше 3-х лет = 114,40руб.*248дн</t>
  </si>
  <si>
    <t>19=п.21/п.10</t>
  </si>
  <si>
    <t>20=п.21/п.13</t>
  </si>
  <si>
    <t>21=до 3-х лет = 94,78руб* 248дн * 0,3льгота; старше 3-х лет = 114,40руб.* 248дн* 0,3льгота</t>
  </si>
  <si>
    <t>22=п.24/п.10</t>
  </si>
  <si>
    <t>23=п.24/п.13</t>
  </si>
  <si>
    <t>24=24руб*247дн</t>
  </si>
  <si>
    <t>25=п.27/п.10</t>
  </si>
  <si>
    <t>26=п.27/п.13</t>
  </si>
  <si>
    <t>27=24руб* 0,5льгота* 247дн</t>
  </si>
  <si>
    <t>28=п.10-п.10*п.16</t>
  </si>
  <si>
    <t>29=п.10-п.10*п.22</t>
  </si>
  <si>
    <t>30=п.10</t>
  </si>
  <si>
    <t>31=п.10</t>
  </si>
  <si>
    <t>32=п.10-п.10*п.19</t>
  </si>
  <si>
    <t>33=п.10-п.10*п.25</t>
  </si>
  <si>
    <t>34=п.28* коэфф. посещ</t>
  </si>
  <si>
    <t>35=п.29* коэфф. посещ</t>
  </si>
  <si>
    <t>36=п.30* коэфф. посещ</t>
  </si>
  <si>
    <t>37=п.31* коэфф. посещ</t>
  </si>
  <si>
    <t>38=п.32* коэфф. посещ</t>
  </si>
  <si>
    <t>39=п.33* коэфф. посещ</t>
  </si>
  <si>
    <t>Группы общеразвивающей направленности</t>
  </si>
  <si>
    <t>воспитанники до 3 лет</t>
  </si>
  <si>
    <t>группы кратковременного пребывания (4 часа в день)</t>
  </si>
  <si>
    <t>группы сокращенного дня (8-10-часов в день)</t>
  </si>
  <si>
    <t>группы полного дня (12-часов в день)</t>
  </si>
  <si>
    <t>группы круглосуточного пребывания (24 часа в день)</t>
  </si>
  <si>
    <t>воспитанники старше 3 лет</t>
  </si>
  <si>
    <t>Группы оздоровительной направленности</t>
  </si>
  <si>
    <t>Группы компенсирующей направленности</t>
  </si>
  <si>
    <t>Группы комбинированной направленности</t>
  </si>
  <si>
    <t>Средний размер для 4 часового пребывания</t>
  </si>
  <si>
    <t>Средний размер для 12 часового пребывания</t>
  </si>
  <si>
    <t>Главный экономист планово-экономического отдела</t>
  </si>
  <si>
    <t>О.Ю.Воронина</t>
  </si>
</sst>
</file>

<file path=xl/styles.xml><?xml version="1.0" encoding="utf-8"?>
<styleSheet xmlns="http://schemas.openxmlformats.org/spreadsheetml/2006/main">
  <numFmts count="11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_ ;[Red]\-#,##0\ "/>
    <numFmt numFmtId="172" formatCode="#,##0.0000000000"/>
    <numFmt numFmtId="173" formatCode="[$-419]General"/>
    <numFmt numFmtId="174" formatCode="#,##0.0_ ;[Red]\-#,##0.0\ "/>
  </numFmts>
  <fonts count="9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1"/>
      <color rgb="FF0070C0"/>
      <name val="Times New Roman"/>
      <family val="1"/>
      <charset val="204"/>
    </font>
    <font>
      <sz val="9"/>
      <color indexed="8"/>
      <name val="Times New Roman"/>
      <family val="1"/>
      <charset val="204"/>
    </font>
    <font>
      <b/>
      <sz val="11"/>
      <color rgb="FF0070C0"/>
      <name val="Times New Roman"/>
      <family val="1"/>
      <charset val="204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70C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26"/>
      <color theme="1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  <family val="2"/>
      <charset val="204"/>
    </font>
    <font>
      <sz val="14"/>
      <color rgb="FF7030A0"/>
      <name val="Times New Roman"/>
      <family val="1"/>
      <charset val="204"/>
    </font>
    <font>
      <sz val="8"/>
      <color rgb="FF0070C0"/>
      <name val="Times New Roman"/>
      <family val="1"/>
      <charset val="204"/>
    </font>
    <font>
      <sz val="14"/>
      <color rgb="FFC0000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8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color rgb="FFC0000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color rgb="FF00B050"/>
      <name val="Calibri"/>
      <family val="2"/>
      <charset val="204"/>
      <scheme val="minor"/>
    </font>
    <font>
      <sz val="10"/>
      <color rgb="FFC00000"/>
      <name val="Calibri"/>
      <family val="2"/>
      <charset val="204"/>
      <scheme val="minor"/>
    </font>
    <font>
      <b/>
      <i/>
      <sz val="10"/>
      <color theme="1"/>
      <name val="Calibri"/>
      <family val="2"/>
      <charset val="204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b/>
      <sz val="11"/>
      <color rgb="FF0070C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5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5F99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38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9" fillId="23" borderId="0" applyNumberFormat="0" applyBorder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0" fillId="11" borderId="7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1" fillId="24" borderId="8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2" fillId="24" borderId="7" applyNumberFormat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7" fillId="25" borderId="13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0" fillId="7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4" fillId="27" borderId="14" applyNumberFormat="0" applyFont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2" fillId="0" borderId="15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0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9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6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3" fontId="44" fillId="0" borderId="0"/>
    <xf numFmtId="0" fontId="45" fillId="0" borderId="0"/>
    <xf numFmtId="0" fontId="4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6" fillId="0" borderId="0" applyFont="0" applyFill="0" applyBorder="0" applyAlignment="0" applyProtection="0"/>
    <xf numFmtId="0" fontId="66" fillId="0" borderId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8" fillId="0" borderId="0"/>
    <xf numFmtId="170" fontId="6" fillId="0" borderId="0" applyFont="0" applyFill="0" applyBorder="0" applyAlignment="0" applyProtection="0"/>
    <xf numFmtId="0" fontId="66" fillId="0" borderId="0"/>
    <xf numFmtId="166" fontId="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6" fontId="1" fillId="0" borderId="0" applyFont="0" applyFill="0" applyBorder="0" applyAlignment="0" applyProtection="0"/>
    <xf numFmtId="0" fontId="72" fillId="0" borderId="0"/>
    <xf numFmtId="0" fontId="73" fillId="0" borderId="0"/>
    <xf numFmtId="0" fontId="74" fillId="0" borderId="0"/>
    <xf numFmtId="0" fontId="73" fillId="0" borderId="0"/>
    <xf numFmtId="0" fontId="73" fillId="0" borderId="0"/>
  </cellStyleXfs>
  <cellXfs count="625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7" fillId="4" borderId="2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9" fontId="27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7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1" fillId="0" borderId="2" xfId="0" applyFont="1" applyFill="1" applyBorder="1" applyAlignment="1">
      <alignment vertical="top" wrapText="1"/>
    </xf>
    <xf numFmtId="0" fontId="41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5" fillId="0" borderId="2" xfId="0" applyFont="1" applyFill="1" applyBorder="1" applyAlignment="1">
      <alignment vertical="top" wrapText="1"/>
    </xf>
    <xf numFmtId="4" fontId="3" fillId="31" borderId="2" xfId="0" applyNumberFormat="1" applyFont="1" applyFill="1" applyBorder="1" applyAlignment="1">
      <alignment vertical="top" wrapText="1"/>
    </xf>
    <xf numFmtId="0" fontId="3" fillId="30" borderId="2" xfId="0" applyFont="1" applyFill="1" applyBorder="1" applyAlignment="1">
      <alignment vertical="top" wrapText="1"/>
    </xf>
    <xf numFmtId="49" fontId="33" fillId="30" borderId="2" xfId="0" applyNumberFormat="1" applyFont="1" applyFill="1" applyBorder="1" applyAlignment="1">
      <alignment vertical="top" wrapText="1"/>
    </xf>
    <xf numFmtId="0" fontId="33" fillId="30" borderId="2" xfId="0" applyFont="1" applyFill="1" applyBorder="1" applyAlignment="1">
      <alignment vertical="top" wrapText="1"/>
    </xf>
    <xf numFmtId="0" fontId="32" fillId="30" borderId="2" xfId="0" applyFont="1" applyFill="1" applyBorder="1" applyAlignment="1">
      <alignment vertical="top" wrapText="1"/>
    </xf>
    <xf numFmtId="4" fontId="32" fillId="30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7" fillId="30" borderId="2" xfId="0" applyNumberFormat="1" applyFont="1" applyFill="1" applyBorder="1" applyAlignment="1">
      <alignment vertical="top" wrapText="1"/>
    </xf>
    <xf numFmtId="0" fontId="27" fillId="30" borderId="2" xfId="0" applyFont="1" applyFill="1" applyBorder="1" applyAlignment="1">
      <alignment vertical="top" wrapText="1"/>
    </xf>
    <xf numFmtId="4" fontId="3" fillId="30" borderId="2" xfId="0" applyNumberFormat="1" applyFont="1" applyFill="1" applyBorder="1" applyAlignment="1">
      <alignment vertical="top" wrapText="1"/>
    </xf>
    <xf numFmtId="4" fontId="27" fillId="30" borderId="2" xfId="0" applyNumberFormat="1" applyFont="1" applyFill="1" applyBorder="1" applyAlignment="1">
      <alignment vertical="top" wrapText="1"/>
    </xf>
    <xf numFmtId="0" fontId="27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5" fillId="4" borderId="2" xfId="0" applyFont="1" applyFill="1" applyBorder="1" applyAlignment="1">
      <alignment vertical="top" wrapText="1"/>
    </xf>
    <xf numFmtId="0" fontId="0" fillId="32" borderId="0" xfId="0" applyFill="1" applyAlignment="1">
      <alignment vertical="top"/>
    </xf>
    <xf numFmtId="4" fontId="31" fillId="30" borderId="2" xfId="0" applyNumberFormat="1" applyFont="1" applyFill="1" applyBorder="1" applyAlignment="1">
      <alignment vertical="top" wrapText="1"/>
    </xf>
    <xf numFmtId="0" fontId="0" fillId="32" borderId="0" xfId="0" applyFill="1" applyAlignment="1">
      <alignment vertical="top" wrapText="1"/>
    </xf>
    <xf numFmtId="4" fontId="7" fillId="31" borderId="2" xfId="0" applyNumberFormat="1" applyFont="1" applyFill="1" applyBorder="1" applyAlignment="1">
      <alignment vertical="top" wrapText="1"/>
    </xf>
    <xf numFmtId="49" fontId="3" fillId="30" borderId="2" xfId="0" applyNumberFormat="1" applyFont="1" applyFill="1" applyBorder="1" applyAlignment="1">
      <alignment vertical="top" wrapText="1"/>
    </xf>
    <xf numFmtId="172" fontId="7" fillId="30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30" borderId="1" xfId="0" applyNumberFormat="1" applyFont="1" applyFill="1" applyBorder="1" applyAlignment="1">
      <alignment vertical="top" wrapText="1"/>
    </xf>
    <xf numFmtId="4" fontId="31" fillId="30" borderId="1" xfId="0" applyNumberFormat="1" applyFont="1" applyFill="1" applyBorder="1" applyAlignment="1">
      <alignment vertical="top" wrapText="1"/>
    </xf>
    <xf numFmtId="4" fontId="33" fillId="31" borderId="1" xfId="0" applyNumberFormat="1" applyFont="1" applyFill="1" applyBorder="1" applyAlignment="1">
      <alignment vertical="top" wrapText="1"/>
    </xf>
    <xf numFmtId="0" fontId="34" fillId="0" borderId="0" xfId="0" applyFont="1" applyAlignment="1">
      <alignment vertical="top"/>
    </xf>
    <xf numFmtId="0" fontId="0" fillId="0" borderId="18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51" fillId="0" borderId="2" xfId="0" applyFont="1" applyFill="1" applyBorder="1" applyAlignment="1">
      <alignment vertical="top" wrapText="1"/>
    </xf>
    <xf numFmtId="49" fontId="51" fillId="0" borderId="2" xfId="0" applyNumberFormat="1" applyFont="1" applyFill="1" applyBorder="1" applyAlignment="1">
      <alignment vertical="top" wrapText="1"/>
    </xf>
    <xf numFmtId="4" fontId="51" fillId="0" borderId="2" xfId="0" applyNumberFormat="1" applyFont="1" applyFill="1" applyBorder="1" applyAlignment="1">
      <alignment vertical="top" wrapText="1"/>
    </xf>
    <xf numFmtId="0" fontId="52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2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53" fillId="0" borderId="0" xfId="0" applyFont="1" applyAlignment="1">
      <alignment vertical="top"/>
    </xf>
    <xf numFmtId="0" fontId="54" fillId="0" borderId="0" xfId="0" applyFont="1" applyFill="1" applyAlignment="1">
      <alignment vertical="top"/>
    </xf>
    <xf numFmtId="0" fontId="54" fillId="0" borderId="0" xfId="0" applyFont="1" applyAlignment="1">
      <alignment vertical="top"/>
    </xf>
    <xf numFmtId="0" fontId="53" fillId="0" borderId="0" xfId="0" applyFont="1" applyFill="1" applyAlignment="1">
      <alignment vertical="top"/>
    </xf>
    <xf numFmtId="3" fontId="54" fillId="0" borderId="0" xfId="0" applyNumberFormat="1" applyFont="1" applyAlignment="1">
      <alignment vertical="top"/>
    </xf>
    <xf numFmtId="2" fontId="57" fillId="33" borderId="28" xfId="0" applyNumberFormat="1" applyFont="1" applyFill="1" applyBorder="1" applyAlignment="1">
      <alignment horizontal="center" vertical="top" wrapText="1"/>
    </xf>
    <xf numFmtId="2" fontId="57" fillId="33" borderId="4" xfId="0" applyNumberFormat="1" applyFont="1" applyFill="1" applyBorder="1" applyAlignment="1">
      <alignment horizontal="center" vertical="top" wrapText="1"/>
    </xf>
    <xf numFmtId="2" fontId="57" fillId="37" borderId="1" xfId="0" applyNumberFormat="1" applyFont="1" applyFill="1" applyBorder="1" applyAlignment="1">
      <alignment horizontal="center" vertical="top" wrapText="1"/>
    </xf>
    <xf numFmtId="2" fontId="40" fillId="37" borderId="18" xfId="0" applyNumberFormat="1" applyFont="1" applyFill="1" applyBorder="1" applyAlignment="1">
      <alignment horizontal="center" vertical="top" wrapText="1"/>
    </xf>
    <xf numFmtId="0" fontId="61" fillId="0" borderId="0" xfId="0" applyFont="1" applyFill="1" applyAlignment="1">
      <alignment vertical="top"/>
    </xf>
    <xf numFmtId="0" fontId="61" fillId="0" borderId="0" xfId="0" applyFont="1" applyAlignment="1">
      <alignment vertical="top"/>
    </xf>
    <xf numFmtId="2" fontId="55" fillId="33" borderId="28" xfId="0" applyNumberFormat="1" applyFont="1" applyFill="1" applyBorder="1" applyAlignment="1">
      <alignment horizontal="center" vertical="top" wrapText="1"/>
    </xf>
    <xf numFmtId="2" fontId="55" fillId="33" borderId="2" xfId="0" applyNumberFormat="1" applyFont="1" applyFill="1" applyBorder="1" applyAlignment="1">
      <alignment horizontal="center" vertical="top" wrapText="1"/>
    </xf>
    <xf numFmtId="2" fontId="55" fillId="37" borderId="23" xfId="0" applyNumberFormat="1" applyFont="1" applyFill="1" applyBorder="1" applyAlignment="1">
      <alignment horizontal="center" vertical="top" wrapText="1"/>
    </xf>
    <xf numFmtId="2" fontId="8" fillId="39" borderId="33" xfId="0" applyNumberFormat="1" applyFont="1" applyFill="1" applyBorder="1" applyAlignment="1">
      <alignment vertical="top" wrapText="1"/>
    </xf>
    <xf numFmtId="2" fontId="8" fillId="39" borderId="34" xfId="0" applyNumberFormat="1" applyFont="1" applyFill="1" applyBorder="1" applyAlignment="1">
      <alignment vertical="top" wrapText="1"/>
    </xf>
    <xf numFmtId="2" fontId="8" fillId="40" borderId="33" xfId="0" applyNumberFormat="1" applyFont="1" applyFill="1" applyBorder="1" applyAlignment="1">
      <alignment horizontal="center" vertical="top" wrapText="1"/>
    </xf>
    <xf numFmtId="2" fontId="55" fillId="33" borderId="5" xfId="0" applyNumberFormat="1" applyFont="1" applyFill="1" applyBorder="1" applyAlignment="1">
      <alignment horizontal="center" vertical="top" wrapText="1"/>
    </xf>
    <xf numFmtId="2" fontId="55" fillId="33" borderId="1" xfId="0" applyNumberFormat="1" applyFont="1" applyFill="1" applyBorder="1" applyAlignment="1">
      <alignment horizontal="center" vertical="top" wrapText="1"/>
    </xf>
    <xf numFmtId="2" fontId="55" fillId="34" borderId="2" xfId="0" applyNumberFormat="1" applyFont="1" applyFill="1" applyBorder="1" applyAlignment="1">
      <alignment horizontal="center" vertical="top" wrapText="1"/>
    </xf>
    <xf numFmtId="2" fontId="55" fillId="37" borderId="2" xfId="0" applyNumberFormat="1" applyFont="1" applyFill="1" applyBorder="1" applyAlignment="1">
      <alignment horizontal="center" vertical="top" wrapText="1"/>
    </xf>
    <xf numFmtId="2" fontId="55" fillId="35" borderId="6" xfId="0" applyNumberFormat="1" applyFont="1" applyFill="1" applyBorder="1" applyAlignment="1">
      <alignment horizontal="center" vertical="top" wrapText="1"/>
    </xf>
    <xf numFmtId="2" fontId="55" fillId="35" borderId="37" xfId="0" applyNumberFormat="1" applyFont="1" applyFill="1" applyBorder="1" applyAlignment="1">
      <alignment horizontal="center" vertical="top" wrapText="1"/>
    </xf>
    <xf numFmtId="2" fontId="55" fillId="36" borderId="6" xfId="0" applyNumberFormat="1" applyFont="1" applyFill="1" applyBorder="1" applyAlignment="1">
      <alignment horizontal="center" vertical="top" wrapText="1"/>
    </xf>
    <xf numFmtId="2" fontId="56" fillId="33" borderId="2" xfId="0" applyNumberFormat="1" applyFont="1" applyFill="1" applyBorder="1" applyAlignment="1">
      <alignment horizontal="center" vertical="top" wrapText="1"/>
    </xf>
    <xf numFmtId="2" fontId="56" fillId="37" borderId="2" xfId="0" applyNumberFormat="1" applyFont="1" applyFill="1" applyBorder="1" applyAlignment="1">
      <alignment horizontal="center" vertical="top" wrapText="1"/>
    </xf>
    <xf numFmtId="0" fontId="53" fillId="35" borderId="2" xfId="0" applyFont="1" applyFill="1" applyBorder="1" applyAlignment="1">
      <alignment vertical="top"/>
    </xf>
    <xf numFmtId="2" fontId="56" fillId="36" borderId="2" xfId="0" applyNumberFormat="1" applyFont="1" applyFill="1" applyBorder="1" applyAlignment="1">
      <alignment horizontal="center" vertical="top" wrapText="1"/>
    </xf>
    <xf numFmtId="0" fontId="0" fillId="0" borderId="0" xfId="0" applyFont="1" applyFill="1" applyAlignment="1">
      <alignment vertical="top"/>
    </xf>
    <xf numFmtId="2" fontId="57" fillId="33" borderId="2" xfId="0" applyNumberFormat="1" applyFont="1" applyFill="1" applyBorder="1" applyAlignment="1">
      <alignment vertical="top" wrapText="1"/>
    </xf>
    <xf numFmtId="2" fontId="47" fillId="33" borderId="2" xfId="0" applyNumberFormat="1" applyFont="1" applyFill="1" applyBorder="1" applyAlignment="1">
      <alignment horizontal="center" vertical="top" wrapText="1"/>
    </xf>
    <xf numFmtId="2" fontId="47" fillId="37" borderId="2" xfId="0" applyNumberFormat="1" applyFont="1" applyFill="1" applyBorder="1" applyAlignment="1">
      <alignment horizontal="center" vertical="top" wrapText="1"/>
    </xf>
    <xf numFmtId="2" fontId="47" fillId="36" borderId="2" xfId="0" applyNumberFormat="1" applyFont="1" applyFill="1" applyBorder="1" applyAlignment="1">
      <alignment horizontal="center" vertical="top" wrapText="1"/>
    </xf>
    <xf numFmtId="3" fontId="59" fillId="0" borderId="6" xfId="0" applyNumberFormat="1" applyFont="1" applyFill="1" applyBorder="1" applyAlignment="1">
      <alignment vertical="top"/>
    </xf>
    <xf numFmtId="3" fontId="59" fillId="28" borderId="6" xfId="0" applyNumberFormat="1" applyFont="1" applyFill="1" applyBorder="1" applyAlignment="1">
      <alignment vertical="top"/>
    </xf>
    <xf numFmtId="3" fontId="29" fillId="28" borderId="2" xfId="0" applyNumberFormat="1" applyFont="1" applyFill="1" applyBorder="1" applyAlignment="1">
      <alignment vertical="top"/>
    </xf>
    <xf numFmtId="3" fontId="48" fillId="28" borderId="2" xfId="0" applyNumberFormat="1" applyFont="1" applyFill="1" applyBorder="1" applyAlignment="1">
      <alignment vertical="top"/>
    </xf>
    <xf numFmtId="3" fontId="50" fillId="43" borderId="37" xfId="0" applyNumberFormat="1" applyFont="1" applyFill="1" applyBorder="1" applyAlignment="1">
      <alignment vertical="top"/>
    </xf>
    <xf numFmtId="3" fontId="59" fillId="43" borderId="2" xfId="0" applyNumberFormat="1" applyFont="1" applyFill="1" applyBorder="1" applyAlignment="1">
      <alignment vertical="top"/>
    </xf>
    <xf numFmtId="3" fontId="29" fillId="0" borderId="0" xfId="0" applyNumberFormat="1" applyFont="1" applyFill="1" applyAlignment="1">
      <alignment vertical="top"/>
    </xf>
    <xf numFmtId="3" fontId="29" fillId="0" borderId="0" xfId="0" applyNumberFormat="1" applyFont="1" applyAlignment="1">
      <alignment vertical="top"/>
    </xf>
    <xf numFmtId="0" fontId="62" fillId="38" borderId="2" xfId="0" applyFont="1" applyFill="1" applyBorder="1" applyAlignment="1">
      <alignment vertical="top" wrapText="1"/>
    </xf>
    <xf numFmtId="1" fontId="56" fillId="0" borderId="2" xfId="0" applyNumberFormat="1" applyFont="1" applyFill="1" applyBorder="1" applyAlignment="1">
      <alignment horizontal="center" vertical="top" wrapText="1"/>
    </xf>
    <xf numFmtId="0" fontId="53" fillId="0" borderId="2" xfId="0" applyFont="1" applyFill="1" applyBorder="1" applyAlignment="1">
      <alignment vertical="top"/>
    </xf>
    <xf numFmtId="0" fontId="53" fillId="0" borderId="2" xfId="0" applyFont="1" applyFill="1" applyBorder="1" applyAlignment="1">
      <alignment horizontal="center" vertical="top" wrapText="1"/>
    </xf>
    <xf numFmtId="167" fontId="53" fillId="38" borderId="6" xfId="0" applyNumberFormat="1" applyFont="1" applyFill="1" applyBorder="1" applyAlignment="1">
      <alignment vertical="top"/>
    </xf>
    <xf numFmtId="167" fontId="53" fillId="38" borderId="2" xfId="0" applyNumberFormat="1" applyFont="1" applyFill="1" applyBorder="1" applyAlignment="1">
      <alignment vertical="top"/>
    </xf>
    <xf numFmtId="167" fontId="63" fillId="3" borderId="6" xfId="0" applyNumberFormat="1" applyFont="1" applyFill="1" applyBorder="1" applyAlignment="1">
      <alignment vertical="top"/>
    </xf>
    <xf numFmtId="167" fontId="63" fillId="3" borderId="2" xfId="0" applyNumberFormat="1" applyFont="1" applyFill="1" applyBorder="1" applyAlignment="1">
      <alignment vertical="top"/>
    </xf>
    <xf numFmtId="167" fontId="63" fillId="3" borderId="37" xfId="0" applyNumberFormat="1" applyFont="1" applyFill="1" applyBorder="1" applyAlignment="1">
      <alignment vertical="top"/>
    </xf>
    <xf numFmtId="167" fontId="53" fillId="0" borderId="2" xfId="0" applyNumberFormat="1" applyFont="1" applyFill="1" applyBorder="1" applyAlignment="1">
      <alignment vertical="top"/>
    </xf>
    <xf numFmtId="3" fontId="53" fillId="38" borderId="2" xfId="0" applyNumberFormat="1" applyFont="1" applyFill="1" applyBorder="1" applyAlignment="1">
      <alignment vertical="top"/>
    </xf>
    <xf numFmtId="0" fontId="29" fillId="0" borderId="0" xfId="0" applyFont="1" applyFill="1" applyAlignment="1">
      <alignment vertical="top"/>
    </xf>
    <xf numFmtId="0" fontId="53" fillId="43" borderId="0" xfId="0" applyFont="1" applyFill="1" applyAlignment="1">
      <alignment vertical="top"/>
    </xf>
    <xf numFmtId="0" fontId="53" fillId="35" borderId="0" xfId="0" applyFont="1" applyFill="1" applyAlignment="1">
      <alignment vertical="top"/>
    </xf>
    <xf numFmtId="0" fontId="53" fillId="0" borderId="2" xfId="0" applyFont="1" applyFill="1" applyBorder="1" applyAlignment="1">
      <alignment horizontal="center" vertical="top"/>
    </xf>
    <xf numFmtId="0" fontId="60" fillId="0" borderId="2" xfId="0" applyFont="1" applyFill="1" applyBorder="1" applyAlignment="1">
      <alignment vertical="top"/>
    </xf>
    <xf numFmtId="3" fontId="54" fillId="0" borderId="2" xfId="0" applyNumberFormat="1" applyFont="1" applyFill="1" applyBorder="1" applyAlignment="1">
      <alignment horizontal="center" vertical="top"/>
    </xf>
    <xf numFmtId="167" fontId="54" fillId="0" borderId="2" xfId="0" applyNumberFormat="1" applyFont="1" applyFill="1" applyBorder="1" applyAlignment="1">
      <alignment horizontal="right" vertical="top"/>
    </xf>
    <xf numFmtId="3" fontId="54" fillId="0" borderId="2" xfId="0" applyNumberFormat="1" applyFont="1" applyFill="1" applyBorder="1" applyAlignment="1">
      <alignment horizontal="right" vertical="top"/>
    </xf>
    <xf numFmtId="167" fontId="54" fillId="0" borderId="2" xfId="0" applyNumberFormat="1" applyFont="1" applyFill="1" applyBorder="1" applyAlignment="1">
      <alignment horizontal="right" vertical="top" wrapText="1"/>
    </xf>
    <xf numFmtId="3" fontId="53" fillId="0" borderId="0" xfId="0" applyNumberFormat="1" applyFont="1" applyAlignment="1">
      <alignment vertical="top"/>
    </xf>
    <xf numFmtId="0" fontId="53" fillId="44" borderId="0" xfId="0" applyFont="1" applyFill="1" applyAlignment="1">
      <alignment vertical="top"/>
    </xf>
    <xf numFmtId="0" fontId="32" fillId="0" borderId="2" xfId="0" applyFont="1" applyFill="1" applyBorder="1" applyAlignment="1">
      <alignment vertical="top" wrapText="1"/>
    </xf>
    <xf numFmtId="0" fontId="32" fillId="4" borderId="2" xfId="0" applyFont="1" applyFill="1" applyBorder="1" applyAlignment="1">
      <alignment vertical="top" wrapText="1"/>
    </xf>
    <xf numFmtId="0" fontId="46" fillId="3" borderId="2" xfId="0" applyFont="1" applyFill="1" applyBorder="1" applyAlignment="1">
      <alignment vertical="center" wrapText="1"/>
    </xf>
    <xf numFmtId="4" fontId="33" fillId="30" borderId="2" xfId="0" applyNumberFormat="1" applyFont="1" applyFill="1" applyBorder="1" applyAlignment="1">
      <alignment horizontal="center" vertical="top" wrapText="1"/>
    </xf>
    <xf numFmtId="4" fontId="33" fillId="30" borderId="2" xfId="0" applyNumberFormat="1" applyFont="1" applyFill="1" applyBorder="1" applyAlignment="1">
      <alignment vertical="top" wrapText="1"/>
    </xf>
    <xf numFmtId="4" fontId="33" fillId="30" borderId="1" xfId="0" applyNumberFormat="1" applyFont="1" applyFill="1" applyBorder="1" applyAlignment="1">
      <alignment vertical="top" wrapText="1"/>
    </xf>
    <xf numFmtId="4" fontId="31" fillId="31" borderId="1" xfId="0" applyNumberFormat="1" applyFont="1" applyFill="1" applyBorder="1" applyAlignment="1">
      <alignment vertical="top" wrapText="1"/>
    </xf>
    <xf numFmtId="169" fontId="3" fillId="31" borderId="2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41" xfId="0" applyFont="1" applyBorder="1" applyAlignment="1">
      <alignment horizontal="center" vertical="top" wrapText="1"/>
    </xf>
    <xf numFmtId="0" fontId="3" fillId="4" borderId="41" xfId="0" applyFont="1" applyFill="1" applyBorder="1" applyAlignment="1">
      <alignment vertical="top" wrapText="1"/>
    </xf>
    <xf numFmtId="0" fontId="3" fillId="4" borderId="46" xfId="0" applyFont="1" applyFill="1" applyBorder="1" applyAlignment="1">
      <alignment vertical="top" wrapText="1"/>
    </xf>
    <xf numFmtId="0" fontId="27" fillId="4" borderId="41" xfId="0" applyFont="1" applyFill="1" applyBorder="1" applyAlignment="1">
      <alignment vertical="top" wrapText="1"/>
    </xf>
    <xf numFmtId="0" fontId="3" fillId="4" borderId="41" xfId="0" applyFont="1" applyFill="1" applyBorder="1" applyAlignment="1">
      <alignment horizontal="center" vertical="top" wrapText="1"/>
    </xf>
    <xf numFmtId="0" fontId="3" fillId="4" borderId="46" xfId="0" applyFont="1" applyFill="1" applyBorder="1" applyAlignment="1">
      <alignment horizontal="center" vertical="top" wrapText="1"/>
    </xf>
    <xf numFmtId="0" fontId="3" fillId="4" borderId="41" xfId="0" applyFont="1" applyFill="1" applyBorder="1" applyAlignment="1">
      <alignment vertical="top"/>
    </xf>
    <xf numFmtId="0" fontId="3" fillId="4" borderId="46" xfId="0" applyFont="1" applyFill="1" applyBorder="1" applyAlignment="1">
      <alignment vertical="top"/>
    </xf>
    <xf numFmtId="0" fontId="3" fillId="0" borderId="41" xfId="0" applyFont="1" applyFill="1" applyBorder="1" applyAlignment="1">
      <alignment vertical="top"/>
    </xf>
    <xf numFmtId="0" fontId="3" fillId="0" borderId="46" xfId="0" applyFont="1" applyFill="1" applyBorder="1" applyAlignment="1">
      <alignment vertical="top"/>
    </xf>
    <xf numFmtId="0" fontId="32" fillId="30" borderId="41" xfId="0" applyFont="1" applyFill="1" applyBorder="1" applyAlignment="1">
      <alignment vertical="top"/>
    </xf>
    <xf numFmtId="0" fontId="32" fillId="30" borderId="46" xfId="0" applyFont="1" applyFill="1" applyBorder="1" applyAlignment="1">
      <alignment vertical="top"/>
    </xf>
    <xf numFmtId="0" fontId="3" fillId="0" borderId="41" xfId="0" applyFont="1" applyBorder="1" applyAlignment="1">
      <alignment vertical="top"/>
    </xf>
    <xf numFmtId="0" fontId="3" fillId="0" borderId="46" xfId="0" applyFont="1" applyBorder="1" applyAlignment="1">
      <alignment vertical="top"/>
    </xf>
    <xf numFmtId="0" fontId="3" fillId="30" borderId="41" xfId="0" applyFont="1" applyFill="1" applyBorder="1" applyAlignment="1">
      <alignment vertical="top"/>
    </xf>
    <xf numFmtId="0" fontId="3" fillId="30" borderId="46" xfId="0" applyFont="1" applyFill="1" applyBorder="1" applyAlignment="1">
      <alignment vertical="top"/>
    </xf>
    <xf numFmtId="0" fontId="27" fillId="30" borderId="41" xfId="0" applyFont="1" applyFill="1" applyBorder="1" applyAlignment="1">
      <alignment vertical="top"/>
    </xf>
    <xf numFmtId="0" fontId="27" fillId="30" borderId="46" xfId="0" applyFont="1" applyFill="1" applyBorder="1" applyAlignment="1">
      <alignment vertical="top"/>
    </xf>
    <xf numFmtId="0" fontId="27" fillId="30" borderId="42" xfId="0" applyFont="1" applyFill="1" applyBorder="1" applyAlignment="1">
      <alignment vertical="top" wrapText="1"/>
    </xf>
    <xf numFmtId="0" fontId="27" fillId="0" borderId="41" xfId="0" applyFont="1" applyFill="1" applyBorder="1" applyAlignment="1">
      <alignment vertical="top" wrapText="1"/>
    </xf>
    <xf numFmtId="0" fontId="27" fillId="4" borderId="41" xfId="0" applyFont="1" applyFill="1" applyBorder="1" applyAlignment="1">
      <alignment vertical="top"/>
    </xf>
    <xf numFmtId="0" fontId="27" fillId="4" borderId="46" xfId="0" applyFont="1" applyFill="1" applyBorder="1" applyAlignment="1">
      <alignment vertical="top"/>
    </xf>
    <xf numFmtId="0" fontId="2" fillId="2" borderId="45" xfId="0" applyFont="1" applyFill="1" applyBorder="1" applyAlignment="1">
      <alignment vertical="top" wrapText="1"/>
    </xf>
    <xf numFmtId="0" fontId="2" fillId="2" borderId="41" xfId="0" applyFont="1" applyFill="1" applyBorder="1" applyAlignment="1">
      <alignment vertical="top" wrapText="1"/>
    </xf>
    <xf numFmtId="4" fontId="7" fillId="0" borderId="46" xfId="0" applyNumberFormat="1" applyFont="1" applyBorder="1" applyAlignment="1">
      <alignment vertical="top" wrapText="1"/>
    </xf>
    <xf numFmtId="0" fontId="35" fillId="0" borderId="45" xfId="0" applyFont="1" applyFill="1" applyBorder="1" applyAlignment="1">
      <alignment vertical="top" wrapText="1"/>
    </xf>
    <xf numFmtId="49" fontId="3" fillId="0" borderId="45" xfId="0" applyNumberFormat="1" applyFont="1" applyFill="1" applyBorder="1" applyAlignment="1">
      <alignment vertical="top" wrapText="1"/>
    </xf>
    <xf numFmtId="0" fontId="3" fillId="0" borderId="45" xfId="0" applyFont="1" applyFill="1" applyBorder="1" applyAlignment="1">
      <alignment vertical="top" wrapText="1"/>
    </xf>
    <xf numFmtId="4" fontId="7" fillId="0" borderId="45" xfId="0" applyNumberFormat="1" applyFont="1" applyFill="1" applyBorder="1" applyAlignment="1">
      <alignment vertical="top" wrapText="1"/>
    </xf>
    <xf numFmtId="4" fontId="3" fillId="0" borderId="45" xfId="0" applyNumberFormat="1" applyFont="1" applyFill="1" applyBorder="1" applyAlignment="1">
      <alignment vertical="top" wrapText="1"/>
    </xf>
    <xf numFmtId="49" fontId="27" fillId="30" borderId="42" xfId="0" applyNumberFormat="1" applyFont="1" applyFill="1" applyBorder="1" applyAlignment="1">
      <alignment vertical="top" wrapText="1"/>
    </xf>
    <xf numFmtId="4" fontId="31" fillId="30" borderId="42" xfId="0" applyNumberFormat="1" applyFont="1" applyFill="1" applyBorder="1" applyAlignment="1">
      <alignment vertical="top" wrapText="1"/>
    </xf>
    <xf numFmtId="4" fontId="33" fillId="30" borderId="42" xfId="0" applyNumberFormat="1" applyFont="1" applyFill="1" applyBorder="1" applyAlignment="1">
      <alignment vertical="top" wrapText="1"/>
    </xf>
    <xf numFmtId="0" fontId="51" fillId="0" borderId="41" xfId="0" applyFont="1" applyFill="1" applyBorder="1" applyAlignment="1">
      <alignment vertical="top" wrapText="1"/>
    </xf>
    <xf numFmtId="0" fontId="51" fillId="0" borderId="46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0" fontId="70" fillId="0" borderId="0" xfId="0" applyFont="1" applyAlignment="1">
      <alignment vertical="top"/>
    </xf>
    <xf numFmtId="3" fontId="29" fillId="0" borderId="2" xfId="0" applyNumberFormat="1" applyFont="1" applyFill="1" applyBorder="1" applyAlignment="1">
      <alignment vertical="top"/>
    </xf>
    <xf numFmtId="3" fontId="53" fillId="0" borderId="2" xfId="0" applyNumberFormat="1" applyFont="1" applyFill="1" applyBorder="1" applyAlignment="1">
      <alignment vertical="top"/>
    </xf>
    <xf numFmtId="167" fontId="54" fillId="29" borderId="2" xfId="0" applyNumberFormat="1" applyFont="1" applyFill="1" applyBorder="1" applyAlignment="1">
      <alignment horizontal="center" vertical="top"/>
    </xf>
    <xf numFmtId="167" fontId="54" fillId="0" borderId="2" xfId="0" applyNumberFormat="1" applyFont="1" applyFill="1" applyBorder="1" applyAlignment="1">
      <alignment vertical="top"/>
    </xf>
    <xf numFmtId="4" fontId="54" fillId="0" borderId="2" xfId="0" applyNumberFormat="1" applyFont="1" applyFill="1" applyBorder="1" applyAlignment="1">
      <alignment horizontal="right" vertical="top"/>
    </xf>
    <xf numFmtId="168" fontId="54" fillId="0" borderId="2" xfId="0" applyNumberFormat="1" applyFont="1" applyFill="1" applyBorder="1" applyAlignment="1">
      <alignment horizontal="right" vertical="top" wrapText="1"/>
    </xf>
    <xf numFmtId="167" fontId="54" fillId="0" borderId="2" xfId="0" applyNumberFormat="1" applyFont="1" applyFill="1" applyBorder="1" applyAlignment="1">
      <alignment horizontal="center" vertical="top"/>
    </xf>
    <xf numFmtId="4" fontId="54" fillId="0" borderId="2" xfId="0" applyNumberFormat="1" applyFont="1" applyFill="1" applyBorder="1" applyAlignment="1">
      <alignment horizontal="center" vertical="top"/>
    </xf>
    <xf numFmtId="168" fontId="54" fillId="0" borderId="2" xfId="0" applyNumberFormat="1" applyFont="1" applyFill="1" applyBorder="1" applyAlignment="1">
      <alignment horizontal="center" vertical="top"/>
    </xf>
    <xf numFmtId="4" fontId="27" fillId="0" borderId="0" xfId="0" applyNumberFormat="1" applyFont="1" applyFill="1" applyBorder="1" applyAlignment="1">
      <alignment vertical="center" wrapText="1"/>
    </xf>
    <xf numFmtId="4" fontId="71" fillId="31" borderId="2" xfId="0" applyNumberFormat="1" applyFont="1" applyFill="1" applyBorder="1" applyAlignment="1">
      <alignment vertical="top" wrapText="1"/>
    </xf>
    <xf numFmtId="4" fontId="32" fillId="31" borderId="2" xfId="0" applyNumberFormat="1" applyFont="1" applyFill="1" applyBorder="1" applyAlignment="1">
      <alignment vertical="top" wrapText="1"/>
    </xf>
    <xf numFmtId="0" fontId="0" fillId="0" borderId="18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3" fillId="0" borderId="41" xfId="0" applyFont="1" applyFill="1" applyBorder="1" applyAlignment="1">
      <alignment vertical="top" wrapText="1"/>
    </xf>
    <xf numFmtId="0" fontId="3" fillId="0" borderId="46" xfId="0" applyFont="1" applyFill="1" applyBorder="1" applyAlignment="1">
      <alignment vertical="top" wrapText="1"/>
    </xf>
    <xf numFmtId="0" fontId="2" fillId="2" borderId="41" xfId="0" applyFont="1" applyFill="1" applyBorder="1" applyAlignment="1">
      <alignment horizontal="center" vertical="top" wrapText="1"/>
    </xf>
    <xf numFmtId="0" fontId="2" fillId="2" borderId="46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0" fontId="3" fillId="0" borderId="46" xfId="0" applyFont="1" applyFill="1" applyBorder="1" applyAlignment="1">
      <alignment horizontal="center" vertical="top" wrapText="1"/>
    </xf>
    <xf numFmtId="0" fontId="3" fillId="0" borderId="42" xfId="0" applyFont="1" applyFill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7" fillId="30" borderId="41" xfId="0" applyFont="1" applyFill="1" applyBorder="1" applyAlignment="1">
      <alignment vertical="top" wrapText="1"/>
    </xf>
    <xf numFmtId="0" fontId="27" fillId="30" borderId="46" xfId="0" applyFont="1" applyFill="1" applyBorder="1" applyAlignment="1">
      <alignment vertical="top" wrapText="1"/>
    </xf>
    <xf numFmtId="0" fontId="3" fillId="30" borderId="46" xfId="0" applyFont="1" applyFill="1" applyBorder="1" applyAlignment="1">
      <alignment vertical="top" wrapText="1"/>
    </xf>
    <xf numFmtId="2" fontId="55" fillId="33" borderId="30" xfId="0" applyNumberFormat="1" applyFont="1" applyFill="1" applyBorder="1" applyAlignment="1">
      <alignment horizontal="center" vertical="top" wrapText="1"/>
    </xf>
    <xf numFmtId="2" fontId="56" fillId="0" borderId="31" xfId="0" applyNumberFormat="1" applyFont="1" applyFill="1" applyBorder="1" applyAlignment="1">
      <alignment horizontal="center" vertical="top" wrapText="1"/>
    </xf>
    <xf numFmtId="2" fontId="55" fillId="36" borderId="2" xfId="0" applyNumberFormat="1" applyFont="1" applyFill="1" applyBorder="1" applyAlignment="1">
      <alignment horizontal="center" vertical="top" wrapText="1"/>
    </xf>
    <xf numFmtId="3" fontId="60" fillId="3" borderId="2" xfId="0" applyNumberFormat="1" applyFont="1" applyFill="1" applyBorder="1" applyAlignment="1">
      <alignment horizontal="center" vertical="top" wrapText="1"/>
    </xf>
    <xf numFmtId="2" fontId="55" fillId="35" borderId="2" xfId="0" applyNumberFormat="1" applyFont="1" applyFill="1" applyBorder="1" applyAlignment="1">
      <alignment horizontal="center" vertical="top" wrapText="1"/>
    </xf>
    <xf numFmtId="2" fontId="55" fillId="42" borderId="18" xfId="0" applyNumberFormat="1" applyFont="1" applyFill="1" applyBorder="1" applyAlignment="1">
      <alignment horizontal="center" vertical="top" wrapText="1"/>
    </xf>
    <xf numFmtId="2" fontId="55" fillId="0" borderId="40" xfId="0" applyNumberFormat="1" applyFont="1" applyFill="1" applyBorder="1" applyAlignment="1">
      <alignment horizontal="center" vertical="top" wrapText="1"/>
    </xf>
    <xf numFmtId="2" fontId="55" fillId="0" borderId="5" xfId="0" applyNumberFormat="1" applyFont="1" applyBorder="1" applyAlignment="1">
      <alignment horizontal="center" vertical="top" wrapText="1"/>
    </xf>
    <xf numFmtId="3" fontId="53" fillId="0" borderId="0" xfId="0" applyNumberFormat="1" applyFont="1" applyFill="1" applyAlignment="1">
      <alignment vertical="top"/>
    </xf>
    <xf numFmtId="167" fontId="53" fillId="0" borderId="0" xfId="0" applyNumberFormat="1" applyFont="1" applyFill="1" applyBorder="1" applyAlignment="1">
      <alignment vertical="top"/>
    </xf>
    <xf numFmtId="167" fontId="54" fillId="0" borderId="0" xfId="0" applyNumberFormat="1" applyFont="1" applyFill="1" applyBorder="1" applyAlignment="1">
      <alignment vertical="top"/>
    </xf>
    <xf numFmtId="174" fontId="76" fillId="0" borderId="0" xfId="0" applyNumberFormat="1" applyFont="1" applyFill="1" applyAlignment="1">
      <alignment vertical="top"/>
    </xf>
    <xf numFmtId="167" fontId="54" fillId="46" borderId="2" xfId="0" applyNumberFormat="1" applyFont="1" applyFill="1" applyBorder="1" applyAlignment="1">
      <alignment vertical="top"/>
    </xf>
    <xf numFmtId="167" fontId="53" fillId="46" borderId="2" xfId="0" applyNumberFormat="1" applyFont="1" applyFill="1" applyBorder="1" applyAlignment="1">
      <alignment vertical="top"/>
    </xf>
    <xf numFmtId="4" fontId="54" fillId="29" borderId="2" xfId="0" applyNumberFormat="1" applyFont="1" applyFill="1" applyBorder="1" applyAlignment="1">
      <alignment horizontal="center" vertical="top"/>
    </xf>
    <xf numFmtId="171" fontId="54" fillId="29" borderId="2" xfId="0" applyNumberFormat="1" applyFont="1" applyFill="1" applyBorder="1" applyAlignment="1">
      <alignment vertical="top"/>
    </xf>
    <xf numFmtId="3" fontId="54" fillId="29" borderId="2" xfId="0" applyNumberFormat="1" applyFont="1" applyFill="1" applyBorder="1" applyAlignment="1">
      <alignment horizontal="center" vertical="top"/>
    </xf>
    <xf numFmtId="174" fontId="54" fillId="29" borderId="2" xfId="0" applyNumberFormat="1" applyFont="1" applyFill="1" applyBorder="1" applyAlignment="1">
      <alignment horizontal="center" vertical="top"/>
    </xf>
    <xf numFmtId="170" fontId="54" fillId="29" borderId="2" xfId="0" applyNumberFormat="1" applyFont="1" applyFill="1" applyBorder="1" applyAlignment="1">
      <alignment horizontal="center" vertical="top"/>
    </xf>
    <xf numFmtId="171" fontId="54" fillId="29" borderId="2" xfId="0" applyNumberFormat="1" applyFont="1" applyFill="1" applyBorder="1" applyAlignment="1">
      <alignment horizontal="center" vertical="top"/>
    </xf>
    <xf numFmtId="0" fontId="60" fillId="29" borderId="2" xfId="0" applyFont="1" applyFill="1" applyBorder="1" applyAlignment="1">
      <alignment vertical="top"/>
    </xf>
    <xf numFmtId="174" fontId="64" fillId="0" borderId="2" xfId="0" applyNumberFormat="1" applyFont="1" applyFill="1" applyBorder="1" applyAlignment="1">
      <alignment vertical="top"/>
    </xf>
    <xf numFmtId="167" fontId="64" fillId="0" borderId="2" xfId="0" applyNumberFormat="1" applyFont="1" applyFill="1" applyBorder="1" applyAlignment="1">
      <alignment vertical="top"/>
    </xf>
    <xf numFmtId="0" fontId="63" fillId="32" borderId="2" xfId="0" applyFont="1" applyFill="1" applyBorder="1" applyAlignment="1">
      <alignment horizontal="center" vertical="top"/>
    </xf>
    <xf numFmtId="4" fontId="64" fillId="0" borderId="2" xfId="0" applyNumberFormat="1" applyFont="1" applyFill="1" applyBorder="1" applyAlignment="1">
      <alignment vertical="top"/>
    </xf>
    <xf numFmtId="167" fontId="75" fillId="0" borderId="2" xfId="0" applyNumberFormat="1" applyFont="1" applyFill="1" applyBorder="1" applyAlignment="1">
      <alignment vertical="top"/>
    </xf>
    <xf numFmtId="171" fontId="64" fillId="0" borderId="2" xfId="0" applyNumberFormat="1" applyFont="1" applyFill="1" applyBorder="1" applyAlignment="1">
      <alignment vertical="top"/>
    </xf>
    <xf numFmtId="174" fontId="53" fillId="38" borderId="2" xfId="0" applyNumberFormat="1" applyFont="1" applyFill="1" applyBorder="1" applyAlignment="1">
      <alignment vertical="top"/>
    </xf>
    <xf numFmtId="174" fontId="54" fillId="5" borderId="2" xfId="0" applyNumberFormat="1" applyFont="1" applyFill="1" applyBorder="1" applyAlignment="1">
      <alignment vertical="top"/>
    </xf>
    <xf numFmtId="167" fontId="53" fillId="38" borderId="50" xfId="0" applyNumberFormat="1" applyFont="1" applyFill="1" applyBorder="1" applyAlignment="1">
      <alignment vertical="top"/>
    </xf>
    <xf numFmtId="167" fontId="53" fillId="38" borderId="48" xfId="0" applyNumberFormat="1" applyFont="1" applyFill="1" applyBorder="1" applyAlignment="1">
      <alignment vertical="top"/>
    </xf>
    <xf numFmtId="1" fontId="53" fillId="0" borderId="50" xfId="0" applyNumberFormat="1" applyFont="1" applyFill="1" applyBorder="1" applyAlignment="1">
      <alignment horizontal="center" vertical="top" wrapText="1"/>
    </xf>
    <xf numFmtId="0" fontId="29" fillId="3" borderId="2" xfId="0" applyFont="1" applyFill="1" applyBorder="1" applyAlignment="1" applyProtection="1">
      <alignment horizontal="center" vertical="top" wrapText="1"/>
      <protection locked="0"/>
    </xf>
    <xf numFmtId="0" fontId="53" fillId="0" borderId="2" xfId="0" applyFont="1" applyFill="1" applyBorder="1" applyAlignment="1" applyProtection="1">
      <alignment horizontal="center" vertical="top" wrapText="1"/>
      <protection locked="0"/>
    </xf>
    <xf numFmtId="170" fontId="29" fillId="3" borderId="2" xfId="0" applyNumberFormat="1" applyFont="1" applyFill="1" applyBorder="1" applyAlignment="1" applyProtection="1">
      <alignment horizontal="center" vertical="top" wrapText="1"/>
      <protection locked="0"/>
    </xf>
    <xf numFmtId="170" fontId="53" fillId="0" borderId="2" xfId="0" applyNumberFormat="1" applyFont="1" applyFill="1" applyBorder="1" applyAlignment="1" applyProtection="1">
      <alignment horizontal="center" vertical="top" wrapText="1"/>
      <protection locked="0"/>
    </xf>
    <xf numFmtId="170" fontId="56" fillId="0" borderId="2" xfId="0" applyNumberFormat="1" applyFont="1" applyFill="1" applyBorder="1" applyAlignment="1">
      <alignment horizontal="center" vertical="top" wrapText="1"/>
    </xf>
    <xf numFmtId="171" fontId="29" fillId="32" borderId="2" xfId="0" applyNumberFormat="1" applyFont="1" applyFill="1" applyBorder="1" applyAlignment="1" applyProtection="1">
      <alignment horizontal="center" vertical="top" wrapText="1"/>
      <protection locked="0"/>
    </xf>
    <xf numFmtId="171" fontId="62" fillId="32" borderId="2" xfId="0" applyNumberFormat="1" applyFont="1" applyFill="1" applyBorder="1" applyAlignment="1">
      <alignment vertical="top" wrapText="1"/>
    </xf>
    <xf numFmtId="0" fontId="53" fillId="0" borderId="0" xfId="0" applyFont="1" applyFill="1" applyBorder="1" applyAlignment="1">
      <alignment vertical="top"/>
    </xf>
    <xf numFmtId="170" fontId="53" fillId="0" borderId="0" xfId="0" applyNumberFormat="1" applyFont="1" applyAlignment="1">
      <alignment vertical="top"/>
    </xf>
    <xf numFmtId="170" fontId="53" fillId="0" borderId="0" xfId="0" applyNumberFormat="1" applyFont="1" applyFill="1" applyAlignment="1">
      <alignment vertical="top"/>
    </xf>
    <xf numFmtId="171" fontId="34" fillId="0" borderId="0" xfId="0" applyNumberFormat="1" applyFont="1" applyAlignment="1">
      <alignment vertical="top"/>
    </xf>
    <xf numFmtId="0" fontId="63" fillId="0" borderId="2" xfId="0" applyFont="1" applyFill="1" applyBorder="1" applyAlignment="1">
      <alignment horizontal="center" vertical="top"/>
    </xf>
    <xf numFmtId="0" fontId="0" fillId="0" borderId="2" xfId="0" applyBorder="1" applyAlignment="1">
      <alignment horizontal="center" vertical="top"/>
    </xf>
    <xf numFmtId="174" fontId="54" fillId="46" borderId="2" xfId="0" applyNumberFormat="1" applyFont="1" applyFill="1" applyBorder="1" applyAlignment="1">
      <alignment vertical="top"/>
    </xf>
    <xf numFmtId="4" fontId="54" fillId="29" borderId="47" xfId="0" applyNumberFormat="1" applyFont="1" applyFill="1" applyBorder="1" applyAlignment="1">
      <alignment horizontal="center" vertical="top"/>
    </xf>
    <xf numFmtId="167" fontId="54" fillId="29" borderId="47" xfId="0" applyNumberFormat="1" applyFont="1" applyFill="1" applyBorder="1" applyAlignment="1">
      <alignment horizontal="center" vertical="top"/>
    </xf>
    <xf numFmtId="171" fontId="54" fillId="29" borderId="47" xfId="0" applyNumberFormat="1" applyFont="1" applyFill="1" applyBorder="1" applyAlignment="1">
      <alignment vertical="top"/>
    </xf>
    <xf numFmtId="3" fontId="54" fillId="29" borderId="47" xfId="0" applyNumberFormat="1" applyFont="1" applyFill="1" applyBorder="1" applyAlignment="1">
      <alignment horizontal="center" vertical="top"/>
    </xf>
    <xf numFmtId="174" fontId="54" fillId="29" borderId="47" xfId="0" applyNumberFormat="1" applyFont="1" applyFill="1" applyBorder="1" applyAlignment="1">
      <alignment horizontal="center" vertical="top"/>
    </xf>
    <xf numFmtId="0" fontId="60" fillId="29" borderId="47" xfId="0" applyFont="1" applyFill="1" applyBorder="1" applyAlignment="1">
      <alignment vertical="top"/>
    </xf>
    <xf numFmtId="174" fontId="53" fillId="0" borderId="2" xfId="0" applyNumberFormat="1" applyFont="1" applyFill="1" applyBorder="1" applyAlignment="1">
      <alignment vertical="top"/>
    </xf>
    <xf numFmtId="0" fontId="63" fillId="0" borderId="2" xfId="0" applyFont="1" applyBorder="1" applyAlignment="1">
      <alignment horizontal="center" vertical="top"/>
    </xf>
    <xf numFmtId="167" fontId="77" fillId="0" borderId="2" xfId="0" applyNumberFormat="1" applyFont="1" applyFill="1" applyBorder="1" applyAlignment="1">
      <alignment vertical="top"/>
    </xf>
    <xf numFmtId="174" fontId="53" fillId="3" borderId="2" xfId="0" applyNumberFormat="1" applyFont="1" applyFill="1" applyBorder="1" applyAlignment="1">
      <alignment vertical="top"/>
    </xf>
    <xf numFmtId="0" fontId="63" fillId="3" borderId="2" xfId="0" applyFont="1" applyFill="1" applyBorder="1" applyAlignment="1">
      <alignment horizontal="center" vertical="top"/>
    </xf>
    <xf numFmtId="3" fontId="54" fillId="0" borderId="47" xfId="0" applyNumberFormat="1" applyFont="1" applyFill="1" applyBorder="1" applyAlignment="1">
      <alignment horizontal="center" vertical="top"/>
    </xf>
    <xf numFmtId="3" fontId="39" fillId="0" borderId="1" xfId="0" applyNumberFormat="1" applyFont="1" applyBorder="1" applyAlignment="1">
      <alignment horizontal="center" vertical="top" wrapText="1"/>
    </xf>
    <xf numFmtId="3" fontId="62" fillId="3" borderId="1" xfId="0" applyNumberFormat="1" applyFont="1" applyFill="1" applyBorder="1" applyAlignment="1">
      <alignment vertical="top" wrapText="1"/>
    </xf>
    <xf numFmtId="3" fontId="60" fillId="3" borderId="1" xfId="0" applyNumberFormat="1" applyFont="1" applyFill="1" applyBorder="1" applyAlignment="1">
      <alignment vertical="top" wrapText="1"/>
    </xf>
    <xf numFmtId="3" fontId="60" fillId="0" borderId="1" xfId="0" applyNumberFormat="1" applyFont="1" applyFill="1" applyBorder="1" applyAlignment="1">
      <alignment vertical="top" wrapText="1"/>
    </xf>
    <xf numFmtId="3" fontId="39" fillId="0" borderId="2" xfId="0" applyNumberFormat="1" applyFont="1" applyFill="1" applyBorder="1" applyAlignment="1">
      <alignment horizontal="center" vertical="top" wrapText="1"/>
    </xf>
    <xf numFmtId="3" fontId="50" fillId="43" borderId="48" xfId="0" applyNumberFormat="1" applyFont="1" applyFill="1" applyBorder="1" applyAlignment="1">
      <alignment vertical="top"/>
    </xf>
    <xf numFmtId="3" fontId="50" fillId="28" borderId="49" xfId="0" applyNumberFormat="1" applyFont="1" applyFill="1" applyBorder="1" applyAlignment="1">
      <alignment vertical="top"/>
    </xf>
    <xf numFmtId="3" fontId="65" fillId="28" borderId="49" xfId="0" applyNumberFormat="1" applyFont="1" applyFill="1" applyBorder="1" applyAlignment="1">
      <alignment vertical="top"/>
    </xf>
    <xf numFmtId="3" fontId="65" fillId="0" borderId="49" xfId="0" applyNumberFormat="1" applyFont="1" applyFill="1" applyBorder="1" applyAlignment="1">
      <alignment vertical="top"/>
    </xf>
    <xf numFmtId="3" fontId="50" fillId="43" borderId="49" xfId="0" applyNumberFormat="1" applyFont="1" applyFill="1" applyBorder="1" applyAlignment="1">
      <alignment vertical="top"/>
    </xf>
    <xf numFmtId="2" fontId="47" fillId="36" borderId="49" xfId="0" applyNumberFormat="1" applyFont="1" applyFill="1" applyBorder="1" applyAlignment="1">
      <alignment horizontal="center" vertical="top" wrapText="1"/>
    </xf>
    <xf numFmtId="2" fontId="47" fillId="36" borderId="48" xfId="0" applyNumberFormat="1" applyFont="1" applyFill="1" applyBorder="1" applyAlignment="1">
      <alignment horizontal="center" vertical="top" wrapText="1"/>
    </xf>
    <xf numFmtId="2" fontId="47" fillId="36" borderId="50" xfId="0" applyNumberFormat="1" applyFont="1" applyFill="1" applyBorder="1" applyAlignment="1">
      <alignment horizontal="center" vertical="top" wrapText="1"/>
    </xf>
    <xf numFmtId="2" fontId="47" fillId="37" borderId="48" xfId="0" applyNumberFormat="1" applyFont="1" applyFill="1" applyBorder="1" applyAlignment="1">
      <alignment horizontal="center" vertical="top" wrapText="1"/>
    </xf>
    <xf numFmtId="2" fontId="47" fillId="33" borderId="50" xfId="0" applyNumberFormat="1" applyFont="1" applyFill="1" applyBorder="1" applyAlignment="1">
      <alignment horizontal="center" vertical="top" wrapText="1"/>
    </xf>
    <xf numFmtId="2" fontId="57" fillId="33" borderId="50" xfId="0" applyNumberFormat="1" applyFont="1" applyFill="1" applyBorder="1" applyAlignment="1">
      <alignment vertical="top" wrapText="1"/>
    </xf>
    <xf numFmtId="3" fontId="59" fillId="43" borderId="49" xfId="0" applyNumberFormat="1" applyFont="1" applyFill="1" applyBorder="1" applyAlignment="1">
      <alignment vertical="top"/>
    </xf>
    <xf numFmtId="3" fontId="59" fillId="43" borderId="48" xfId="0" applyNumberFormat="1" applyFont="1" applyFill="1" applyBorder="1" applyAlignment="1">
      <alignment vertical="top"/>
    </xf>
    <xf numFmtId="0" fontId="53" fillId="5" borderId="1" xfId="0" applyFont="1" applyFill="1" applyBorder="1" applyAlignment="1">
      <alignment horizontal="center" vertical="top" wrapText="1"/>
    </xf>
    <xf numFmtId="2" fontId="55" fillId="0" borderId="49" xfId="0" applyNumberFormat="1" applyFont="1" applyBorder="1" applyAlignment="1">
      <alignment horizontal="center" vertical="top" wrapText="1"/>
    </xf>
    <xf numFmtId="2" fontId="55" fillId="0" borderId="49" xfId="0" applyNumberFormat="1" applyFont="1" applyFill="1" applyBorder="1" applyAlignment="1">
      <alignment horizontal="center" vertical="top" wrapText="1"/>
    </xf>
    <xf numFmtId="2" fontId="55" fillId="0" borderId="50" xfId="0" applyNumberFormat="1" applyFont="1" applyFill="1" applyBorder="1" applyAlignment="1">
      <alignment horizontal="center" vertical="top" wrapText="1"/>
    </xf>
    <xf numFmtId="2" fontId="55" fillId="0" borderId="50" xfId="0" applyNumberFormat="1" applyFont="1" applyBorder="1" applyAlignment="1">
      <alignment horizontal="center" vertical="top" wrapText="1"/>
    </xf>
    <xf numFmtId="2" fontId="56" fillId="36" borderId="48" xfId="0" applyNumberFormat="1" applyFont="1" applyFill="1" applyBorder="1" applyAlignment="1">
      <alignment horizontal="center" vertical="top" wrapText="1"/>
    </xf>
    <xf numFmtId="2" fontId="56" fillId="36" borderId="50" xfId="0" applyNumberFormat="1" applyFont="1" applyFill="1" applyBorder="1" applyAlignment="1">
      <alignment horizontal="center" vertical="top" wrapText="1"/>
    </xf>
    <xf numFmtId="2" fontId="56" fillId="37" borderId="48" xfId="0" applyNumberFormat="1" applyFont="1" applyFill="1" applyBorder="1" applyAlignment="1">
      <alignment horizontal="center" vertical="top" wrapText="1"/>
    </xf>
    <xf numFmtId="2" fontId="56" fillId="33" borderId="50" xfId="0" applyNumberFormat="1" applyFont="1" applyFill="1" applyBorder="1" applyAlignment="1">
      <alignment horizontal="center" vertical="top" wrapText="1"/>
    </xf>
    <xf numFmtId="0" fontId="78" fillId="0" borderId="18" xfId="0" applyFont="1" applyBorder="1" applyAlignment="1">
      <alignment horizontal="center" vertical="top"/>
    </xf>
    <xf numFmtId="0" fontId="53" fillId="5" borderId="3" xfId="0" applyFont="1" applyFill="1" applyBorder="1" applyAlignment="1">
      <alignment horizontal="center" vertical="top" wrapText="1"/>
    </xf>
    <xf numFmtId="2" fontId="55" fillId="0" borderId="55" xfId="0" applyNumberFormat="1" applyFont="1" applyFill="1" applyBorder="1" applyAlignment="1">
      <alignment horizontal="center" vertical="top" wrapText="1"/>
    </xf>
    <xf numFmtId="2" fontId="55" fillId="0" borderId="53" xfId="0" applyNumberFormat="1" applyFont="1" applyBorder="1" applyAlignment="1">
      <alignment horizontal="center" vertical="top" wrapText="1"/>
    </xf>
    <xf numFmtId="0" fontId="78" fillId="0" borderId="0" xfId="0" applyFont="1" applyBorder="1" applyAlignment="1">
      <alignment horizontal="center" vertical="top"/>
    </xf>
    <xf numFmtId="2" fontId="55" fillId="36" borderId="18" xfId="0" applyNumberFormat="1" applyFont="1" applyFill="1" applyBorder="1" applyAlignment="1">
      <alignment horizontal="center" vertical="top" wrapText="1"/>
    </xf>
    <xf numFmtId="2" fontId="55" fillId="36" borderId="48" xfId="0" applyNumberFormat="1" applyFont="1" applyFill="1" applyBorder="1" applyAlignment="1">
      <alignment horizontal="center" vertical="top" wrapText="1"/>
    </xf>
    <xf numFmtId="0" fontId="53" fillId="5" borderId="47" xfId="0" applyFont="1" applyFill="1" applyBorder="1" applyAlignment="1">
      <alignment horizontal="center" vertical="top" wrapText="1"/>
    </xf>
    <xf numFmtId="3" fontId="62" fillId="3" borderId="47" xfId="0" applyNumberFormat="1" applyFont="1" applyFill="1" applyBorder="1" applyAlignment="1">
      <alignment horizontal="center" vertical="top" wrapText="1"/>
    </xf>
    <xf numFmtId="2" fontId="55" fillId="36" borderId="0" xfId="0" applyNumberFormat="1" applyFont="1" applyFill="1" applyBorder="1" applyAlignment="1">
      <alignment horizontal="center" vertical="top" wrapText="1"/>
    </xf>
    <xf numFmtId="2" fontId="55" fillId="37" borderId="48" xfId="0" applyNumberFormat="1" applyFont="1" applyFill="1" applyBorder="1" applyAlignment="1">
      <alignment horizontal="center" vertical="top" wrapText="1"/>
    </xf>
    <xf numFmtId="2" fontId="55" fillId="33" borderId="50" xfId="0" applyNumberFormat="1" applyFont="1" applyFill="1" applyBorder="1" applyAlignment="1">
      <alignment horizontal="center" vertical="top" wrapText="1"/>
    </xf>
    <xf numFmtId="3" fontId="54" fillId="0" borderId="0" xfId="0" applyNumberFormat="1" applyFont="1" applyFill="1" applyAlignment="1">
      <alignment vertical="top"/>
    </xf>
    <xf numFmtId="0" fontId="53" fillId="0" borderId="0" xfId="0" applyFont="1" applyBorder="1" applyAlignment="1">
      <alignment horizontal="center" vertical="top"/>
    </xf>
    <xf numFmtId="0" fontId="79" fillId="0" borderId="0" xfId="0" applyFont="1" applyAlignment="1">
      <alignment vertical="top"/>
    </xf>
    <xf numFmtId="0" fontId="53" fillId="0" borderId="2" xfId="0" applyFont="1" applyFill="1" applyBorder="1" applyAlignment="1">
      <alignment horizontal="center" vertical="top" wrapText="1"/>
    </xf>
    <xf numFmtId="1" fontId="29" fillId="3" borderId="2" xfId="0" applyNumberFormat="1" applyFont="1" applyFill="1" applyBorder="1" applyAlignment="1" applyProtection="1">
      <alignment horizontal="center" vertical="top" wrapText="1"/>
      <protection locked="0"/>
    </xf>
    <xf numFmtId="1" fontId="53" fillId="0" borderId="2" xfId="0" applyNumberFormat="1" applyFont="1" applyFill="1" applyBorder="1" applyAlignment="1" applyProtection="1">
      <alignment horizontal="center" vertical="top" wrapText="1"/>
      <protection locked="0"/>
    </xf>
    <xf numFmtId="1" fontId="54" fillId="0" borderId="47" xfId="0" applyNumberFormat="1" applyFont="1" applyFill="1" applyBorder="1" applyAlignment="1">
      <alignment horizontal="center" vertical="top"/>
    </xf>
    <xf numFmtId="0" fontId="3" fillId="0" borderId="41" xfId="0" applyFont="1" applyFill="1" applyBorder="1" applyAlignment="1">
      <alignment vertical="top" wrapText="1"/>
    </xf>
    <xf numFmtId="0" fontId="28" fillId="0" borderId="2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169" fontId="32" fillId="31" borderId="2" xfId="0" applyNumberFormat="1" applyFont="1" applyFill="1" applyBorder="1" applyAlignment="1">
      <alignment vertical="top" wrapText="1"/>
    </xf>
    <xf numFmtId="4" fontId="32" fillId="4" borderId="2" xfId="0" applyNumberFormat="1" applyFont="1" applyFill="1" applyBorder="1" applyAlignment="1">
      <alignment vertical="top" wrapText="1"/>
    </xf>
    <xf numFmtId="0" fontId="32" fillId="31" borderId="2" xfId="0" applyFont="1" applyFill="1" applyBorder="1" applyAlignment="1">
      <alignment vertical="top" wrapText="1"/>
    </xf>
    <xf numFmtId="0" fontId="32" fillId="0" borderId="2" xfId="0" applyFont="1" applyFill="1" applyBorder="1" applyAlignment="1">
      <alignment horizontal="center" vertical="top" wrapText="1"/>
    </xf>
    <xf numFmtId="0" fontId="32" fillId="31" borderId="42" xfId="0" applyFont="1" applyFill="1" applyBorder="1" applyAlignment="1">
      <alignment vertical="top" wrapText="1"/>
    </xf>
    <xf numFmtId="0" fontId="33" fillId="30" borderId="42" xfId="0" applyFont="1" applyFill="1" applyBorder="1" applyAlignment="1">
      <alignment vertical="top" wrapText="1"/>
    </xf>
    <xf numFmtId="0" fontId="80" fillId="0" borderId="0" xfId="0" applyFont="1" applyAlignment="1">
      <alignment vertical="top" wrapText="1"/>
    </xf>
    <xf numFmtId="0" fontId="80" fillId="0" borderId="0" xfId="0" applyFont="1" applyAlignment="1">
      <alignment horizontal="center" vertical="top" wrapText="1"/>
    </xf>
    <xf numFmtId="0" fontId="82" fillId="0" borderId="0" xfId="0" applyFont="1" applyAlignment="1">
      <alignment vertical="top"/>
    </xf>
    <xf numFmtId="0" fontId="82" fillId="0" borderId="0" xfId="0" applyFont="1" applyAlignment="1">
      <alignment horizontal="right" vertical="top"/>
    </xf>
    <xf numFmtId="0" fontId="84" fillId="0" borderId="61" xfId="0" applyFont="1" applyBorder="1" applyAlignment="1">
      <alignment horizontal="center" vertical="top" wrapText="1"/>
    </xf>
    <xf numFmtId="0" fontId="28" fillId="0" borderId="61" xfId="0" applyFont="1" applyBorder="1" applyAlignment="1">
      <alignment horizontal="center" vertical="top" wrapText="1"/>
    </xf>
    <xf numFmtId="0" fontId="28" fillId="3" borderId="61" xfId="0" applyFont="1" applyFill="1" applyBorder="1" applyAlignment="1">
      <alignment horizontal="center" vertical="top" wrapText="1"/>
    </xf>
    <xf numFmtId="0" fontId="86" fillId="3" borderId="61" xfId="0" applyFont="1" applyFill="1" applyBorder="1" applyAlignment="1">
      <alignment horizontal="center" vertical="top" wrapText="1"/>
    </xf>
    <xf numFmtId="0" fontId="84" fillId="0" borderId="61" xfId="0" applyFont="1" applyFill="1" applyBorder="1" applyAlignment="1">
      <alignment horizontal="center" vertical="top" wrapText="1"/>
    </xf>
    <xf numFmtId="0" fontId="86" fillId="0" borderId="61" xfId="0" applyFont="1" applyFill="1" applyBorder="1" applyAlignment="1">
      <alignment horizontal="center" vertical="top" wrapText="1"/>
    </xf>
    <xf numFmtId="0" fontId="46" fillId="4" borderId="61" xfId="0" applyFont="1" applyFill="1" applyBorder="1" applyAlignment="1">
      <alignment horizontal="center" vertical="top" wrapText="1"/>
    </xf>
    <xf numFmtId="0" fontId="46" fillId="0" borderId="62" xfId="0" applyFont="1" applyFill="1" applyBorder="1" applyAlignment="1">
      <alignment horizontal="center" vertical="top" wrapText="1"/>
    </xf>
    <xf numFmtId="0" fontId="3" fillId="0" borderId="64" xfId="0" applyFont="1" applyBorder="1" applyAlignment="1">
      <alignment horizontal="center" vertical="top" wrapText="1"/>
    </xf>
    <xf numFmtId="0" fontId="3" fillId="0" borderId="65" xfId="0" applyFont="1" applyBorder="1" applyAlignment="1">
      <alignment horizontal="center" vertical="top" wrapText="1"/>
    </xf>
    <xf numFmtId="0" fontId="3" fillId="0" borderId="66" xfId="0" applyFont="1" applyBorder="1" applyAlignment="1">
      <alignment horizontal="center" vertical="top" wrapText="1"/>
    </xf>
    <xf numFmtId="0" fontId="3" fillId="0" borderId="67" xfId="0" applyFont="1" applyBorder="1" applyAlignment="1">
      <alignment horizontal="center" vertical="top" wrapText="1"/>
    </xf>
    <xf numFmtId="0" fontId="3" fillId="0" borderId="67" xfId="0" applyFont="1" applyFill="1" applyBorder="1" applyAlignment="1">
      <alignment horizontal="center" vertical="top" wrapText="1"/>
    </xf>
    <xf numFmtId="0" fontId="27" fillId="4" borderId="67" xfId="0" applyFont="1" applyFill="1" applyBorder="1" applyAlignment="1">
      <alignment horizontal="center" vertical="top" wrapText="1"/>
    </xf>
    <xf numFmtId="0" fontId="27" fillId="3" borderId="67" xfId="0" applyFont="1" applyFill="1" applyBorder="1" applyAlignment="1">
      <alignment horizontal="center" vertical="top" wrapText="1"/>
    </xf>
    <xf numFmtId="0" fontId="2" fillId="0" borderId="68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69" xfId="0" applyFont="1" applyBorder="1" applyAlignment="1">
      <alignment horizontal="center" vertical="top" wrapText="1"/>
    </xf>
    <xf numFmtId="0" fontId="2" fillId="3" borderId="69" xfId="0" applyFont="1" applyFill="1" applyBorder="1" applyAlignment="1">
      <alignment horizontal="center" vertical="top" wrapText="1"/>
    </xf>
    <xf numFmtId="0" fontId="34" fillId="50" borderId="19" xfId="0" applyFont="1" applyFill="1" applyBorder="1" applyAlignment="1">
      <alignment vertical="top" wrapText="1"/>
    </xf>
    <xf numFmtId="4" fontId="0" fillId="50" borderId="58" xfId="0" applyNumberFormat="1" applyFill="1" applyBorder="1" applyAlignment="1">
      <alignment horizontal="center" vertical="top" wrapText="1"/>
    </xf>
    <xf numFmtId="4" fontId="0" fillId="50" borderId="59" xfId="0" applyNumberFormat="1" applyFill="1" applyBorder="1" applyAlignment="1">
      <alignment horizontal="center" vertical="top" wrapText="1"/>
    </xf>
    <xf numFmtId="4" fontId="0" fillId="50" borderId="60" xfId="0" applyNumberFormat="1" applyFill="1" applyBorder="1" applyAlignment="1">
      <alignment horizontal="center" vertical="top" wrapText="1"/>
    </xf>
    <xf numFmtId="4" fontId="0" fillId="50" borderId="61" xfId="0" applyNumberFormat="1" applyFill="1" applyBorder="1" applyAlignment="1">
      <alignment horizontal="center" vertical="top" wrapText="1"/>
    </xf>
    <xf numFmtId="0" fontId="87" fillId="0" borderId="23" xfId="0" applyFont="1" applyBorder="1" applyAlignment="1">
      <alignment vertical="top" wrapText="1"/>
    </xf>
    <xf numFmtId="4" fontId="0" fillId="0" borderId="6" xfId="0" applyNumberFormat="1" applyBorder="1" applyAlignment="1">
      <alignment horizontal="center" vertical="top" wrapText="1"/>
    </xf>
    <xf numFmtId="4" fontId="0" fillId="0" borderId="2" xfId="0" applyNumberFormat="1" applyBorder="1" applyAlignment="1">
      <alignment horizontal="center" vertical="top" wrapText="1"/>
    </xf>
    <xf numFmtId="4" fontId="0" fillId="0" borderId="48" xfId="0" applyNumberFormat="1" applyBorder="1" applyAlignment="1">
      <alignment horizontal="center" vertical="top" wrapText="1"/>
    </xf>
    <xf numFmtId="4" fontId="0" fillId="0" borderId="70" xfId="0" applyNumberFormat="1" applyBorder="1" applyAlignment="1">
      <alignment horizontal="center" vertical="top" wrapText="1"/>
    </xf>
    <xf numFmtId="0" fontId="0" fillId="0" borderId="23" xfId="0" applyBorder="1" applyAlignment="1">
      <alignment vertical="top" wrapText="1"/>
    </xf>
    <xf numFmtId="4" fontId="88" fillId="0" borderId="6" xfId="0" applyNumberFormat="1" applyFont="1" applyBorder="1" applyAlignment="1">
      <alignment vertical="top" wrapText="1"/>
    </xf>
    <xf numFmtId="4" fontId="89" fillId="0" borderId="2" xfId="0" applyNumberFormat="1" applyFont="1" applyBorder="1" applyAlignment="1">
      <alignment vertical="top" wrapText="1"/>
    </xf>
    <xf numFmtId="4" fontId="0" fillId="0" borderId="2" xfId="0" applyNumberFormat="1" applyBorder="1" applyAlignment="1">
      <alignment vertical="top" wrapText="1"/>
    </xf>
    <xf numFmtId="4" fontId="88" fillId="0" borderId="2" xfId="0" applyNumberFormat="1" applyFont="1" applyBorder="1" applyAlignment="1">
      <alignment vertical="top" wrapText="1"/>
    </xf>
    <xf numFmtId="4" fontId="88" fillId="0" borderId="48" xfId="0" applyNumberFormat="1" applyFont="1" applyBorder="1" applyAlignment="1">
      <alignment vertical="top" wrapText="1"/>
    </xf>
    <xf numFmtId="4" fontId="88" fillId="0" borderId="2" xfId="0" applyNumberFormat="1" applyFont="1" applyFill="1" applyBorder="1" applyAlignment="1">
      <alignment vertical="top" wrapText="1"/>
    </xf>
    <xf numFmtId="4" fontId="88" fillId="0" borderId="70" xfId="0" applyNumberFormat="1" applyFont="1" applyBorder="1" applyAlignment="1">
      <alignment vertical="top" wrapText="1"/>
    </xf>
    <xf numFmtId="4" fontId="0" fillId="0" borderId="70" xfId="0" applyNumberFormat="1" applyBorder="1" applyAlignment="1">
      <alignment horizontal="right" vertical="top" wrapText="1"/>
    </xf>
    <xf numFmtId="4" fontId="88" fillId="0" borderId="70" xfId="0" applyNumberFormat="1" applyFont="1" applyFill="1" applyBorder="1" applyAlignment="1">
      <alignment vertical="top" wrapText="1"/>
    </xf>
    <xf numFmtId="4" fontId="88" fillId="0" borderId="70" xfId="0" applyNumberFormat="1" applyFont="1" applyBorder="1" applyAlignment="1">
      <alignment horizontal="right" vertical="top" wrapText="1"/>
    </xf>
    <xf numFmtId="4" fontId="88" fillId="0" borderId="71" xfId="0" applyNumberFormat="1" applyFont="1" applyBorder="1" applyAlignment="1">
      <alignment vertical="top" wrapText="1"/>
    </xf>
    <xf numFmtId="4" fontId="0" fillId="0" borderId="71" xfId="0" applyNumberFormat="1" applyBorder="1" applyAlignment="1">
      <alignment horizontal="center" vertical="top" wrapText="1"/>
    </xf>
    <xf numFmtId="4" fontId="90" fillId="0" borderId="6" xfId="0" applyNumberFormat="1" applyFont="1" applyBorder="1" applyAlignment="1">
      <alignment vertical="top" wrapText="1"/>
    </xf>
    <xf numFmtId="4" fontId="90" fillId="0" borderId="2" xfId="0" applyNumberFormat="1" applyFont="1" applyBorder="1" applyAlignment="1">
      <alignment vertical="top" wrapText="1"/>
    </xf>
    <xf numFmtId="4" fontId="90" fillId="0" borderId="48" xfId="0" applyNumberFormat="1" applyFont="1" applyBorder="1" applyAlignment="1">
      <alignment vertical="top" wrapText="1"/>
    </xf>
    <xf numFmtId="4" fontId="88" fillId="3" borderId="2" xfId="0" applyNumberFormat="1" applyFont="1" applyFill="1" applyBorder="1" applyAlignment="1">
      <alignment vertical="top" wrapText="1"/>
    </xf>
    <xf numFmtId="4" fontId="90" fillId="0" borderId="70" xfId="0" applyNumberFormat="1" applyFont="1" applyFill="1" applyBorder="1" applyAlignment="1">
      <alignment vertical="top" wrapText="1"/>
    </xf>
    <xf numFmtId="4" fontId="0" fillId="0" borderId="70" xfId="0" applyNumberFormat="1" applyBorder="1" applyAlignment="1">
      <alignment vertical="top" wrapText="1"/>
    </xf>
    <xf numFmtId="4" fontId="88" fillId="0" borderId="2" xfId="0" applyNumberFormat="1" applyFont="1" applyBorder="1" applyAlignment="1">
      <alignment horizontal="center" vertical="top" wrapText="1"/>
    </xf>
    <xf numFmtId="4" fontId="88" fillId="0" borderId="48" xfId="0" applyNumberFormat="1" applyFont="1" applyBorder="1" applyAlignment="1">
      <alignment horizontal="center" vertical="top" wrapText="1"/>
    </xf>
    <xf numFmtId="4" fontId="88" fillId="0" borderId="70" xfId="0" applyNumberFormat="1" applyFont="1" applyBorder="1" applyAlignment="1">
      <alignment horizontal="center" vertical="top" wrapText="1"/>
    </xf>
    <xf numFmtId="4" fontId="90" fillId="0" borderId="71" xfId="0" applyNumberFormat="1" applyFont="1" applyFill="1" applyBorder="1" applyAlignment="1">
      <alignment vertical="top" wrapText="1"/>
    </xf>
    <xf numFmtId="4" fontId="0" fillId="0" borderId="71" xfId="0" applyNumberFormat="1" applyBorder="1" applyAlignment="1">
      <alignment vertical="top" wrapText="1"/>
    </xf>
    <xf numFmtId="4" fontId="88" fillId="0" borderId="71" xfId="0" applyNumberFormat="1" applyFont="1" applyFill="1" applyBorder="1" applyAlignment="1">
      <alignment vertical="top" wrapText="1"/>
    </xf>
    <xf numFmtId="0" fontId="0" fillId="0" borderId="63" xfId="0" applyBorder="1" applyAlignment="1">
      <alignment vertical="top" wrapText="1"/>
    </xf>
    <xf numFmtId="4" fontId="88" fillId="0" borderId="65" xfId="0" applyNumberFormat="1" applyFont="1" applyBorder="1" applyAlignment="1">
      <alignment vertical="top" wrapText="1"/>
    </xf>
    <xf numFmtId="4" fontId="88" fillId="0" borderId="66" xfId="0" applyNumberFormat="1" applyFont="1" applyBorder="1" applyAlignment="1">
      <alignment vertical="top" wrapText="1"/>
    </xf>
    <xf numFmtId="4" fontId="0" fillId="0" borderId="48" xfId="0" applyNumberFormat="1" applyBorder="1" applyAlignment="1">
      <alignment vertical="top" wrapText="1"/>
    </xf>
    <xf numFmtId="4" fontId="88" fillId="0" borderId="48" xfId="0" applyNumberFormat="1" applyFont="1" applyFill="1" applyBorder="1" applyAlignment="1">
      <alignment vertical="top" wrapText="1"/>
    </xf>
    <xf numFmtId="4" fontId="0" fillId="0" borderId="67" xfId="0" applyNumberFormat="1" applyBorder="1" applyAlignment="1">
      <alignment vertical="top" wrapText="1"/>
    </xf>
    <xf numFmtId="4" fontId="0" fillId="0" borderId="67" xfId="0" applyNumberFormat="1" applyBorder="1" applyAlignment="1">
      <alignment horizontal="center" vertical="top" wrapText="1"/>
    </xf>
    <xf numFmtId="0" fontId="34" fillId="50" borderId="22" xfId="0" applyFont="1" applyFill="1" applyBorder="1" applyAlignment="1">
      <alignment vertical="top" wrapText="1"/>
    </xf>
    <xf numFmtId="4" fontId="0" fillId="0" borderId="62" xfId="0" applyNumberFormat="1" applyBorder="1" applyAlignment="1">
      <alignment vertical="top" wrapText="1"/>
    </xf>
    <xf numFmtId="4" fontId="0" fillId="0" borderId="62" xfId="0" applyNumberFormat="1" applyBorder="1" applyAlignment="1">
      <alignment horizontal="center" vertical="top" wrapText="1"/>
    </xf>
    <xf numFmtId="4" fontId="88" fillId="0" borderId="67" xfId="0" applyNumberFormat="1" applyFont="1" applyBorder="1" applyAlignment="1">
      <alignment vertical="top" wrapText="1"/>
    </xf>
    <xf numFmtId="0" fontId="34" fillId="50" borderId="22" xfId="0" applyFont="1" applyFill="1" applyBorder="1" applyAlignment="1">
      <alignment vertical="top"/>
    </xf>
    <xf numFmtId="0" fontId="0" fillId="0" borderId="72" xfId="0" applyBorder="1" applyAlignment="1">
      <alignment vertical="top" wrapText="1"/>
    </xf>
    <xf numFmtId="4" fontId="88" fillId="0" borderId="55" xfId="0" applyNumberFormat="1" applyFont="1" applyBorder="1" applyAlignment="1">
      <alignment vertical="top" wrapText="1"/>
    </xf>
    <xf numFmtId="4" fontId="89" fillId="0" borderId="47" xfId="0" applyNumberFormat="1" applyFont="1" applyBorder="1" applyAlignment="1">
      <alignment vertical="top" wrapText="1"/>
    </xf>
    <xf numFmtId="4" fontId="0" fillId="0" borderId="47" xfId="0" applyNumberFormat="1" applyBorder="1" applyAlignment="1">
      <alignment vertical="top" wrapText="1"/>
    </xf>
    <xf numFmtId="4" fontId="88" fillId="0" borderId="47" xfId="0" applyNumberFormat="1" applyFont="1" applyBorder="1" applyAlignment="1">
      <alignment vertical="top" wrapText="1"/>
    </xf>
    <xf numFmtId="4" fontId="88" fillId="0" borderId="51" xfId="0" applyNumberFormat="1" applyFont="1" applyBorder="1" applyAlignment="1">
      <alignment vertical="top" wrapText="1"/>
    </xf>
    <xf numFmtId="4" fontId="0" fillId="0" borderId="51" xfId="0" applyNumberFormat="1" applyBorder="1" applyAlignment="1">
      <alignment vertical="top" wrapText="1"/>
    </xf>
    <xf numFmtId="0" fontId="34" fillId="0" borderId="27" xfId="0" applyFont="1" applyBorder="1" applyAlignment="1">
      <alignment vertical="top" wrapText="1"/>
    </xf>
    <xf numFmtId="4" fontId="88" fillId="0" borderId="24" xfId="0" applyNumberFormat="1" applyFont="1" applyBorder="1" applyAlignment="1">
      <alignment vertical="top" wrapText="1"/>
    </xf>
    <xf numFmtId="4" fontId="88" fillId="0" borderId="25" xfId="0" applyNumberFormat="1" applyFont="1" applyBorder="1" applyAlignment="1">
      <alignment vertical="top" wrapText="1"/>
    </xf>
    <xf numFmtId="4" fontId="88" fillId="0" borderId="26" xfId="0" applyNumberFormat="1" applyFont="1" applyBorder="1" applyAlignment="1">
      <alignment vertical="top" wrapText="1"/>
    </xf>
    <xf numFmtId="4" fontId="91" fillId="3" borderId="25" xfId="0" applyNumberFormat="1" applyFont="1" applyFill="1" applyBorder="1" applyAlignment="1">
      <alignment vertical="top" wrapText="1"/>
    </xf>
    <xf numFmtId="4" fontId="91" fillId="3" borderId="26" xfId="0" applyNumberFormat="1" applyFont="1" applyFill="1" applyBorder="1" applyAlignment="1">
      <alignment vertical="top" wrapText="1"/>
    </xf>
    <xf numFmtId="4" fontId="88" fillId="0" borderId="28" xfId="0" applyNumberFormat="1" applyFont="1" applyBorder="1" applyAlignment="1">
      <alignment vertical="top" wrapText="1"/>
    </xf>
    <xf numFmtId="4" fontId="88" fillId="0" borderId="28" xfId="0" applyNumberFormat="1" applyFont="1" applyFill="1" applyBorder="1" applyAlignment="1">
      <alignment vertical="top" wrapText="1"/>
    </xf>
    <xf numFmtId="0" fontId="92" fillId="0" borderId="0" xfId="0" applyFont="1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right" vertical="top"/>
    </xf>
    <xf numFmtId="0" fontId="92" fillId="0" borderId="0" xfId="0" applyFont="1" applyAlignment="1">
      <alignment horizontal="right" vertical="top"/>
    </xf>
    <xf numFmtId="0" fontId="0" fillId="0" borderId="0" xfId="0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4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43" xfId="0" applyBorder="1" applyAlignment="1">
      <alignment horizontal="center" vertical="top" wrapText="1"/>
    </xf>
    <xf numFmtId="0" fontId="0" fillId="0" borderId="44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1" xfId="0" applyBorder="1"/>
    <xf numFmtId="0" fontId="3" fillId="0" borderId="41" xfId="0" applyFont="1" applyFill="1" applyBorder="1" applyAlignment="1">
      <alignment vertical="top" wrapText="1"/>
    </xf>
    <xf numFmtId="0" fontId="3" fillId="0" borderId="46" xfId="0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2" fillId="2" borderId="4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2" fillId="2" borderId="46" xfId="0" applyFont="1" applyFill="1" applyBorder="1" applyAlignment="1">
      <alignment horizontal="center" vertical="top" wrapText="1"/>
    </xf>
    <xf numFmtId="0" fontId="3" fillId="0" borderId="41" xfId="0" applyFont="1" applyFill="1" applyBorder="1" applyAlignment="1">
      <alignment horizontal="center" vertical="top" wrapText="1"/>
    </xf>
    <xf numFmtId="0" fontId="3" fillId="0" borderId="46" xfId="0" applyFont="1" applyFill="1" applyBorder="1" applyAlignment="1">
      <alignment horizontal="center" vertical="top" wrapText="1"/>
    </xf>
    <xf numFmtId="0" fontId="3" fillId="0" borderId="4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46" fillId="0" borderId="41" xfId="0" applyFont="1" applyBorder="1" applyAlignment="1">
      <alignment horizontal="center" vertical="top" wrapText="1"/>
    </xf>
    <xf numFmtId="0" fontId="46" fillId="0" borderId="45" xfId="0" applyFont="1" applyBorder="1" applyAlignment="1">
      <alignment horizontal="center" vertical="top" wrapText="1"/>
    </xf>
    <xf numFmtId="0" fontId="46" fillId="0" borderId="46" xfId="0" applyFont="1" applyBorder="1" applyAlignment="1">
      <alignment horizontal="center" vertical="top" wrapText="1"/>
    </xf>
    <xf numFmtId="0" fontId="28" fillId="0" borderId="41" xfId="0" applyFont="1" applyBorder="1" applyAlignment="1">
      <alignment horizontal="center" vertical="top" wrapText="1"/>
    </xf>
    <xf numFmtId="0" fontId="28" fillId="0" borderId="45" xfId="0" applyFont="1" applyBorder="1" applyAlignment="1">
      <alignment horizontal="center" vertical="top" wrapText="1"/>
    </xf>
    <xf numFmtId="0" fontId="28" fillId="0" borderId="46" xfId="0" applyFont="1" applyBorder="1" applyAlignment="1">
      <alignment horizontal="center" vertical="top" wrapText="1"/>
    </xf>
    <xf numFmtId="0" fontId="69" fillId="45" borderId="41" xfId="0" applyFont="1" applyFill="1" applyBorder="1" applyAlignment="1">
      <alignment vertical="top" wrapText="1"/>
    </xf>
    <xf numFmtId="0" fontId="69" fillId="45" borderId="45" xfId="0" applyFont="1" applyFill="1" applyBorder="1" applyAlignment="1">
      <alignment vertical="top" wrapText="1"/>
    </xf>
    <xf numFmtId="0" fontId="69" fillId="45" borderId="46" xfId="0" applyFont="1" applyFill="1" applyBorder="1" applyAlignment="1">
      <alignment vertical="top" wrapText="1"/>
    </xf>
    <xf numFmtId="0" fontId="69" fillId="0" borderId="41" xfId="0" applyFont="1" applyBorder="1" applyAlignment="1">
      <alignment vertical="top" wrapText="1"/>
    </xf>
    <xf numFmtId="0" fontId="69" fillId="0" borderId="45" xfId="0" applyFont="1" applyBorder="1" applyAlignment="1">
      <alignment vertical="top" wrapText="1"/>
    </xf>
    <xf numFmtId="0" fontId="69" fillId="0" borderId="46" xfId="0" applyFont="1" applyBorder="1" applyAlignment="1">
      <alignment vertical="top" wrapText="1"/>
    </xf>
    <xf numFmtId="0" fontId="69" fillId="0" borderId="41" xfId="0" applyFont="1" applyFill="1" applyBorder="1" applyAlignment="1">
      <alignment vertical="top" wrapText="1"/>
    </xf>
    <xf numFmtId="0" fontId="69" fillId="0" borderId="45" xfId="0" applyFont="1" applyFill="1" applyBorder="1" applyAlignment="1">
      <alignment vertical="top" wrapText="1"/>
    </xf>
    <xf numFmtId="0" fontId="69" fillId="0" borderId="46" xfId="0" applyFont="1" applyFill="1" applyBorder="1" applyAlignment="1">
      <alignment vertical="top" wrapText="1"/>
    </xf>
    <xf numFmtId="0" fontId="28" fillId="45" borderId="41" xfId="0" applyFont="1" applyFill="1" applyBorder="1" applyAlignment="1">
      <alignment horizontal="center" vertical="top" wrapText="1"/>
    </xf>
    <xf numFmtId="0" fontId="28" fillId="45" borderId="45" xfId="0" applyFont="1" applyFill="1" applyBorder="1" applyAlignment="1">
      <alignment horizontal="center" vertical="top" wrapText="1"/>
    </xf>
    <xf numFmtId="0" fontId="28" fillId="45" borderId="46" xfId="0" applyFont="1" applyFill="1" applyBorder="1" applyAlignment="1">
      <alignment horizontal="center" vertical="top" wrapText="1"/>
    </xf>
    <xf numFmtId="0" fontId="27" fillId="30" borderId="41" xfId="0" applyFont="1" applyFill="1" applyBorder="1" applyAlignment="1">
      <alignment vertical="top" wrapText="1"/>
    </xf>
    <xf numFmtId="0" fontId="27" fillId="30" borderId="46" xfId="0" applyFont="1" applyFill="1" applyBorder="1" applyAlignment="1">
      <alignment vertical="top" wrapText="1"/>
    </xf>
    <xf numFmtId="0" fontId="3" fillId="30" borderId="41" xfId="0" applyFont="1" applyFill="1" applyBorder="1" applyAlignment="1">
      <alignment vertical="top" wrapText="1"/>
    </xf>
    <xf numFmtId="0" fontId="3" fillId="30" borderId="46" xfId="0" applyFont="1" applyFill="1" applyBorder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2" fontId="8" fillId="39" borderId="27" xfId="0" applyNumberFormat="1" applyFont="1" applyFill="1" applyBorder="1" applyAlignment="1">
      <alignment horizontal="center" vertical="top" wrapText="1"/>
    </xf>
    <xf numFmtId="2" fontId="8" fillId="39" borderId="29" xfId="0" applyNumberFormat="1" applyFont="1" applyFill="1" applyBorder="1" applyAlignment="1">
      <alignment horizontal="center" vertical="top" wrapText="1"/>
    </xf>
    <xf numFmtId="2" fontId="8" fillId="39" borderId="30" xfId="0" applyNumberFormat="1" applyFont="1" applyFill="1" applyBorder="1" applyAlignment="1">
      <alignment horizontal="center" vertical="top" wrapText="1"/>
    </xf>
    <xf numFmtId="2" fontId="55" fillId="33" borderId="27" xfId="0" applyNumberFormat="1" applyFont="1" applyFill="1" applyBorder="1" applyAlignment="1">
      <alignment horizontal="center" vertical="top" wrapText="1"/>
    </xf>
    <xf numFmtId="2" fontId="55" fillId="33" borderId="29" xfId="0" applyNumberFormat="1" applyFont="1" applyFill="1" applyBorder="1" applyAlignment="1">
      <alignment horizontal="center" vertical="top" wrapText="1"/>
    </xf>
    <xf numFmtId="2" fontId="55" fillId="33" borderId="30" xfId="0" applyNumberFormat="1" applyFont="1" applyFill="1" applyBorder="1" applyAlignment="1">
      <alignment horizontal="center" vertical="top" wrapText="1"/>
    </xf>
    <xf numFmtId="0" fontId="49" fillId="34" borderId="23" xfId="0" applyFont="1" applyFill="1" applyBorder="1" applyAlignment="1">
      <alignment horizontal="center" vertical="top"/>
    </xf>
    <xf numFmtId="0" fontId="49" fillId="34" borderId="49" xfId="0" applyFont="1" applyFill="1" applyBorder="1" applyAlignment="1">
      <alignment horizontal="center" vertical="top"/>
    </xf>
    <xf numFmtId="0" fontId="49" fillId="34" borderId="50" xfId="0" applyFont="1" applyFill="1" applyBorder="1" applyAlignment="1">
      <alignment horizontal="center" vertical="top"/>
    </xf>
    <xf numFmtId="2" fontId="55" fillId="35" borderId="52" xfId="0" applyNumberFormat="1" applyFont="1" applyFill="1" applyBorder="1" applyAlignment="1">
      <alignment horizontal="center" vertical="top" wrapText="1"/>
    </xf>
    <xf numFmtId="2" fontId="55" fillId="35" borderId="18" xfId="0" applyNumberFormat="1" applyFont="1" applyFill="1" applyBorder="1" applyAlignment="1">
      <alignment horizontal="center" vertical="top" wrapText="1"/>
    </xf>
    <xf numFmtId="2" fontId="55" fillId="36" borderId="2" xfId="0" applyNumberFormat="1" applyFont="1" applyFill="1" applyBorder="1" applyAlignment="1">
      <alignment horizontal="center" vertical="top" wrapText="1"/>
    </xf>
    <xf numFmtId="2" fontId="55" fillId="36" borderId="48" xfId="0" applyNumberFormat="1" applyFont="1" applyFill="1" applyBorder="1" applyAlignment="1">
      <alignment horizontal="center" vertical="top" wrapText="1"/>
    </xf>
    <xf numFmtId="2" fontId="56" fillId="0" borderId="27" xfId="0" applyNumberFormat="1" applyFont="1" applyBorder="1" applyAlignment="1">
      <alignment horizontal="center" vertical="top" wrapText="1"/>
    </xf>
    <xf numFmtId="2" fontId="56" fillId="0" borderId="29" xfId="0" applyNumberFormat="1" applyFont="1" applyBorder="1" applyAlignment="1">
      <alignment horizontal="center" vertical="top" wrapText="1"/>
    </xf>
    <xf numFmtId="2" fontId="56" fillId="0" borderId="31" xfId="0" applyNumberFormat="1" applyFont="1" applyBorder="1" applyAlignment="1">
      <alignment horizontal="center" vertical="top" wrapText="1"/>
    </xf>
    <xf numFmtId="2" fontId="56" fillId="0" borderId="30" xfId="0" applyNumberFormat="1" applyFont="1" applyBorder="1" applyAlignment="1">
      <alignment horizontal="center" vertical="top" wrapText="1"/>
    </xf>
    <xf numFmtId="2" fontId="8" fillId="0" borderId="27" xfId="0" applyNumberFormat="1" applyFont="1" applyBorder="1" applyAlignment="1">
      <alignment horizontal="center" vertical="top" wrapText="1"/>
    </xf>
    <xf numFmtId="2" fontId="8" fillId="0" borderId="29" xfId="0" applyNumberFormat="1" applyFont="1" applyBorder="1" applyAlignment="1">
      <alignment horizontal="center" vertical="top" wrapText="1"/>
    </xf>
    <xf numFmtId="2" fontId="8" fillId="0" borderId="30" xfId="0" applyNumberFormat="1" applyFont="1" applyBorder="1" applyAlignment="1">
      <alignment horizontal="center" vertical="top" wrapText="1"/>
    </xf>
    <xf numFmtId="2" fontId="8" fillId="0" borderId="20" xfId="0" applyNumberFormat="1" applyFont="1" applyFill="1" applyBorder="1" applyAlignment="1">
      <alignment horizontal="center" vertical="top" wrapText="1"/>
    </xf>
    <xf numFmtId="2" fontId="8" fillId="0" borderId="21" xfId="0" applyNumberFormat="1" applyFont="1" applyFill="1" applyBorder="1" applyAlignment="1">
      <alignment horizontal="center" vertical="top" wrapText="1"/>
    </xf>
    <xf numFmtId="2" fontId="8" fillId="0" borderId="19" xfId="0" applyNumberFormat="1" applyFont="1" applyFill="1" applyBorder="1" applyAlignment="1">
      <alignment horizontal="center" vertical="top" wrapText="1"/>
    </xf>
    <xf numFmtId="2" fontId="56" fillId="0" borderId="27" xfId="0" applyNumberFormat="1" applyFont="1" applyFill="1" applyBorder="1" applyAlignment="1">
      <alignment horizontal="center" vertical="top" wrapText="1"/>
    </xf>
    <xf numFmtId="2" fontId="56" fillId="0" borderId="29" xfId="0" applyNumberFormat="1" applyFont="1" applyFill="1" applyBorder="1" applyAlignment="1">
      <alignment horizontal="center" vertical="top" wrapText="1"/>
    </xf>
    <xf numFmtId="2" fontId="56" fillId="0" borderId="30" xfId="0" applyNumberFormat="1" applyFont="1" applyFill="1" applyBorder="1" applyAlignment="1">
      <alignment horizontal="center" vertical="top" wrapText="1"/>
    </xf>
    <xf numFmtId="2" fontId="55" fillId="0" borderId="27" xfId="0" applyNumberFormat="1" applyFont="1" applyBorder="1" applyAlignment="1">
      <alignment horizontal="center" vertical="top" wrapText="1"/>
    </xf>
    <xf numFmtId="2" fontId="55" fillId="0" borderId="29" xfId="0" applyNumberFormat="1" applyFont="1" applyBorder="1" applyAlignment="1">
      <alignment horizontal="center" vertical="top" wrapText="1"/>
    </xf>
    <xf numFmtId="2" fontId="55" fillId="0" borderId="30" xfId="0" applyNumberFormat="1" applyFont="1" applyBorder="1" applyAlignment="1">
      <alignment horizontal="center" vertical="top" wrapText="1"/>
    </xf>
    <xf numFmtId="2" fontId="8" fillId="0" borderId="27" xfId="0" applyNumberFormat="1" applyFont="1" applyFill="1" applyBorder="1" applyAlignment="1">
      <alignment horizontal="center" vertical="top" wrapText="1"/>
    </xf>
    <xf numFmtId="2" fontId="8" fillId="0" borderId="29" xfId="0" applyNumberFormat="1" applyFont="1" applyFill="1" applyBorder="1" applyAlignment="1">
      <alignment horizontal="center" vertical="top" wrapText="1"/>
    </xf>
    <xf numFmtId="2" fontId="8" fillId="0" borderId="30" xfId="0" applyNumberFormat="1" applyFont="1" applyFill="1" applyBorder="1" applyAlignment="1">
      <alignment horizontal="center" vertical="top" wrapText="1"/>
    </xf>
    <xf numFmtId="0" fontId="78" fillId="0" borderId="51" xfId="0" applyFont="1" applyBorder="1" applyAlignment="1">
      <alignment horizontal="center" vertical="top"/>
    </xf>
    <xf numFmtId="0" fontId="78" fillId="0" borderId="17" xfId="0" applyFont="1" applyBorder="1" applyAlignment="1">
      <alignment horizontal="center" vertical="top"/>
    </xf>
    <xf numFmtId="0" fontId="78" fillId="0" borderId="16" xfId="0" applyFont="1" applyBorder="1" applyAlignment="1">
      <alignment horizontal="center" vertical="top"/>
    </xf>
    <xf numFmtId="2" fontId="57" fillId="33" borderId="16" xfId="0" applyNumberFormat="1" applyFont="1" applyFill="1" applyBorder="1" applyAlignment="1">
      <alignment horizontal="center" vertical="top" wrapText="1"/>
    </xf>
    <xf numFmtId="2" fontId="57" fillId="33" borderId="18" xfId="0" applyNumberFormat="1" applyFont="1" applyFill="1" applyBorder="1" applyAlignment="1">
      <alignment horizontal="center" vertical="top" wrapText="1"/>
    </xf>
    <xf numFmtId="2" fontId="57" fillId="33" borderId="5" xfId="0" applyNumberFormat="1" applyFont="1" applyFill="1" applyBorder="1" applyAlignment="1">
      <alignment horizontal="center" vertical="top" wrapText="1"/>
    </xf>
    <xf numFmtId="2" fontId="57" fillId="37" borderId="48" xfId="0" applyNumberFormat="1" applyFont="1" applyFill="1" applyBorder="1" applyAlignment="1">
      <alignment horizontal="center" vertical="top" wrapText="1"/>
    </xf>
    <xf numFmtId="2" fontId="57" fillId="37" borderId="50" xfId="0" applyNumberFormat="1" applyFont="1" applyFill="1" applyBorder="1" applyAlignment="1">
      <alignment horizontal="center" vertical="top" wrapText="1"/>
    </xf>
    <xf numFmtId="2" fontId="56" fillId="0" borderId="22" xfId="0" applyNumberFormat="1" applyFont="1" applyFill="1" applyBorder="1" applyAlignment="1">
      <alignment horizontal="center" vertical="top" wrapText="1"/>
    </xf>
    <xf numFmtId="2" fontId="56" fillId="0" borderId="31" xfId="0" applyNumberFormat="1" applyFont="1" applyFill="1" applyBorder="1" applyAlignment="1">
      <alignment horizontal="center" vertical="top" wrapText="1"/>
    </xf>
    <xf numFmtId="2" fontId="56" fillId="0" borderId="32" xfId="0" applyNumberFormat="1" applyFont="1" applyFill="1" applyBorder="1" applyAlignment="1">
      <alignment horizontal="center" vertical="top" wrapText="1"/>
    </xf>
    <xf numFmtId="2" fontId="55" fillId="0" borderId="48" xfId="0" applyNumberFormat="1" applyFont="1" applyBorder="1" applyAlignment="1">
      <alignment horizontal="center" vertical="top" wrapText="1"/>
    </xf>
    <xf numFmtId="2" fontId="55" fillId="0" borderId="49" xfId="0" applyNumberFormat="1" applyFont="1" applyBorder="1" applyAlignment="1">
      <alignment horizontal="center" vertical="top" wrapText="1"/>
    </xf>
    <xf numFmtId="2" fontId="55" fillId="0" borderId="50" xfId="0" applyNumberFormat="1" applyFont="1" applyBorder="1" applyAlignment="1">
      <alignment horizontal="center" vertical="top" wrapText="1"/>
    </xf>
    <xf numFmtId="2" fontId="8" fillId="36" borderId="2" xfId="0" applyNumberFormat="1" applyFont="1" applyFill="1" applyBorder="1" applyAlignment="1">
      <alignment horizontal="center" vertical="top" wrapText="1"/>
    </xf>
    <xf numFmtId="2" fontId="56" fillId="36" borderId="57" xfId="0" applyNumberFormat="1" applyFont="1" applyFill="1" applyBorder="1" applyAlignment="1">
      <alignment horizontal="center" vertical="top" wrapText="1"/>
    </xf>
    <xf numFmtId="2" fontId="56" fillId="36" borderId="54" xfId="0" applyNumberFormat="1" applyFont="1" applyFill="1" applyBorder="1" applyAlignment="1">
      <alignment horizontal="center" vertical="top" wrapText="1"/>
    </xf>
    <xf numFmtId="2" fontId="55" fillId="33" borderId="48" xfId="0" applyNumberFormat="1" applyFont="1" applyFill="1" applyBorder="1" applyAlignment="1">
      <alignment horizontal="center" vertical="top" wrapText="1"/>
    </xf>
    <xf numFmtId="2" fontId="55" fillId="33" borderId="56" xfId="0" applyNumberFormat="1" applyFont="1" applyFill="1" applyBorder="1" applyAlignment="1">
      <alignment horizontal="center" vertical="top" wrapText="1"/>
    </xf>
    <xf numFmtId="2" fontId="55" fillId="35" borderId="23" xfId="0" applyNumberFormat="1" applyFont="1" applyFill="1" applyBorder="1" applyAlignment="1">
      <alignment horizontal="center" vertical="top" wrapText="1"/>
    </xf>
    <xf numFmtId="2" fontId="55" fillId="35" borderId="49" xfId="0" applyNumberFormat="1" applyFont="1" applyFill="1" applyBorder="1" applyAlignment="1">
      <alignment horizontal="center" vertical="top" wrapText="1"/>
    </xf>
    <xf numFmtId="2" fontId="55" fillId="35" borderId="50" xfId="0" applyNumberFormat="1" applyFont="1" applyFill="1" applyBorder="1" applyAlignment="1">
      <alignment horizontal="center" vertical="top" wrapText="1"/>
    </xf>
    <xf numFmtId="2" fontId="55" fillId="35" borderId="48" xfId="0" applyNumberFormat="1" applyFont="1" applyFill="1" applyBorder="1" applyAlignment="1">
      <alignment horizontal="center" vertical="top" wrapText="1"/>
    </xf>
    <xf numFmtId="2" fontId="55" fillId="35" borderId="56" xfId="0" applyNumberFormat="1" applyFont="1" applyFill="1" applyBorder="1" applyAlignment="1">
      <alignment horizontal="center" vertical="top" wrapText="1"/>
    </xf>
    <xf numFmtId="2" fontId="55" fillId="36" borderId="23" xfId="0" applyNumberFormat="1" applyFont="1" applyFill="1" applyBorder="1" applyAlignment="1">
      <alignment horizontal="center" vertical="top" wrapText="1"/>
    </xf>
    <xf numFmtId="2" fontId="55" fillId="36" borderId="49" xfId="0" applyNumberFormat="1" applyFont="1" applyFill="1" applyBorder="1" applyAlignment="1">
      <alignment horizontal="center" vertical="top" wrapText="1"/>
    </xf>
    <xf numFmtId="2" fontId="55" fillId="36" borderId="50" xfId="0" applyNumberFormat="1" applyFont="1" applyFill="1" applyBorder="1" applyAlignment="1">
      <alignment horizontal="center" vertical="top" wrapText="1"/>
    </xf>
    <xf numFmtId="2" fontId="55" fillId="42" borderId="36" xfId="0" applyNumberFormat="1" applyFont="1" applyFill="1" applyBorder="1" applyAlignment="1">
      <alignment horizontal="center" vertical="top" wrapText="1"/>
    </xf>
    <xf numFmtId="2" fontId="55" fillId="42" borderId="18" xfId="0" applyNumberFormat="1" applyFont="1" applyFill="1" applyBorder="1" applyAlignment="1">
      <alignment horizontal="center" vertical="top" wrapText="1"/>
    </xf>
    <xf numFmtId="2" fontId="55" fillId="42" borderId="5" xfId="0" applyNumberFormat="1" applyFont="1" applyFill="1" applyBorder="1" applyAlignment="1">
      <alignment horizontal="center" vertical="top" wrapText="1"/>
    </xf>
    <xf numFmtId="2" fontId="55" fillId="0" borderId="55" xfId="0" applyNumberFormat="1" applyFont="1" applyFill="1" applyBorder="1" applyAlignment="1">
      <alignment horizontal="center" vertical="top" wrapText="1"/>
    </xf>
    <xf numFmtId="2" fontId="55" fillId="0" borderId="40" xfId="0" applyNumberFormat="1" applyFont="1" applyFill="1" applyBorder="1" applyAlignment="1">
      <alignment horizontal="center" vertical="top" wrapText="1"/>
    </xf>
    <xf numFmtId="2" fontId="55" fillId="0" borderId="53" xfId="0" applyNumberFormat="1" applyFont="1" applyFill="1" applyBorder="1" applyAlignment="1">
      <alignment horizontal="center" vertical="top" wrapText="1"/>
    </xf>
    <xf numFmtId="2" fontId="55" fillId="0" borderId="5" xfId="0" applyNumberFormat="1" applyFont="1" applyFill="1" applyBorder="1" applyAlignment="1">
      <alignment horizontal="center" vertical="top" wrapText="1"/>
    </xf>
    <xf numFmtId="2" fontId="8" fillId="40" borderId="27" xfId="0" applyNumberFormat="1" applyFont="1" applyFill="1" applyBorder="1" applyAlignment="1">
      <alignment horizontal="center" vertical="top" wrapText="1"/>
    </xf>
    <xf numFmtId="2" fontId="8" fillId="40" borderId="29" xfId="0" applyNumberFormat="1" applyFont="1" applyFill="1" applyBorder="1" applyAlignment="1">
      <alignment horizontal="center" vertical="top" wrapText="1"/>
    </xf>
    <xf numFmtId="2" fontId="8" fillId="40" borderId="30" xfId="0" applyNumberFormat="1" applyFont="1" applyFill="1" applyBorder="1" applyAlignment="1">
      <alignment horizontal="center" vertical="top" wrapText="1"/>
    </xf>
    <xf numFmtId="2" fontId="55" fillId="40" borderId="35" xfId="0" applyNumberFormat="1" applyFont="1" applyFill="1" applyBorder="1" applyAlignment="1">
      <alignment horizontal="center" vertical="top" wrapText="1"/>
    </xf>
    <xf numFmtId="2" fontId="55" fillId="40" borderId="33" xfId="0" applyNumberFormat="1" applyFont="1" applyFill="1" applyBorder="1" applyAlignment="1">
      <alignment horizontal="center" vertical="top" wrapText="1"/>
    </xf>
    <xf numFmtId="2" fontId="55" fillId="40" borderId="34" xfId="0" applyNumberFormat="1" applyFont="1" applyFill="1" applyBorder="1" applyAlignment="1">
      <alignment horizontal="center" vertical="top" wrapText="1"/>
    </xf>
    <xf numFmtId="2" fontId="55" fillId="41" borderId="27" xfId="0" applyNumberFormat="1" applyFont="1" applyFill="1" applyBorder="1" applyAlignment="1">
      <alignment horizontal="center" vertical="top" wrapText="1"/>
    </xf>
    <xf numFmtId="2" fontId="55" fillId="41" borderId="29" xfId="0" applyNumberFormat="1" applyFont="1" applyFill="1" applyBorder="1" applyAlignment="1">
      <alignment horizontal="center" vertical="top" wrapText="1"/>
    </xf>
    <xf numFmtId="2" fontId="55" fillId="41" borderId="30" xfId="0" applyNumberFormat="1" applyFont="1" applyFill="1" applyBorder="1" applyAlignment="1">
      <alignment horizontal="center" vertical="top" wrapText="1"/>
    </xf>
    <xf numFmtId="2" fontId="55" fillId="40" borderId="19" xfId="0" applyNumberFormat="1" applyFont="1" applyFill="1" applyBorder="1" applyAlignment="1">
      <alignment horizontal="center" vertical="top" wrapText="1"/>
    </xf>
    <xf numFmtId="2" fontId="55" fillId="40" borderId="20" xfId="0" applyNumberFormat="1" applyFont="1" applyFill="1" applyBorder="1" applyAlignment="1">
      <alignment horizontal="center" vertical="top" wrapText="1"/>
    </xf>
    <xf numFmtId="2" fontId="55" fillId="40" borderId="21" xfId="0" applyNumberFormat="1" applyFont="1" applyFill="1" applyBorder="1" applyAlignment="1">
      <alignment horizontal="center" vertical="top" wrapText="1"/>
    </xf>
    <xf numFmtId="2" fontId="55" fillId="40" borderId="27" xfId="0" applyNumberFormat="1" applyFont="1" applyFill="1" applyBorder="1" applyAlignment="1">
      <alignment horizontal="center" vertical="top" wrapText="1"/>
    </xf>
    <xf numFmtId="2" fontId="55" fillId="40" borderId="29" xfId="0" applyNumberFormat="1" applyFont="1" applyFill="1" applyBorder="1" applyAlignment="1">
      <alignment horizontal="center" vertical="top" wrapText="1"/>
    </xf>
    <xf numFmtId="2" fontId="55" fillId="39" borderId="18" xfId="0" applyNumberFormat="1" applyFont="1" applyFill="1" applyBorder="1" applyAlignment="1">
      <alignment horizontal="center" vertical="top" wrapText="1"/>
    </xf>
    <xf numFmtId="2" fontId="55" fillId="39" borderId="5" xfId="0" applyNumberFormat="1" applyFont="1" applyFill="1" applyBorder="1" applyAlignment="1">
      <alignment horizontal="center" vertical="top" wrapText="1"/>
    </xf>
    <xf numFmtId="2" fontId="55" fillId="42" borderId="23" xfId="0" applyNumberFormat="1" applyFont="1" applyFill="1" applyBorder="1" applyAlignment="1">
      <alignment horizontal="center" vertical="top" wrapText="1"/>
    </xf>
    <xf numFmtId="2" fontId="55" fillId="42" borderId="49" xfId="0" applyNumberFormat="1" applyFont="1" applyFill="1" applyBorder="1" applyAlignment="1">
      <alignment horizontal="center" vertical="top" wrapText="1"/>
    </xf>
    <xf numFmtId="2" fontId="55" fillId="42" borderId="50" xfId="0" applyNumberFormat="1" applyFont="1" applyFill="1" applyBorder="1" applyAlignment="1">
      <alignment horizontal="center" vertical="top" wrapText="1"/>
    </xf>
    <xf numFmtId="2" fontId="55" fillId="42" borderId="19" xfId="0" applyNumberFormat="1" applyFont="1" applyFill="1" applyBorder="1" applyAlignment="1">
      <alignment horizontal="center" vertical="top" wrapText="1"/>
    </xf>
    <xf numFmtId="2" fontId="55" fillId="42" borderId="20" xfId="0" applyNumberFormat="1" applyFont="1" applyFill="1" applyBorder="1" applyAlignment="1">
      <alignment horizontal="center" vertical="top" wrapText="1"/>
    </xf>
    <xf numFmtId="2" fontId="55" fillId="42" borderId="21" xfId="0" applyNumberFormat="1" applyFont="1" applyFill="1" applyBorder="1" applyAlignment="1">
      <alignment horizontal="center" vertical="top" wrapText="1"/>
    </xf>
    <xf numFmtId="2" fontId="55" fillId="42" borderId="38" xfId="0" applyNumberFormat="1" applyFont="1" applyFill="1" applyBorder="1" applyAlignment="1">
      <alignment horizontal="center" vertical="top" wrapText="1"/>
    </xf>
    <xf numFmtId="2" fontId="55" fillId="0" borderId="56" xfId="0" applyNumberFormat="1" applyFont="1" applyBorder="1" applyAlignment="1">
      <alignment horizontal="center" vertical="top" wrapText="1"/>
    </xf>
    <xf numFmtId="3" fontId="62" fillId="3" borderId="2" xfId="0" applyNumberFormat="1" applyFont="1" applyFill="1" applyBorder="1" applyAlignment="1">
      <alignment horizontal="center" vertical="top" wrapText="1"/>
    </xf>
    <xf numFmtId="3" fontId="54" fillId="0" borderId="47" xfId="0" applyNumberFormat="1" applyFont="1" applyFill="1" applyBorder="1" applyAlignment="1">
      <alignment horizontal="center" vertical="top" wrapText="1"/>
    </xf>
    <xf numFmtId="3" fontId="54" fillId="0" borderId="3" xfId="0" applyNumberFormat="1" applyFont="1" applyFill="1" applyBorder="1" applyAlignment="1">
      <alignment horizontal="center" vertical="top" wrapText="1"/>
    </xf>
    <xf numFmtId="0" fontId="53" fillId="0" borderId="51" xfId="0" applyFont="1" applyFill="1" applyBorder="1" applyAlignment="1">
      <alignment horizontal="center" vertical="top" wrapText="1"/>
    </xf>
    <xf numFmtId="0" fontId="53" fillId="0" borderId="52" xfId="0" applyFont="1" applyFill="1" applyBorder="1" applyAlignment="1">
      <alignment horizontal="center" vertical="top" wrapText="1"/>
    </xf>
    <xf numFmtId="0" fontId="53" fillId="0" borderId="53" xfId="0" applyFont="1" applyFill="1" applyBorder="1" applyAlignment="1">
      <alignment horizontal="center" vertical="top" wrapText="1"/>
    </xf>
    <xf numFmtId="0" fontId="53" fillId="5" borderId="51" xfId="0" applyFont="1" applyFill="1" applyBorder="1" applyAlignment="1">
      <alignment horizontal="center" vertical="top" wrapText="1"/>
    </xf>
    <xf numFmtId="0" fontId="53" fillId="5" borderId="52" xfId="0" applyFont="1" applyFill="1" applyBorder="1" applyAlignment="1">
      <alignment horizontal="center" vertical="top" wrapText="1"/>
    </xf>
    <xf numFmtId="0" fontId="53" fillId="5" borderId="53" xfId="0" applyFont="1" applyFill="1" applyBorder="1" applyAlignment="1">
      <alignment horizontal="center" vertical="top" wrapText="1"/>
    </xf>
    <xf numFmtId="0" fontId="53" fillId="0" borderId="48" xfId="0" applyFont="1" applyFill="1" applyBorder="1" applyAlignment="1">
      <alignment horizontal="center" vertical="top" wrapText="1"/>
    </xf>
    <xf numFmtId="0" fontId="53" fillId="0" borderId="50" xfId="0" applyFont="1" applyFill="1" applyBorder="1" applyAlignment="1">
      <alignment horizontal="center" vertical="top" wrapText="1"/>
    </xf>
    <xf numFmtId="3" fontId="54" fillId="5" borderId="47" xfId="0" applyNumberFormat="1" applyFont="1" applyFill="1" applyBorder="1" applyAlignment="1">
      <alignment horizontal="center" vertical="top" wrapText="1"/>
    </xf>
    <xf numFmtId="3" fontId="54" fillId="5" borderId="3" xfId="0" applyNumberFormat="1" applyFont="1" applyFill="1" applyBorder="1" applyAlignment="1">
      <alignment horizontal="center" vertical="top" wrapText="1"/>
    </xf>
    <xf numFmtId="3" fontId="62" fillId="3" borderId="47" xfId="0" applyNumberFormat="1" applyFont="1" applyFill="1" applyBorder="1" applyAlignment="1">
      <alignment horizontal="center" vertical="top" wrapText="1"/>
    </xf>
    <xf numFmtId="3" fontId="62" fillId="3" borderId="3" xfId="0" applyNumberFormat="1" applyFont="1" applyFill="1" applyBorder="1" applyAlignment="1">
      <alignment horizontal="center" vertical="top" wrapText="1"/>
    </xf>
    <xf numFmtId="2" fontId="55" fillId="0" borderId="55" xfId="0" applyNumberFormat="1" applyFont="1" applyBorder="1" applyAlignment="1">
      <alignment horizontal="center" vertical="top" wrapText="1"/>
    </xf>
    <xf numFmtId="2" fontId="55" fillId="0" borderId="40" xfId="0" applyNumberFormat="1" applyFont="1" applyBorder="1" applyAlignment="1">
      <alignment horizontal="center" vertical="top" wrapText="1"/>
    </xf>
    <xf numFmtId="3" fontId="39" fillId="0" borderId="47" xfId="0" applyNumberFormat="1" applyFont="1" applyBorder="1" applyAlignment="1">
      <alignment horizontal="center" vertical="top" wrapText="1"/>
    </xf>
    <xf numFmtId="3" fontId="39" fillId="0" borderId="3" xfId="0" applyNumberFormat="1" applyFont="1" applyBorder="1" applyAlignment="1">
      <alignment horizontal="center" vertical="top" wrapText="1"/>
    </xf>
    <xf numFmtId="0" fontId="53" fillId="0" borderId="47" xfId="0" applyFont="1" applyFill="1" applyBorder="1" applyAlignment="1">
      <alignment horizontal="center" vertical="top" wrapText="1"/>
    </xf>
    <xf numFmtId="0" fontId="53" fillId="0" borderId="3" xfId="0" applyFont="1" applyFill="1" applyBorder="1" applyAlignment="1">
      <alignment horizontal="center" vertical="top" wrapText="1"/>
    </xf>
    <xf numFmtId="0" fontId="53" fillId="0" borderId="1" xfId="0" applyFont="1" applyFill="1" applyBorder="1" applyAlignment="1">
      <alignment horizontal="center" vertical="top" wrapText="1"/>
    </xf>
    <xf numFmtId="3" fontId="54" fillId="3" borderId="47" xfId="0" applyNumberFormat="1" applyFont="1" applyFill="1" applyBorder="1" applyAlignment="1">
      <alignment horizontal="center" vertical="top" wrapText="1"/>
    </xf>
    <xf numFmtId="3" fontId="54" fillId="3" borderId="3" xfId="0" applyNumberFormat="1" applyFont="1" applyFill="1" applyBorder="1" applyAlignment="1">
      <alignment horizontal="center" vertical="top" wrapText="1"/>
    </xf>
    <xf numFmtId="0" fontId="53" fillId="0" borderId="2" xfId="0" applyFont="1" applyFill="1" applyBorder="1" applyAlignment="1">
      <alignment horizontal="center" vertical="top" wrapText="1"/>
    </xf>
    <xf numFmtId="3" fontId="60" fillId="3" borderId="47" xfId="0" applyNumberFormat="1" applyFont="1" applyFill="1" applyBorder="1" applyAlignment="1">
      <alignment horizontal="center" vertical="top" wrapText="1"/>
    </xf>
    <xf numFmtId="3" fontId="60" fillId="3" borderId="3" xfId="0" applyNumberFormat="1" applyFont="1" applyFill="1" applyBorder="1" applyAlignment="1">
      <alignment horizontal="center" vertical="top" wrapText="1"/>
    </xf>
    <xf numFmtId="3" fontId="60" fillId="3" borderId="1" xfId="0" applyNumberFormat="1" applyFont="1" applyFill="1" applyBorder="1" applyAlignment="1">
      <alignment horizontal="center" vertical="top" wrapText="1"/>
    </xf>
    <xf numFmtId="3" fontId="60" fillId="3" borderId="2" xfId="0" applyNumberFormat="1" applyFont="1" applyFill="1" applyBorder="1" applyAlignment="1">
      <alignment horizontal="center" vertical="top" wrapText="1"/>
    </xf>
    <xf numFmtId="0" fontId="53" fillId="3" borderId="47" xfId="0" applyFont="1" applyFill="1" applyBorder="1" applyAlignment="1">
      <alignment horizontal="center" vertical="top" wrapText="1"/>
    </xf>
    <xf numFmtId="0" fontId="53" fillId="3" borderId="3" xfId="0" applyFont="1" applyFill="1" applyBorder="1" applyAlignment="1">
      <alignment horizontal="center" vertical="top" wrapText="1"/>
    </xf>
    <xf numFmtId="0" fontId="53" fillId="3" borderId="1" xfId="0" applyFont="1" applyFill="1" applyBorder="1" applyAlignment="1">
      <alignment horizontal="center" vertical="top" wrapText="1"/>
    </xf>
    <xf numFmtId="2" fontId="58" fillId="5" borderId="2" xfId="0" applyNumberFormat="1" applyFont="1" applyFill="1" applyBorder="1" applyAlignment="1">
      <alignment horizontal="center" vertical="top" wrapText="1"/>
    </xf>
    <xf numFmtId="3" fontId="39" fillId="3" borderId="2" xfId="0" applyNumberFormat="1" applyFont="1" applyFill="1" applyBorder="1" applyAlignment="1">
      <alignment horizontal="center" vertical="top" wrapText="1"/>
    </xf>
    <xf numFmtId="2" fontId="55" fillId="40" borderId="36" xfId="0" applyNumberFormat="1" applyFont="1" applyFill="1" applyBorder="1" applyAlignment="1">
      <alignment horizontal="center" vertical="top" wrapText="1"/>
    </xf>
    <xf numFmtId="2" fontId="55" fillId="40" borderId="18" xfId="0" applyNumberFormat="1" applyFont="1" applyFill="1" applyBorder="1" applyAlignment="1">
      <alignment horizontal="center" vertical="top" wrapText="1"/>
    </xf>
    <xf numFmtId="3" fontId="60" fillId="3" borderId="48" xfId="0" applyNumberFormat="1" applyFont="1" applyFill="1" applyBorder="1" applyAlignment="1">
      <alignment horizontal="center" vertical="top" wrapText="1"/>
    </xf>
    <xf numFmtId="3" fontId="60" fillId="3" borderId="49" xfId="0" applyNumberFormat="1" applyFont="1" applyFill="1" applyBorder="1" applyAlignment="1">
      <alignment horizontal="center" vertical="top" wrapText="1"/>
    </xf>
    <xf numFmtId="3" fontId="60" fillId="3" borderId="50" xfId="0" applyNumberFormat="1" applyFont="1" applyFill="1" applyBorder="1" applyAlignment="1">
      <alignment horizontal="center" vertical="top" wrapText="1"/>
    </xf>
    <xf numFmtId="3" fontId="39" fillId="0" borderId="47" xfId="0" applyNumberFormat="1" applyFont="1" applyFill="1" applyBorder="1" applyAlignment="1">
      <alignment horizontal="center" vertical="top" wrapText="1"/>
    </xf>
    <xf numFmtId="3" fontId="39" fillId="0" borderId="3" xfId="0" applyNumberFormat="1" applyFont="1" applyFill="1" applyBorder="1" applyAlignment="1">
      <alignment horizontal="center" vertical="top" wrapText="1"/>
    </xf>
    <xf numFmtId="3" fontId="39" fillId="0" borderId="1" xfId="0" applyNumberFormat="1" applyFont="1" applyFill="1" applyBorder="1" applyAlignment="1">
      <alignment horizontal="center" vertical="top" wrapText="1"/>
    </xf>
    <xf numFmtId="0" fontId="49" fillId="0" borderId="2" xfId="0" applyFont="1" applyFill="1" applyBorder="1" applyAlignment="1">
      <alignment horizontal="center" vertical="top" wrapText="1"/>
    </xf>
    <xf numFmtId="3" fontId="39" fillId="0" borderId="2" xfId="0" applyNumberFormat="1" applyFont="1" applyBorder="1" applyAlignment="1">
      <alignment horizontal="center" vertical="top" wrapText="1"/>
    </xf>
    <xf numFmtId="2" fontId="55" fillId="0" borderId="39" xfId="0" applyNumberFormat="1" applyFont="1" applyFill="1" applyBorder="1" applyAlignment="1">
      <alignment horizontal="center" vertical="top" wrapText="1"/>
    </xf>
    <xf numFmtId="2" fontId="55" fillId="0" borderId="16" xfId="0" applyNumberFormat="1" applyFont="1" applyBorder="1" applyAlignment="1">
      <alignment horizontal="center" vertical="top" wrapText="1"/>
    </xf>
    <xf numFmtId="2" fontId="55" fillId="0" borderId="18" xfId="0" applyNumberFormat="1" applyFont="1" applyBorder="1" applyAlignment="1">
      <alignment horizontal="center" vertical="top" wrapText="1"/>
    </xf>
    <xf numFmtId="2" fontId="55" fillId="0" borderId="5" xfId="0" applyNumberFormat="1" applyFont="1" applyBorder="1" applyAlignment="1">
      <alignment horizontal="center" vertical="top" wrapText="1"/>
    </xf>
    <xf numFmtId="2" fontId="55" fillId="40" borderId="30" xfId="0" applyNumberFormat="1" applyFont="1" applyFill="1" applyBorder="1" applyAlignment="1">
      <alignment horizontal="center" vertical="top" wrapText="1"/>
    </xf>
    <xf numFmtId="2" fontId="55" fillId="35" borderId="22" xfId="0" applyNumberFormat="1" applyFont="1" applyFill="1" applyBorder="1" applyAlignment="1">
      <alignment horizontal="center" vertical="top" wrapText="1"/>
    </xf>
    <xf numFmtId="2" fontId="55" fillId="35" borderId="31" xfId="0" applyNumberFormat="1" applyFont="1" applyFill="1" applyBorder="1" applyAlignment="1">
      <alignment horizontal="center" vertical="top" wrapText="1"/>
    </xf>
    <xf numFmtId="2" fontId="55" fillId="35" borderId="32" xfId="0" applyNumberFormat="1" applyFont="1" applyFill="1" applyBorder="1" applyAlignment="1">
      <alignment horizontal="center" vertical="top" wrapText="1"/>
    </xf>
    <xf numFmtId="2" fontId="55" fillId="38" borderId="24" xfId="0" applyNumberFormat="1" applyFont="1" applyFill="1" applyBorder="1" applyAlignment="1">
      <alignment horizontal="center" vertical="top" wrapText="1"/>
    </xf>
    <xf numFmtId="2" fontId="55" fillId="38" borderId="25" xfId="0" applyNumberFormat="1" applyFont="1" applyFill="1" applyBorder="1" applyAlignment="1">
      <alignment horizontal="center" vertical="top" wrapText="1"/>
    </xf>
    <xf numFmtId="2" fontId="55" fillId="38" borderId="26" xfId="0" applyNumberFormat="1" applyFont="1" applyFill="1" applyBorder="1" applyAlignment="1">
      <alignment horizontal="center" vertical="top" wrapText="1"/>
    </xf>
    <xf numFmtId="2" fontId="55" fillId="39" borderId="27" xfId="0" applyNumberFormat="1" applyFont="1" applyFill="1" applyBorder="1" applyAlignment="1">
      <alignment horizontal="center" vertical="top" wrapText="1"/>
    </xf>
    <xf numFmtId="2" fontId="55" fillId="39" borderId="29" xfId="0" applyNumberFormat="1" applyFont="1" applyFill="1" applyBorder="1" applyAlignment="1">
      <alignment horizontal="center" vertical="top" wrapText="1"/>
    </xf>
    <xf numFmtId="2" fontId="55" fillId="39" borderId="30" xfId="0" applyNumberFormat="1" applyFont="1" applyFill="1" applyBorder="1" applyAlignment="1">
      <alignment horizontal="center" vertical="top" wrapText="1"/>
    </xf>
    <xf numFmtId="0" fontId="80" fillId="0" borderId="0" xfId="0" applyFont="1" applyAlignment="1">
      <alignment horizontal="center" vertical="top" wrapText="1"/>
    </xf>
    <xf numFmtId="0" fontId="81" fillId="0" borderId="2" xfId="0" applyFont="1" applyBorder="1" applyAlignment="1">
      <alignment horizontal="center" vertical="top" wrapText="1"/>
    </xf>
    <xf numFmtId="0" fontId="83" fillId="0" borderId="33" xfId="0" applyFont="1" applyBorder="1" applyAlignment="1">
      <alignment horizontal="center" vertical="top" wrapText="1"/>
    </xf>
    <xf numFmtId="0" fontId="81" fillId="47" borderId="48" xfId="0" applyFont="1" applyFill="1" applyBorder="1" applyAlignment="1">
      <alignment horizontal="center" vertical="top" wrapText="1"/>
    </xf>
    <xf numFmtId="0" fontId="81" fillId="47" borderId="49" xfId="0" applyFont="1" applyFill="1" applyBorder="1" applyAlignment="1">
      <alignment horizontal="center" vertical="top" wrapText="1"/>
    </xf>
    <xf numFmtId="0" fontId="81" fillId="47" borderId="50" xfId="0" applyFont="1" applyFill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63" xfId="0" applyBorder="1" applyAlignment="1">
      <alignment horizontal="center" vertical="top" wrapText="1"/>
    </xf>
    <xf numFmtId="0" fontId="28" fillId="0" borderId="58" xfId="0" applyFont="1" applyFill="1" applyBorder="1" applyAlignment="1">
      <alignment horizontal="center" vertical="top" wrapText="1"/>
    </xf>
    <xf numFmtId="0" fontId="28" fillId="0" borderId="59" xfId="0" applyFont="1" applyFill="1" applyBorder="1" applyAlignment="1">
      <alignment horizontal="center" vertical="top" wrapText="1"/>
    </xf>
    <xf numFmtId="0" fontId="28" fillId="0" borderId="60" xfId="0" applyFont="1" applyFill="1" applyBorder="1" applyAlignment="1">
      <alignment horizontal="center" vertical="top" wrapText="1"/>
    </xf>
    <xf numFmtId="0" fontId="28" fillId="48" borderId="59" xfId="0" applyFont="1" applyFill="1" applyBorder="1" applyAlignment="1">
      <alignment horizontal="center" vertical="top" wrapText="1"/>
    </xf>
    <xf numFmtId="0" fontId="28" fillId="48" borderId="60" xfId="0" applyFont="1" applyFill="1" applyBorder="1" applyAlignment="1">
      <alignment horizontal="center" vertical="top" wrapText="1"/>
    </xf>
    <xf numFmtId="0" fontId="46" fillId="4" borderId="59" xfId="0" applyFont="1" applyFill="1" applyBorder="1" applyAlignment="1">
      <alignment horizontal="center" vertical="top" wrapText="1"/>
    </xf>
    <xf numFmtId="0" fontId="46" fillId="4" borderId="60" xfId="0" applyFont="1" applyFill="1" applyBorder="1" applyAlignment="1">
      <alignment horizontal="center" vertical="top" wrapText="1"/>
    </xf>
    <xf numFmtId="0" fontId="46" fillId="49" borderId="60" xfId="0" applyFont="1" applyFill="1" applyBorder="1" applyAlignment="1">
      <alignment horizontal="center" vertical="top" wrapText="1"/>
    </xf>
    <xf numFmtId="0" fontId="46" fillId="49" borderId="20" xfId="0" applyFont="1" applyFill="1" applyBorder="1"/>
    <xf numFmtId="0" fontId="46" fillId="49" borderId="21" xfId="0" applyFont="1" applyFill="1" applyBorder="1"/>
    <xf numFmtId="0" fontId="92" fillId="0" borderId="0" xfId="0" applyFont="1" applyAlignment="1">
      <alignment horizontal="left" vertical="top"/>
    </xf>
    <xf numFmtId="0" fontId="92" fillId="0" borderId="0" xfId="0" applyFont="1" applyAlignment="1">
      <alignment horizontal="right" vertical="top"/>
    </xf>
    <xf numFmtId="0" fontId="92" fillId="0" borderId="0" xfId="0" applyFont="1" applyAlignment="1">
      <alignment vertical="top"/>
    </xf>
  </cellXfs>
  <cellStyles count="638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19 2" xfId="614"/>
    <cellStyle name="Обычный 19 2 2" xfId="615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FEBEE9"/>
      <color rgb="FFE8EC42"/>
      <color rgb="FFCEF3FE"/>
      <color rgb="FFCCFF99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A20" sqref="A20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74" width="12.140625" style="1" customWidth="1"/>
    <col min="75" max="83" width="12.140625" style="1" hidden="1" customWidth="1"/>
    <col min="84" max="86" width="14" style="1" hidden="1" customWidth="1"/>
    <col min="87" max="95" width="12.140625" style="1" hidden="1" customWidth="1"/>
    <col min="96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47" width="9.140625" style="1"/>
    <col min="1448" max="1448" width="34.85546875" style="1" customWidth="1"/>
    <col min="1449" max="1449" width="23.140625" style="1" customWidth="1"/>
    <col min="1450" max="1450" width="6.28515625" style="1" customWidth="1"/>
    <col min="1451" max="1451" width="51" style="1" customWidth="1"/>
    <col min="1452" max="1452" width="16.5703125" style="1" customWidth="1"/>
    <col min="1453" max="1453" width="12.85546875" style="1" customWidth="1"/>
    <col min="1454" max="1454" width="15.5703125" style="1" customWidth="1"/>
    <col min="1455" max="1455" width="16.5703125" style="1" customWidth="1"/>
    <col min="1456" max="1456" width="17" style="1" customWidth="1"/>
    <col min="1457" max="1458" width="17.42578125" style="1" customWidth="1"/>
    <col min="1459" max="1460" width="16.5703125" style="1" customWidth="1"/>
    <col min="1461" max="1463" width="17.42578125" style="1" customWidth="1"/>
    <col min="1464" max="1465" width="16.5703125" style="1" customWidth="1"/>
    <col min="1466" max="1468" width="17.42578125" style="1" customWidth="1"/>
    <col min="1469" max="1470" width="16.5703125" style="1" customWidth="1"/>
    <col min="1471" max="1473" width="17.42578125" style="1" customWidth="1"/>
    <col min="1474" max="1474" width="15.5703125" style="1" customWidth="1"/>
    <col min="1475" max="1475" width="16.5703125" style="1" customWidth="1"/>
    <col min="1476" max="1477" width="17.42578125" style="1" customWidth="1"/>
    <col min="1478" max="1512" width="12.140625" style="1" customWidth="1"/>
    <col min="1513" max="1703" width="9.140625" style="1"/>
    <col min="1704" max="1704" width="34.85546875" style="1" customWidth="1"/>
    <col min="1705" max="1705" width="23.140625" style="1" customWidth="1"/>
    <col min="1706" max="1706" width="6.28515625" style="1" customWidth="1"/>
    <col min="1707" max="1707" width="51" style="1" customWidth="1"/>
    <col min="1708" max="1708" width="16.5703125" style="1" customWidth="1"/>
    <col min="1709" max="1709" width="12.85546875" style="1" customWidth="1"/>
    <col min="1710" max="1710" width="15.5703125" style="1" customWidth="1"/>
    <col min="1711" max="1711" width="16.5703125" style="1" customWidth="1"/>
    <col min="1712" max="1712" width="17" style="1" customWidth="1"/>
    <col min="1713" max="1714" width="17.42578125" style="1" customWidth="1"/>
    <col min="1715" max="1716" width="16.5703125" style="1" customWidth="1"/>
    <col min="1717" max="1719" width="17.42578125" style="1" customWidth="1"/>
    <col min="1720" max="1721" width="16.5703125" style="1" customWidth="1"/>
    <col min="1722" max="1724" width="17.42578125" style="1" customWidth="1"/>
    <col min="1725" max="1726" width="16.5703125" style="1" customWidth="1"/>
    <col min="1727" max="1729" width="17.42578125" style="1" customWidth="1"/>
    <col min="1730" max="1730" width="15.5703125" style="1" customWidth="1"/>
    <col min="1731" max="1731" width="16.5703125" style="1" customWidth="1"/>
    <col min="1732" max="1733" width="17.42578125" style="1" customWidth="1"/>
    <col min="1734" max="1768" width="12.140625" style="1" customWidth="1"/>
    <col min="1769" max="1959" width="9.140625" style="1"/>
    <col min="1960" max="1960" width="34.85546875" style="1" customWidth="1"/>
    <col min="1961" max="1961" width="23.140625" style="1" customWidth="1"/>
    <col min="1962" max="1962" width="6.28515625" style="1" customWidth="1"/>
    <col min="1963" max="1963" width="51" style="1" customWidth="1"/>
    <col min="1964" max="1964" width="16.5703125" style="1" customWidth="1"/>
    <col min="1965" max="1965" width="12.85546875" style="1" customWidth="1"/>
    <col min="1966" max="1966" width="15.5703125" style="1" customWidth="1"/>
    <col min="1967" max="1967" width="16.5703125" style="1" customWidth="1"/>
    <col min="1968" max="1968" width="17" style="1" customWidth="1"/>
    <col min="1969" max="1970" width="17.42578125" style="1" customWidth="1"/>
    <col min="1971" max="1972" width="16.5703125" style="1" customWidth="1"/>
    <col min="1973" max="1975" width="17.42578125" style="1" customWidth="1"/>
    <col min="1976" max="1977" width="16.5703125" style="1" customWidth="1"/>
    <col min="1978" max="1980" width="17.42578125" style="1" customWidth="1"/>
    <col min="1981" max="1982" width="16.5703125" style="1" customWidth="1"/>
    <col min="1983" max="1985" width="17.42578125" style="1" customWidth="1"/>
    <col min="1986" max="1986" width="15.5703125" style="1" customWidth="1"/>
    <col min="1987" max="1987" width="16.5703125" style="1" customWidth="1"/>
    <col min="1988" max="1989" width="17.42578125" style="1" customWidth="1"/>
    <col min="1990" max="2024" width="12.140625" style="1" customWidth="1"/>
    <col min="2025" max="2215" width="9.140625" style="1"/>
    <col min="2216" max="2216" width="34.85546875" style="1" customWidth="1"/>
    <col min="2217" max="2217" width="23.140625" style="1" customWidth="1"/>
    <col min="2218" max="2218" width="6.28515625" style="1" customWidth="1"/>
    <col min="2219" max="2219" width="51" style="1" customWidth="1"/>
    <col min="2220" max="2220" width="16.5703125" style="1" customWidth="1"/>
    <col min="2221" max="2221" width="12.85546875" style="1" customWidth="1"/>
    <col min="2222" max="2222" width="15.5703125" style="1" customWidth="1"/>
    <col min="2223" max="2223" width="16.5703125" style="1" customWidth="1"/>
    <col min="2224" max="2224" width="17" style="1" customWidth="1"/>
    <col min="2225" max="2226" width="17.42578125" style="1" customWidth="1"/>
    <col min="2227" max="2228" width="16.5703125" style="1" customWidth="1"/>
    <col min="2229" max="2231" width="17.42578125" style="1" customWidth="1"/>
    <col min="2232" max="2233" width="16.5703125" style="1" customWidth="1"/>
    <col min="2234" max="2236" width="17.42578125" style="1" customWidth="1"/>
    <col min="2237" max="2238" width="16.5703125" style="1" customWidth="1"/>
    <col min="2239" max="2241" width="17.42578125" style="1" customWidth="1"/>
    <col min="2242" max="2242" width="15.5703125" style="1" customWidth="1"/>
    <col min="2243" max="2243" width="16.5703125" style="1" customWidth="1"/>
    <col min="2244" max="2245" width="17.42578125" style="1" customWidth="1"/>
    <col min="2246" max="2280" width="12.140625" style="1" customWidth="1"/>
    <col min="2281" max="2471" width="9.140625" style="1"/>
    <col min="2472" max="2472" width="34.85546875" style="1" customWidth="1"/>
    <col min="2473" max="2473" width="23.140625" style="1" customWidth="1"/>
    <col min="2474" max="2474" width="6.28515625" style="1" customWidth="1"/>
    <col min="2475" max="2475" width="51" style="1" customWidth="1"/>
    <col min="2476" max="2476" width="16.5703125" style="1" customWidth="1"/>
    <col min="2477" max="2477" width="12.85546875" style="1" customWidth="1"/>
    <col min="2478" max="2478" width="15.5703125" style="1" customWidth="1"/>
    <col min="2479" max="2479" width="16.5703125" style="1" customWidth="1"/>
    <col min="2480" max="2480" width="17" style="1" customWidth="1"/>
    <col min="2481" max="2482" width="17.42578125" style="1" customWidth="1"/>
    <col min="2483" max="2484" width="16.5703125" style="1" customWidth="1"/>
    <col min="2485" max="2487" width="17.42578125" style="1" customWidth="1"/>
    <col min="2488" max="2489" width="16.5703125" style="1" customWidth="1"/>
    <col min="2490" max="2492" width="17.42578125" style="1" customWidth="1"/>
    <col min="2493" max="2494" width="16.5703125" style="1" customWidth="1"/>
    <col min="2495" max="2497" width="17.42578125" style="1" customWidth="1"/>
    <col min="2498" max="2498" width="15.5703125" style="1" customWidth="1"/>
    <col min="2499" max="2499" width="16.5703125" style="1" customWidth="1"/>
    <col min="2500" max="2501" width="17.42578125" style="1" customWidth="1"/>
    <col min="2502" max="2536" width="12.140625" style="1" customWidth="1"/>
    <col min="2537" max="2727" width="9.140625" style="1"/>
    <col min="2728" max="2728" width="34.85546875" style="1" customWidth="1"/>
    <col min="2729" max="2729" width="23.140625" style="1" customWidth="1"/>
    <col min="2730" max="2730" width="6.28515625" style="1" customWidth="1"/>
    <col min="2731" max="2731" width="51" style="1" customWidth="1"/>
    <col min="2732" max="2732" width="16.5703125" style="1" customWidth="1"/>
    <col min="2733" max="2733" width="12.85546875" style="1" customWidth="1"/>
    <col min="2734" max="2734" width="15.5703125" style="1" customWidth="1"/>
    <col min="2735" max="2735" width="16.5703125" style="1" customWidth="1"/>
    <col min="2736" max="2736" width="17" style="1" customWidth="1"/>
    <col min="2737" max="2738" width="17.42578125" style="1" customWidth="1"/>
    <col min="2739" max="2740" width="16.5703125" style="1" customWidth="1"/>
    <col min="2741" max="2743" width="17.42578125" style="1" customWidth="1"/>
    <col min="2744" max="2745" width="16.5703125" style="1" customWidth="1"/>
    <col min="2746" max="2748" width="17.42578125" style="1" customWidth="1"/>
    <col min="2749" max="2750" width="16.5703125" style="1" customWidth="1"/>
    <col min="2751" max="2753" width="17.42578125" style="1" customWidth="1"/>
    <col min="2754" max="2754" width="15.5703125" style="1" customWidth="1"/>
    <col min="2755" max="2755" width="16.5703125" style="1" customWidth="1"/>
    <col min="2756" max="2757" width="17.42578125" style="1" customWidth="1"/>
    <col min="2758" max="2792" width="12.140625" style="1" customWidth="1"/>
    <col min="2793" max="2983" width="9.140625" style="1"/>
    <col min="2984" max="2984" width="34.85546875" style="1" customWidth="1"/>
    <col min="2985" max="2985" width="23.140625" style="1" customWidth="1"/>
    <col min="2986" max="2986" width="6.28515625" style="1" customWidth="1"/>
    <col min="2987" max="2987" width="51" style="1" customWidth="1"/>
    <col min="2988" max="2988" width="16.5703125" style="1" customWidth="1"/>
    <col min="2989" max="2989" width="12.85546875" style="1" customWidth="1"/>
    <col min="2990" max="2990" width="15.5703125" style="1" customWidth="1"/>
    <col min="2991" max="2991" width="16.5703125" style="1" customWidth="1"/>
    <col min="2992" max="2992" width="17" style="1" customWidth="1"/>
    <col min="2993" max="2994" width="17.42578125" style="1" customWidth="1"/>
    <col min="2995" max="2996" width="16.5703125" style="1" customWidth="1"/>
    <col min="2997" max="2999" width="17.42578125" style="1" customWidth="1"/>
    <col min="3000" max="3001" width="16.5703125" style="1" customWidth="1"/>
    <col min="3002" max="3004" width="17.42578125" style="1" customWidth="1"/>
    <col min="3005" max="3006" width="16.5703125" style="1" customWidth="1"/>
    <col min="3007" max="3009" width="17.42578125" style="1" customWidth="1"/>
    <col min="3010" max="3010" width="15.5703125" style="1" customWidth="1"/>
    <col min="3011" max="3011" width="16.5703125" style="1" customWidth="1"/>
    <col min="3012" max="3013" width="17.42578125" style="1" customWidth="1"/>
    <col min="3014" max="3048" width="12.140625" style="1" customWidth="1"/>
    <col min="3049" max="3239" width="9.140625" style="1"/>
    <col min="3240" max="3240" width="34.85546875" style="1" customWidth="1"/>
    <col min="3241" max="3241" width="23.140625" style="1" customWidth="1"/>
    <col min="3242" max="3242" width="6.28515625" style="1" customWidth="1"/>
    <col min="3243" max="3243" width="51" style="1" customWidth="1"/>
    <col min="3244" max="3244" width="16.5703125" style="1" customWidth="1"/>
    <col min="3245" max="3245" width="12.85546875" style="1" customWidth="1"/>
    <col min="3246" max="3246" width="15.5703125" style="1" customWidth="1"/>
    <col min="3247" max="3247" width="16.5703125" style="1" customWidth="1"/>
    <col min="3248" max="3248" width="17" style="1" customWidth="1"/>
    <col min="3249" max="3250" width="17.42578125" style="1" customWidth="1"/>
    <col min="3251" max="3252" width="16.5703125" style="1" customWidth="1"/>
    <col min="3253" max="3255" width="17.42578125" style="1" customWidth="1"/>
    <col min="3256" max="3257" width="16.5703125" style="1" customWidth="1"/>
    <col min="3258" max="3260" width="17.42578125" style="1" customWidth="1"/>
    <col min="3261" max="3262" width="16.5703125" style="1" customWidth="1"/>
    <col min="3263" max="3265" width="17.42578125" style="1" customWidth="1"/>
    <col min="3266" max="3266" width="15.5703125" style="1" customWidth="1"/>
    <col min="3267" max="3267" width="16.5703125" style="1" customWidth="1"/>
    <col min="3268" max="3269" width="17.42578125" style="1" customWidth="1"/>
    <col min="3270" max="3304" width="12.140625" style="1" customWidth="1"/>
    <col min="3305" max="3495" width="9.140625" style="1"/>
    <col min="3496" max="3496" width="34.85546875" style="1" customWidth="1"/>
    <col min="3497" max="3497" width="23.140625" style="1" customWidth="1"/>
    <col min="3498" max="3498" width="6.28515625" style="1" customWidth="1"/>
    <col min="3499" max="3499" width="51" style="1" customWidth="1"/>
    <col min="3500" max="3500" width="16.5703125" style="1" customWidth="1"/>
    <col min="3501" max="3501" width="12.85546875" style="1" customWidth="1"/>
    <col min="3502" max="3502" width="15.5703125" style="1" customWidth="1"/>
    <col min="3503" max="3503" width="16.5703125" style="1" customWidth="1"/>
    <col min="3504" max="3504" width="17" style="1" customWidth="1"/>
    <col min="3505" max="3506" width="17.42578125" style="1" customWidth="1"/>
    <col min="3507" max="3508" width="16.5703125" style="1" customWidth="1"/>
    <col min="3509" max="3511" width="17.42578125" style="1" customWidth="1"/>
    <col min="3512" max="3513" width="16.5703125" style="1" customWidth="1"/>
    <col min="3514" max="3516" width="17.42578125" style="1" customWidth="1"/>
    <col min="3517" max="3518" width="16.5703125" style="1" customWidth="1"/>
    <col min="3519" max="3521" width="17.42578125" style="1" customWidth="1"/>
    <col min="3522" max="3522" width="15.5703125" style="1" customWidth="1"/>
    <col min="3523" max="3523" width="16.5703125" style="1" customWidth="1"/>
    <col min="3524" max="3525" width="17.42578125" style="1" customWidth="1"/>
    <col min="3526" max="3560" width="12.140625" style="1" customWidth="1"/>
    <col min="3561" max="3751" width="9.140625" style="1"/>
    <col min="3752" max="3752" width="34.85546875" style="1" customWidth="1"/>
    <col min="3753" max="3753" width="23.140625" style="1" customWidth="1"/>
    <col min="3754" max="3754" width="6.28515625" style="1" customWidth="1"/>
    <col min="3755" max="3755" width="51" style="1" customWidth="1"/>
    <col min="3756" max="3756" width="16.5703125" style="1" customWidth="1"/>
    <col min="3757" max="3757" width="12.85546875" style="1" customWidth="1"/>
    <col min="3758" max="3758" width="15.5703125" style="1" customWidth="1"/>
    <col min="3759" max="3759" width="16.5703125" style="1" customWidth="1"/>
    <col min="3760" max="3760" width="17" style="1" customWidth="1"/>
    <col min="3761" max="3762" width="17.42578125" style="1" customWidth="1"/>
    <col min="3763" max="3764" width="16.5703125" style="1" customWidth="1"/>
    <col min="3765" max="3767" width="17.42578125" style="1" customWidth="1"/>
    <col min="3768" max="3769" width="16.5703125" style="1" customWidth="1"/>
    <col min="3770" max="3772" width="17.42578125" style="1" customWidth="1"/>
    <col min="3773" max="3774" width="16.5703125" style="1" customWidth="1"/>
    <col min="3775" max="3777" width="17.42578125" style="1" customWidth="1"/>
    <col min="3778" max="3778" width="15.5703125" style="1" customWidth="1"/>
    <col min="3779" max="3779" width="16.5703125" style="1" customWidth="1"/>
    <col min="3780" max="3781" width="17.42578125" style="1" customWidth="1"/>
    <col min="3782" max="3816" width="12.140625" style="1" customWidth="1"/>
    <col min="3817" max="4007" width="9.140625" style="1"/>
    <col min="4008" max="4008" width="34.85546875" style="1" customWidth="1"/>
    <col min="4009" max="4009" width="23.140625" style="1" customWidth="1"/>
    <col min="4010" max="4010" width="6.28515625" style="1" customWidth="1"/>
    <col min="4011" max="4011" width="51" style="1" customWidth="1"/>
    <col min="4012" max="4012" width="16.5703125" style="1" customWidth="1"/>
    <col min="4013" max="4013" width="12.85546875" style="1" customWidth="1"/>
    <col min="4014" max="4014" width="15.5703125" style="1" customWidth="1"/>
    <col min="4015" max="4015" width="16.5703125" style="1" customWidth="1"/>
    <col min="4016" max="4016" width="17" style="1" customWidth="1"/>
    <col min="4017" max="4018" width="17.42578125" style="1" customWidth="1"/>
    <col min="4019" max="4020" width="16.5703125" style="1" customWidth="1"/>
    <col min="4021" max="4023" width="17.42578125" style="1" customWidth="1"/>
    <col min="4024" max="4025" width="16.5703125" style="1" customWidth="1"/>
    <col min="4026" max="4028" width="17.42578125" style="1" customWidth="1"/>
    <col min="4029" max="4030" width="16.5703125" style="1" customWidth="1"/>
    <col min="4031" max="4033" width="17.42578125" style="1" customWidth="1"/>
    <col min="4034" max="4034" width="15.5703125" style="1" customWidth="1"/>
    <col min="4035" max="4035" width="16.5703125" style="1" customWidth="1"/>
    <col min="4036" max="4037" width="17.42578125" style="1" customWidth="1"/>
    <col min="4038" max="4072" width="12.140625" style="1" customWidth="1"/>
    <col min="4073" max="4263" width="9.140625" style="1"/>
    <col min="4264" max="4264" width="34.85546875" style="1" customWidth="1"/>
    <col min="4265" max="4265" width="23.140625" style="1" customWidth="1"/>
    <col min="4266" max="4266" width="6.28515625" style="1" customWidth="1"/>
    <col min="4267" max="4267" width="51" style="1" customWidth="1"/>
    <col min="4268" max="4268" width="16.5703125" style="1" customWidth="1"/>
    <col min="4269" max="4269" width="12.85546875" style="1" customWidth="1"/>
    <col min="4270" max="4270" width="15.5703125" style="1" customWidth="1"/>
    <col min="4271" max="4271" width="16.5703125" style="1" customWidth="1"/>
    <col min="4272" max="4272" width="17" style="1" customWidth="1"/>
    <col min="4273" max="4274" width="17.42578125" style="1" customWidth="1"/>
    <col min="4275" max="4276" width="16.5703125" style="1" customWidth="1"/>
    <col min="4277" max="4279" width="17.42578125" style="1" customWidth="1"/>
    <col min="4280" max="4281" width="16.5703125" style="1" customWidth="1"/>
    <col min="4282" max="4284" width="17.42578125" style="1" customWidth="1"/>
    <col min="4285" max="4286" width="16.5703125" style="1" customWidth="1"/>
    <col min="4287" max="4289" width="17.42578125" style="1" customWidth="1"/>
    <col min="4290" max="4290" width="15.5703125" style="1" customWidth="1"/>
    <col min="4291" max="4291" width="16.5703125" style="1" customWidth="1"/>
    <col min="4292" max="4293" width="17.42578125" style="1" customWidth="1"/>
    <col min="4294" max="4328" width="12.140625" style="1" customWidth="1"/>
    <col min="4329" max="4519" width="9.140625" style="1"/>
    <col min="4520" max="4520" width="34.85546875" style="1" customWidth="1"/>
    <col min="4521" max="4521" width="23.140625" style="1" customWidth="1"/>
    <col min="4522" max="4522" width="6.28515625" style="1" customWidth="1"/>
    <col min="4523" max="4523" width="51" style="1" customWidth="1"/>
    <col min="4524" max="4524" width="16.5703125" style="1" customWidth="1"/>
    <col min="4525" max="4525" width="12.85546875" style="1" customWidth="1"/>
    <col min="4526" max="4526" width="15.5703125" style="1" customWidth="1"/>
    <col min="4527" max="4527" width="16.5703125" style="1" customWidth="1"/>
    <col min="4528" max="4528" width="17" style="1" customWidth="1"/>
    <col min="4529" max="4530" width="17.42578125" style="1" customWidth="1"/>
    <col min="4531" max="4532" width="16.5703125" style="1" customWidth="1"/>
    <col min="4533" max="4535" width="17.42578125" style="1" customWidth="1"/>
    <col min="4536" max="4537" width="16.5703125" style="1" customWidth="1"/>
    <col min="4538" max="4540" width="17.42578125" style="1" customWidth="1"/>
    <col min="4541" max="4542" width="16.5703125" style="1" customWidth="1"/>
    <col min="4543" max="4545" width="17.42578125" style="1" customWidth="1"/>
    <col min="4546" max="4546" width="15.5703125" style="1" customWidth="1"/>
    <col min="4547" max="4547" width="16.5703125" style="1" customWidth="1"/>
    <col min="4548" max="4549" width="17.42578125" style="1" customWidth="1"/>
    <col min="4550" max="4584" width="12.140625" style="1" customWidth="1"/>
    <col min="4585" max="4775" width="9.140625" style="1"/>
    <col min="4776" max="4776" width="34.85546875" style="1" customWidth="1"/>
    <col min="4777" max="4777" width="23.140625" style="1" customWidth="1"/>
    <col min="4778" max="4778" width="6.28515625" style="1" customWidth="1"/>
    <col min="4779" max="4779" width="51" style="1" customWidth="1"/>
    <col min="4780" max="4780" width="16.5703125" style="1" customWidth="1"/>
    <col min="4781" max="4781" width="12.85546875" style="1" customWidth="1"/>
    <col min="4782" max="4782" width="15.5703125" style="1" customWidth="1"/>
    <col min="4783" max="4783" width="16.5703125" style="1" customWidth="1"/>
    <col min="4784" max="4784" width="17" style="1" customWidth="1"/>
    <col min="4785" max="4786" width="17.42578125" style="1" customWidth="1"/>
    <col min="4787" max="4788" width="16.5703125" style="1" customWidth="1"/>
    <col min="4789" max="4791" width="17.42578125" style="1" customWidth="1"/>
    <col min="4792" max="4793" width="16.5703125" style="1" customWidth="1"/>
    <col min="4794" max="4796" width="17.42578125" style="1" customWidth="1"/>
    <col min="4797" max="4798" width="16.5703125" style="1" customWidth="1"/>
    <col min="4799" max="4801" width="17.42578125" style="1" customWidth="1"/>
    <col min="4802" max="4802" width="15.5703125" style="1" customWidth="1"/>
    <col min="4803" max="4803" width="16.5703125" style="1" customWidth="1"/>
    <col min="4804" max="4805" width="17.42578125" style="1" customWidth="1"/>
    <col min="4806" max="4840" width="12.140625" style="1" customWidth="1"/>
    <col min="4841" max="5031" width="9.140625" style="1"/>
    <col min="5032" max="5032" width="34.85546875" style="1" customWidth="1"/>
    <col min="5033" max="5033" width="23.140625" style="1" customWidth="1"/>
    <col min="5034" max="5034" width="6.28515625" style="1" customWidth="1"/>
    <col min="5035" max="5035" width="51" style="1" customWidth="1"/>
    <col min="5036" max="5036" width="16.5703125" style="1" customWidth="1"/>
    <col min="5037" max="5037" width="12.85546875" style="1" customWidth="1"/>
    <col min="5038" max="5038" width="15.5703125" style="1" customWidth="1"/>
    <col min="5039" max="5039" width="16.5703125" style="1" customWidth="1"/>
    <col min="5040" max="5040" width="17" style="1" customWidth="1"/>
    <col min="5041" max="5042" width="17.42578125" style="1" customWidth="1"/>
    <col min="5043" max="5044" width="16.5703125" style="1" customWidth="1"/>
    <col min="5045" max="5047" width="17.42578125" style="1" customWidth="1"/>
    <col min="5048" max="5049" width="16.5703125" style="1" customWidth="1"/>
    <col min="5050" max="5052" width="17.42578125" style="1" customWidth="1"/>
    <col min="5053" max="5054" width="16.5703125" style="1" customWidth="1"/>
    <col min="5055" max="5057" width="17.42578125" style="1" customWidth="1"/>
    <col min="5058" max="5058" width="15.5703125" style="1" customWidth="1"/>
    <col min="5059" max="5059" width="16.5703125" style="1" customWidth="1"/>
    <col min="5060" max="5061" width="17.42578125" style="1" customWidth="1"/>
    <col min="5062" max="5096" width="12.140625" style="1" customWidth="1"/>
    <col min="5097" max="5287" width="9.140625" style="1"/>
    <col min="5288" max="5288" width="34.85546875" style="1" customWidth="1"/>
    <col min="5289" max="5289" width="23.140625" style="1" customWidth="1"/>
    <col min="5290" max="5290" width="6.28515625" style="1" customWidth="1"/>
    <col min="5291" max="5291" width="51" style="1" customWidth="1"/>
    <col min="5292" max="5292" width="16.5703125" style="1" customWidth="1"/>
    <col min="5293" max="5293" width="12.85546875" style="1" customWidth="1"/>
    <col min="5294" max="5294" width="15.5703125" style="1" customWidth="1"/>
    <col min="5295" max="5295" width="16.5703125" style="1" customWidth="1"/>
    <col min="5296" max="5296" width="17" style="1" customWidth="1"/>
    <col min="5297" max="5298" width="17.42578125" style="1" customWidth="1"/>
    <col min="5299" max="5300" width="16.5703125" style="1" customWidth="1"/>
    <col min="5301" max="5303" width="17.42578125" style="1" customWidth="1"/>
    <col min="5304" max="5305" width="16.5703125" style="1" customWidth="1"/>
    <col min="5306" max="5308" width="17.42578125" style="1" customWidth="1"/>
    <col min="5309" max="5310" width="16.5703125" style="1" customWidth="1"/>
    <col min="5311" max="5313" width="17.42578125" style="1" customWidth="1"/>
    <col min="5314" max="5314" width="15.5703125" style="1" customWidth="1"/>
    <col min="5315" max="5315" width="16.5703125" style="1" customWidth="1"/>
    <col min="5316" max="5317" width="17.42578125" style="1" customWidth="1"/>
    <col min="5318" max="5352" width="12.140625" style="1" customWidth="1"/>
    <col min="5353" max="5543" width="9.140625" style="1"/>
    <col min="5544" max="5544" width="34.85546875" style="1" customWidth="1"/>
    <col min="5545" max="5545" width="23.140625" style="1" customWidth="1"/>
    <col min="5546" max="5546" width="6.28515625" style="1" customWidth="1"/>
    <col min="5547" max="5547" width="51" style="1" customWidth="1"/>
    <col min="5548" max="5548" width="16.5703125" style="1" customWidth="1"/>
    <col min="5549" max="5549" width="12.85546875" style="1" customWidth="1"/>
    <col min="5550" max="5550" width="15.5703125" style="1" customWidth="1"/>
    <col min="5551" max="5551" width="16.5703125" style="1" customWidth="1"/>
    <col min="5552" max="5552" width="17" style="1" customWidth="1"/>
    <col min="5553" max="5554" width="17.42578125" style="1" customWidth="1"/>
    <col min="5555" max="5556" width="16.5703125" style="1" customWidth="1"/>
    <col min="5557" max="5559" width="17.42578125" style="1" customWidth="1"/>
    <col min="5560" max="5561" width="16.5703125" style="1" customWidth="1"/>
    <col min="5562" max="5564" width="17.42578125" style="1" customWidth="1"/>
    <col min="5565" max="5566" width="16.5703125" style="1" customWidth="1"/>
    <col min="5567" max="5569" width="17.42578125" style="1" customWidth="1"/>
    <col min="5570" max="5570" width="15.5703125" style="1" customWidth="1"/>
    <col min="5571" max="5571" width="16.5703125" style="1" customWidth="1"/>
    <col min="5572" max="5573" width="17.42578125" style="1" customWidth="1"/>
    <col min="5574" max="5608" width="12.140625" style="1" customWidth="1"/>
    <col min="5609" max="5799" width="9.140625" style="1"/>
    <col min="5800" max="5800" width="34.85546875" style="1" customWidth="1"/>
    <col min="5801" max="5801" width="23.140625" style="1" customWidth="1"/>
    <col min="5802" max="5802" width="6.28515625" style="1" customWidth="1"/>
    <col min="5803" max="5803" width="51" style="1" customWidth="1"/>
    <col min="5804" max="5804" width="16.5703125" style="1" customWidth="1"/>
    <col min="5805" max="5805" width="12.85546875" style="1" customWidth="1"/>
    <col min="5806" max="5806" width="15.5703125" style="1" customWidth="1"/>
    <col min="5807" max="5807" width="16.5703125" style="1" customWidth="1"/>
    <col min="5808" max="5808" width="17" style="1" customWidth="1"/>
    <col min="5809" max="5810" width="17.42578125" style="1" customWidth="1"/>
    <col min="5811" max="5812" width="16.5703125" style="1" customWidth="1"/>
    <col min="5813" max="5815" width="17.42578125" style="1" customWidth="1"/>
    <col min="5816" max="5817" width="16.5703125" style="1" customWidth="1"/>
    <col min="5818" max="5820" width="17.42578125" style="1" customWidth="1"/>
    <col min="5821" max="5822" width="16.5703125" style="1" customWidth="1"/>
    <col min="5823" max="5825" width="17.42578125" style="1" customWidth="1"/>
    <col min="5826" max="5826" width="15.5703125" style="1" customWidth="1"/>
    <col min="5827" max="5827" width="16.5703125" style="1" customWidth="1"/>
    <col min="5828" max="5829" width="17.42578125" style="1" customWidth="1"/>
    <col min="5830" max="5864" width="12.140625" style="1" customWidth="1"/>
    <col min="5865" max="6055" width="9.140625" style="1"/>
    <col min="6056" max="6056" width="34.85546875" style="1" customWidth="1"/>
    <col min="6057" max="6057" width="23.140625" style="1" customWidth="1"/>
    <col min="6058" max="6058" width="6.28515625" style="1" customWidth="1"/>
    <col min="6059" max="6059" width="51" style="1" customWidth="1"/>
    <col min="6060" max="6060" width="16.5703125" style="1" customWidth="1"/>
    <col min="6061" max="6061" width="12.85546875" style="1" customWidth="1"/>
    <col min="6062" max="6062" width="15.5703125" style="1" customWidth="1"/>
    <col min="6063" max="6063" width="16.5703125" style="1" customWidth="1"/>
    <col min="6064" max="6064" width="17" style="1" customWidth="1"/>
    <col min="6065" max="6066" width="17.42578125" style="1" customWidth="1"/>
    <col min="6067" max="6068" width="16.5703125" style="1" customWidth="1"/>
    <col min="6069" max="6071" width="17.42578125" style="1" customWidth="1"/>
    <col min="6072" max="6073" width="16.5703125" style="1" customWidth="1"/>
    <col min="6074" max="6076" width="17.42578125" style="1" customWidth="1"/>
    <col min="6077" max="6078" width="16.5703125" style="1" customWidth="1"/>
    <col min="6079" max="6081" width="17.42578125" style="1" customWidth="1"/>
    <col min="6082" max="6082" width="15.5703125" style="1" customWidth="1"/>
    <col min="6083" max="6083" width="16.5703125" style="1" customWidth="1"/>
    <col min="6084" max="6085" width="17.42578125" style="1" customWidth="1"/>
    <col min="6086" max="6120" width="12.140625" style="1" customWidth="1"/>
    <col min="6121" max="6311" width="9.140625" style="1"/>
    <col min="6312" max="6312" width="34.85546875" style="1" customWidth="1"/>
    <col min="6313" max="6313" width="23.140625" style="1" customWidth="1"/>
    <col min="6314" max="6314" width="6.28515625" style="1" customWidth="1"/>
    <col min="6315" max="6315" width="51" style="1" customWidth="1"/>
    <col min="6316" max="6316" width="16.5703125" style="1" customWidth="1"/>
    <col min="6317" max="6317" width="12.85546875" style="1" customWidth="1"/>
    <col min="6318" max="6318" width="15.5703125" style="1" customWidth="1"/>
    <col min="6319" max="6319" width="16.5703125" style="1" customWidth="1"/>
    <col min="6320" max="6320" width="17" style="1" customWidth="1"/>
    <col min="6321" max="6322" width="17.42578125" style="1" customWidth="1"/>
    <col min="6323" max="6324" width="16.5703125" style="1" customWidth="1"/>
    <col min="6325" max="6327" width="17.42578125" style="1" customWidth="1"/>
    <col min="6328" max="6329" width="16.5703125" style="1" customWidth="1"/>
    <col min="6330" max="6332" width="17.42578125" style="1" customWidth="1"/>
    <col min="6333" max="6334" width="16.5703125" style="1" customWidth="1"/>
    <col min="6335" max="6337" width="17.42578125" style="1" customWidth="1"/>
    <col min="6338" max="6338" width="15.5703125" style="1" customWidth="1"/>
    <col min="6339" max="6339" width="16.5703125" style="1" customWidth="1"/>
    <col min="6340" max="6341" width="17.42578125" style="1" customWidth="1"/>
    <col min="6342" max="6376" width="12.140625" style="1" customWidth="1"/>
    <col min="6377" max="6567" width="9.140625" style="1"/>
    <col min="6568" max="6568" width="34.85546875" style="1" customWidth="1"/>
    <col min="6569" max="6569" width="23.140625" style="1" customWidth="1"/>
    <col min="6570" max="6570" width="6.28515625" style="1" customWidth="1"/>
    <col min="6571" max="6571" width="51" style="1" customWidth="1"/>
    <col min="6572" max="6572" width="16.5703125" style="1" customWidth="1"/>
    <col min="6573" max="6573" width="12.85546875" style="1" customWidth="1"/>
    <col min="6574" max="6574" width="15.5703125" style="1" customWidth="1"/>
    <col min="6575" max="6575" width="16.5703125" style="1" customWidth="1"/>
    <col min="6576" max="6576" width="17" style="1" customWidth="1"/>
    <col min="6577" max="6578" width="17.42578125" style="1" customWidth="1"/>
    <col min="6579" max="6580" width="16.5703125" style="1" customWidth="1"/>
    <col min="6581" max="6583" width="17.42578125" style="1" customWidth="1"/>
    <col min="6584" max="6585" width="16.5703125" style="1" customWidth="1"/>
    <col min="6586" max="6588" width="17.42578125" style="1" customWidth="1"/>
    <col min="6589" max="6590" width="16.5703125" style="1" customWidth="1"/>
    <col min="6591" max="6593" width="17.42578125" style="1" customWidth="1"/>
    <col min="6594" max="6594" width="15.5703125" style="1" customWidth="1"/>
    <col min="6595" max="6595" width="16.5703125" style="1" customWidth="1"/>
    <col min="6596" max="6597" width="17.42578125" style="1" customWidth="1"/>
    <col min="6598" max="6632" width="12.140625" style="1" customWidth="1"/>
    <col min="6633" max="6823" width="9.140625" style="1"/>
    <col min="6824" max="6824" width="34.85546875" style="1" customWidth="1"/>
    <col min="6825" max="6825" width="23.140625" style="1" customWidth="1"/>
    <col min="6826" max="6826" width="6.28515625" style="1" customWidth="1"/>
    <col min="6827" max="6827" width="51" style="1" customWidth="1"/>
    <col min="6828" max="6828" width="16.5703125" style="1" customWidth="1"/>
    <col min="6829" max="6829" width="12.85546875" style="1" customWidth="1"/>
    <col min="6830" max="6830" width="15.5703125" style="1" customWidth="1"/>
    <col min="6831" max="6831" width="16.5703125" style="1" customWidth="1"/>
    <col min="6832" max="6832" width="17" style="1" customWidth="1"/>
    <col min="6833" max="6834" width="17.42578125" style="1" customWidth="1"/>
    <col min="6835" max="6836" width="16.5703125" style="1" customWidth="1"/>
    <col min="6837" max="6839" width="17.42578125" style="1" customWidth="1"/>
    <col min="6840" max="6841" width="16.5703125" style="1" customWidth="1"/>
    <col min="6842" max="6844" width="17.42578125" style="1" customWidth="1"/>
    <col min="6845" max="6846" width="16.5703125" style="1" customWidth="1"/>
    <col min="6847" max="6849" width="17.42578125" style="1" customWidth="1"/>
    <col min="6850" max="6850" width="15.5703125" style="1" customWidth="1"/>
    <col min="6851" max="6851" width="16.5703125" style="1" customWidth="1"/>
    <col min="6852" max="6853" width="17.42578125" style="1" customWidth="1"/>
    <col min="6854" max="6888" width="12.140625" style="1" customWidth="1"/>
    <col min="6889" max="7079" width="9.140625" style="1"/>
    <col min="7080" max="7080" width="34.85546875" style="1" customWidth="1"/>
    <col min="7081" max="7081" width="23.140625" style="1" customWidth="1"/>
    <col min="7082" max="7082" width="6.28515625" style="1" customWidth="1"/>
    <col min="7083" max="7083" width="51" style="1" customWidth="1"/>
    <col min="7084" max="7084" width="16.5703125" style="1" customWidth="1"/>
    <col min="7085" max="7085" width="12.85546875" style="1" customWidth="1"/>
    <col min="7086" max="7086" width="15.5703125" style="1" customWidth="1"/>
    <col min="7087" max="7087" width="16.5703125" style="1" customWidth="1"/>
    <col min="7088" max="7088" width="17" style="1" customWidth="1"/>
    <col min="7089" max="7090" width="17.42578125" style="1" customWidth="1"/>
    <col min="7091" max="7092" width="16.5703125" style="1" customWidth="1"/>
    <col min="7093" max="7095" width="17.42578125" style="1" customWidth="1"/>
    <col min="7096" max="7097" width="16.5703125" style="1" customWidth="1"/>
    <col min="7098" max="7100" width="17.42578125" style="1" customWidth="1"/>
    <col min="7101" max="7102" width="16.5703125" style="1" customWidth="1"/>
    <col min="7103" max="7105" width="17.42578125" style="1" customWidth="1"/>
    <col min="7106" max="7106" width="15.5703125" style="1" customWidth="1"/>
    <col min="7107" max="7107" width="16.5703125" style="1" customWidth="1"/>
    <col min="7108" max="7109" width="17.42578125" style="1" customWidth="1"/>
    <col min="7110" max="7144" width="12.140625" style="1" customWidth="1"/>
    <col min="7145" max="7335" width="9.140625" style="1"/>
    <col min="7336" max="7336" width="34.85546875" style="1" customWidth="1"/>
    <col min="7337" max="7337" width="23.140625" style="1" customWidth="1"/>
    <col min="7338" max="7338" width="6.28515625" style="1" customWidth="1"/>
    <col min="7339" max="7339" width="51" style="1" customWidth="1"/>
    <col min="7340" max="7340" width="16.5703125" style="1" customWidth="1"/>
    <col min="7341" max="7341" width="12.85546875" style="1" customWidth="1"/>
    <col min="7342" max="7342" width="15.5703125" style="1" customWidth="1"/>
    <col min="7343" max="7343" width="16.5703125" style="1" customWidth="1"/>
    <col min="7344" max="7344" width="17" style="1" customWidth="1"/>
    <col min="7345" max="7346" width="17.42578125" style="1" customWidth="1"/>
    <col min="7347" max="7348" width="16.5703125" style="1" customWidth="1"/>
    <col min="7349" max="7351" width="17.42578125" style="1" customWidth="1"/>
    <col min="7352" max="7353" width="16.5703125" style="1" customWidth="1"/>
    <col min="7354" max="7356" width="17.42578125" style="1" customWidth="1"/>
    <col min="7357" max="7358" width="16.5703125" style="1" customWidth="1"/>
    <col min="7359" max="7361" width="17.42578125" style="1" customWidth="1"/>
    <col min="7362" max="7362" width="15.5703125" style="1" customWidth="1"/>
    <col min="7363" max="7363" width="16.5703125" style="1" customWidth="1"/>
    <col min="7364" max="7365" width="17.42578125" style="1" customWidth="1"/>
    <col min="7366" max="7400" width="12.140625" style="1" customWidth="1"/>
    <col min="7401" max="7591" width="9.140625" style="1"/>
    <col min="7592" max="7592" width="34.85546875" style="1" customWidth="1"/>
    <col min="7593" max="7593" width="23.140625" style="1" customWidth="1"/>
    <col min="7594" max="7594" width="6.28515625" style="1" customWidth="1"/>
    <col min="7595" max="7595" width="51" style="1" customWidth="1"/>
    <col min="7596" max="7596" width="16.5703125" style="1" customWidth="1"/>
    <col min="7597" max="7597" width="12.85546875" style="1" customWidth="1"/>
    <col min="7598" max="7598" width="15.5703125" style="1" customWidth="1"/>
    <col min="7599" max="7599" width="16.5703125" style="1" customWidth="1"/>
    <col min="7600" max="7600" width="17" style="1" customWidth="1"/>
    <col min="7601" max="7602" width="17.42578125" style="1" customWidth="1"/>
    <col min="7603" max="7604" width="16.5703125" style="1" customWidth="1"/>
    <col min="7605" max="7607" width="17.42578125" style="1" customWidth="1"/>
    <col min="7608" max="7609" width="16.5703125" style="1" customWidth="1"/>
    <col min="7610" max="7612" width="17.42578125" style="1" customWidth="1"/>
    <col min="7613" max="7614" width="16.5703125" style="1" customWidth="1"/>
    <col min="7615" max="7617" width="17.42578125" style="1" customWidth="1"/>
    <col min="7618" max="7618" width="15.5703125" style="1" customWidth="1"/>
    <col min="7619" max="7619" width="16.5703125" style="1" customWidth="1"/>
    <col min="7620" max="7621" width="17.42578125" style="1" customWidth="1"/>
    <col min="7622" max="7656" width="12.140625" style="1" customWidth="1"/>
    <col min="7657" max="7847" width="9.140625" style="1"/>
    <col min="7848" max="7848" width="34.85546875" style="1" customWidth="1"/>
    <col min="7849" max="7849" width="23.140625" style="1" customWidth="1"/>
    <col min="7850" max="7850" width="6.28515625" style="1" customWidth="1"/>
    <col min="7851" max="7851" width="51" style="1" customWidth="1"/>
    <col min="7852" max="7852" width="16.5703125" style="1" customWidth="1"/>
    <col min="7853" max="7853" width="12.85546875" style="1" customWidth="1"/>
    <col min="7854" max="7854" width="15.5703125" style="1" customWidth="1"/>
    <col min="7855" max="7855" width="16.5703125" style="1" customWidth="1"/>
    <col min="7856" max="7856" width="17" style="1" customWidth="1"/>
    <col min="7857" max="7858" width="17.42578125" style="1" customWidth="1"/>
    <col min="7859" max="7860" width="16.5703125" style="1" customWidth="1"/>
    <col min="7861" max="7863" width="17.42578125" style="1" customWidth="1"/>
    <col min="7864" max="7865" width="16.5703125" style="1" customWidth="1"/>
    <col min="7866" max="7868" width="17.42578125" style="1" customWidth="1"/>
    <col min="7869" max="7870" width="16.5703125" style="1" customWidth="1"/>
    <col min="7871" max="7873" width="17.42578125" style="1" customWidth="1"/>
    <col min="7874" max="7874" width="15.5703125" style="1" customWidth="1"/>
    <col min="7875" max="7875" width="16.5703125" style="1" customWidth="1"/>
    <col min="7876" max="7877" width="17.42578125" style="1" customWidth="1"/>
    <col min="7878" max="7912" width="12.140625" style="1" customWidth="1"/>
    <col min="7913" max="8103" width="9.140625" style="1"/>
    <col min="8104" max="8104" width="34.85546875" style="1" customWidth="1"/>
    <col min="8105" max="8105" width="23.140625" style="1" customWidth="1"/>
    <col min="8106" max="8106" width="6.28515625" style="1" customWidth="1"/>
    <col min="8107" max="8107" width="51" style="1" customWidth="1"/>
    <col min="8108" max="8108" width="16.5703125" style="1" customWidth="1"/>
    <col min="8109" max="8109" width="12.85546875" style="1" customWidth="1"/>
    <col min="8110" max="8110" width="15.5703125" style="1" customWidth="1"/>
    <col min="8111" max="8111" width="16.5703125" style="1" customWidth="1"/>
    <col min="8112" max="8112" width="17" style="1" customWidth="1"/>
    <col min="8113" max="8114" width="17.42578125" style="1" customWidth="1"/>
    <col min="8115" max="8116" width="16.5703125" style="1" customWidth="1"/>
    <col min="8117" max="8119" width="17.42578125" style="1" customWidth="1"/>
    <col min="8120" max="8121" width="16.5703125" style="1" customWidth="1"/>
    <col min="8122" max="8124" width="17.42578125" style="1" customWidth="1"/>
    <col min="8125" max="8126" width="16.5703125" style="1" customWidth="1"/>
    <col min="8127" max="8129" width="17.42578125" style="1" customWidth="1"/>
    <col min="8130" max="8130" width="15.5703125" style="1" customWidth="1"/>
    <col min="8131" max="8131" width="16.5703125" style="1" customWidth="1"/>
    <col min="8132" max="8133" width="17.42578125" style="1" customWidth="1"/>
    <col min="8134" max="8168" width="12.140625" style="1" customWidth="1"/>
    <col min="8169" max="8359" width="9.140625" style="1"/>
    <col min="8360" max="8360" width="34.85546875" style="1" customWidth="1"/>
    <col min="8361" max="8361" width="23.140625" style="1" customWidth="1"/>
    <col min="8362" max="8362" width="6.28515625" style="1" customWidth="1"/>
    <col min="8363" max="8363" width="51" style="1" customWidth="1"/>
    <col min="8364" max="8364" width="16.5703125" style="1" customWidth="1"/>
    <col min="8365" max="8365" width="12.85546875" style="1" customWidth="1"/>
    <col min="8366" max="8366" width="15.5703125" style="1" customWidth="1"/>
    <col min="8367" max="8367" width="16.5703125" style="1" customWidth="1"/>
    <col min="8368" max="8368" width="17" style="1" customWidth="1"/>
    <col min="8369" max="8370" width="17.42578125" style="1" customWidth="1"/>
    <col min="8371" max="8372" width="16.5703125" style="1" customWidth="1"/>
    <col min="8373" max="8375" width="17.42578125" style="1" customWidth="1"/>
    <col min="8376" max="8377" width="16.5703125" style="1" customWidth="1"/>
    <col min="8378" max="8380" width="17.42578125" style="1" customWidth="1"/>
    <col min="8381" max="8382" width="16.5703125" style="1" customWidth="1"/>
    <col min="8383" max="8385" width="17.42578125" style="1" customWidth="1"/>
    <col min="8386" max="8386" width="15.5703125" style="1" customWidth="1"/>
    <col min="8387" max="8387" width="16.5703125" style="1" customWidth="1"/>
    <col min="8388" max="8389" width="17.42578125" style="1" customWidth="1"/>
    <col min="8390" max="8424" width="12.140625" style="1" customWidth="1"/>
    <col min="8425" max="8615" width="9.140625" style="1"/>
    <col min="8616" max="8616" width="34.85546875" style="1" customWidth="1"/>
    <col min="8617" max="8617" width="23.140625" style="1" customWidth="1"/>
    <col min="8618" max="8618" width="6.28515625" style="1" customWidth="1"/>
    <col min="8619" max="8619" width="51" style="1" customWidth="1"/>
    <col min="8620" max="8620" width="16.5703125" style="1" customWidth="1"/>
    <col min="8621" max="8621" width="12.85546875" style="1" customWidth="1"/>
    <col min="8622" max="8622" width="15.5703125" style="1" customWidth="1"/>
    <col min="8623" max="8623" width="16.5703125" style="1" customWidth="1"/>
    <col min="8624" max="8624" width="17" style="1" customWidth="1"/>
    <col min="8625" max="8626" width="17.42578125" style="1" customWidth="1"/>
    <col min="8627" max="8628" width="16.5703125" style="1" customWidth="1"/>
    <col min="8629" max="8631" width="17.42578125" style="1" customWidth="1"/>
    <col min="8632" max="8633" width="16.5703125" style="1" customWidth="1"/>
    <col min="8634" max="8636" width="17.42578125" style="1" customWidth="1"/>
    <col min="8637" max="8638" width="16.5703125" style="1" customWidth="1"/>
    <col min="8639" max="8641" width="17.42578125" style="1" customWidth="1"/>
    <col min="8642" max="8642" width="15.5703125" style="1" customWidth="1"/>
    <col min="8643" max="8643" width="16.5703125" style="1" customWidth="1"/>
    <col min="8644" max="8645" width="17.42578125" style="1" customWidth="1"/>
    <col min="8646" max="8680" width="12.140625" style="1" customWidth="1"/>
    <col min="8681" max="8871" width="9.140625" style="1"/>
    <col min="8872" max="8872" width="34.85546875" style="1" customWidth="1"/>
    <col min="8873" max="8873" width="23.140625" style="1" customWidth="1"/>
    <col min="8874" max="8874" width="6.28515625" style="1" customWidth="1"/>
    <col min="8875" max="8875" width="51" style="1" customWidth="1"/>
    <col min="8876" max="8876" width="16.5703125" style="1" customWidth="1"/>
    <col min="8877" max="8877" width="12.85546875" style="1" customWidth="1"/>
    <col min="8878" max="8878" width="15.5703125" style="1" customWidth="1"/>
    <col min="8879" max="8879" width="16.5703125" style="1" customWidth="1"/>
    <col min="8880" max="8880" width="17" style="1" customWidth="1"/>
    <col min="8881" max="8882" width="17.42578125" style="1" customWidth="1"/>
    <col min="8883" max="8884" width="16.5703125" style="1" customWidth="1"/>
    <col min="8885" max="8887" width="17.42578125" style="1" customWidth="1"/>
    <col min="8888" max="8889" width="16.5703125" style="1" customWidth="1"/>
    <col min="8890" max="8892" width="17.42578125" style="1" customWidth="1"/>
    <col min="8893" max="8894" width="16.5703125" style="1" customWidth="1"/>
    <col min="8895" max="8897" width="17.42578125" style="1" customWidth="1"/>
    <col min="8898" max="8898" width="15.5703125" style="1" customWidth="1"/>
    <col min="8899" max="8899" width="16.5703125" style="1" customWidth="1"/>
    <col min="8900" max="8901" width="17.42578125" style="1" customWidth="1"/>
    <col min="8902" max="8936" width="12.140625" style="1" customWidth="1"/>
    <col min="8937" max="9127" width="9.140625" style="1"/>
    <col min="9128" max="9128" width="34.85546875" style="1" customWidth="1"/>
    <col min="9129" max="9129" width="23.140625" style="1" customWidth="1"/>
    <col min="9130" max="9130" width="6.28515625" style="1" customWidth="1"/>
    <col min="9131" max="9131" width="51" style="1" customWidth="1"/>
    <col min="9132" max="9132" width="16.5703125" style="1" customWidth="1"/>
    <col min="9133" max="9133" width="12.85546875" style="1" customWidth="1"/>
    <col min="9134" max="9134" width="15.5703125" style="1" customWidth="1"/>
    <col min="9135" max="9135" width="16.5703125" style="1" customWidth="1"/>
    <col min="9136" max="9136" width="17" style="1" customWidth="1"/>
    <col min="9137" max="9138" width="17.42578125" style="1" customWidth="1"/>
    <col min="9139" max="9140" width="16.5703125" style="1" customWidth="1"/>
    <col min="9141" max="9143" width="17.42578125" style="1" customWidth="1"/>
    <col min="9144" max="9145" width="16.5703125" style="1" customWidth="1"/>
    <col min="9146" max="9148" width="17.42578125" style="1" customWidth="1"/>
    <col min="9149" max="9150" width="16.5703125" style="1" customWidth="1"/>
    <col min="9151" max="9153" width="17.42578125" style="1" customWidth="1"/>
    <col min="9154" max="9154" width="15.5703125" style="1" customWidth="1"/>
    <col min="9155" max="9155" width="16.5703125" style="1" customWidth="1"/>
    <col min="9156" max="9157" width="17.42578125" style="1" customWidth="1"/>
    <col min="9158" max="9192" width="12.140625" style="1" customWidth="1"/>
    <col min="9193" max="9383" width="9.140625" style="1"/>
    <col min="9384" max="9384" width="34.85546875" style="1" customWidth="1"/>
    <col min="9385" max="9385" width="23.140625" style="1" customWidth="1"/>
    <col min="9386" max="9386" width="6.28515625" style="1" customWidth="1"/>
    <col min="9387" max="9387" width="51" style="1" customWidth="1"/>
    <col min="9388" max="9388" width="16.5703125" style="1" customWidth="1"/>
    <col min="9389" max="9389" width="12.85546875" style="1" customWidth="1"/>
    <col min="9390" max="9390" width="15.5703125" style="1" customWidth="1"/>
    <col min="9391" max="9391" width="16.5703125" style="1" customWidth="1"/>
    <col min="9392" max="9392" width="17" style="1" customWidth="1"/>
    <col min="9393" max="9394" width="17.42578125" style="1" customWidth="1"/>
    <col min="9395" max="9396" width="16.5703125" style="1" customWidth="1"/>
    <col min="9397" max="9399" width="17.42578125" style="1" customWidth="1"/>
    <col min="9400" max="9401" width="16.5703125" style="1" customWidth="1"/>
    <col min="9402" max="9404" width="17.42578125" style="1" customWidth="1"/>
    <col min="9405" max="9406" width="16.5703125" style="1" customWidth="1"/>
    <col min="9407" max="9409" width="17.42578125" style="1" customWidth="1"/>
    <col min="9410" max="9410" width="15.5703125" style="1" customWidth="1"/>
    <col min="9411" max="9411" width="16.5703125" style="1" customWidth="1"/>
    <col min="9412" max="9413" width="17.42578125" style="1" customWidth="1"/>
    <col min="9414" max="9448" width="12.140625" style="1" customWidth="1"/>
    <col min="9449" max="9639" width="9.140625" style="1"/>
    <col min="9640" max="9640" width="34.85546875" style="1" customWidth="1"/>
    <col min="9641" max="9641" width="23.140625" style="1" customWidth="1"/>
    <col min="9642" max="9642" width="6.28515625" style="1" customWidth="1"/>
    <col min="9643" max="9643" width="51" style="1" customWidth="1"/>
    <col min="9644" max="9644" width="16.5703125" style="1" customWidth="1"/>
    <col min="9645" max="9645" width="12.85546875" style="1" customWidth="1"/>
    <col min="9646" max="9646" width="15.5703125" style="1" customWidth="1"/>
    <col min="9647" max="9647" width="16.5703125" style="1" customWidth="1"/>
    <col min="9648" max="9648" width="17" style="1" customWidth="1"/>
    <col min="9649" max="9650" width="17.42578125" style="1" customWidth="1"/>
    <col min="9651" max="9652" width="16.5703125" style="1" customWidth="1"/>
    <col min="9653" max="9655" width="17.42578125" style="1" customWidth="1"/>
    <col min="9656" max="9657" width="16.5703125" style="1" customWidth="1"/>
    <col min="9658" max="9660" width="17.42578125" style="1" customWidth="1"/>
    <col min="9661" max="9662" width="16.5703125" style="1" customWidth="1"/>
    <col min="9663" max="9665" width="17.42578125" style="1" customWidth="1"/>
    <col min="9666" max="9666" width="15.5703125" style="1" customWidth="1"/>
    <col min="9667" max="9667" width="16.5703125" style="1" customWidth="1"/>
    <col min="9668" max="9669" width="17.42578125" style="1" customWidth="1"/>
    <col min="9670" max="9704" width="12.140625" style="1" customWidth="1"/>
    <col min="9705" max="9895" width="9.140625" style="1"/>
    <col min="9896" max="9896" width="34.85546875" style="1" customWidth="1"/>
    <col min="9897" max="9897" width="23.140625" style="1" customWidth="1"/>
    <col min="9898" max="9898" width="6.28515625" style="1" customWidth="1"/>
    <col min="9899" max="9899" width="51" style="1" customWidth="1"/>
    <col min="9900" max="9900" width="16.5703125" style="1" customWidth="1"/>
    <col min="9901" max="9901" width="12.85546875" style="1" customWidth="1"/>
    <col min="9902" max="9902" width="15.5703125" style="1" customWidth="1"/>
    <col min="9903" max="9903" width="16.5703125" style="1" customWidth="1"/>
    <col min="9904" max="9904" width="17" style="1" customWidth="1"/>
    <col min="9905" max="9906" width="17.42578125" style="1" customWidth="1"/>
    <col min="9907" max="9908" width="16.5703125" style="1" customWidth="1"/>
    <col min="9909" max="9911" width="17.42578125" style="1" customWidth="1"/>
    <col min="9912" max="9913" width="16.5703125" style="1" customWidth="1"/>
    <col min="9914" max="9916" width="17.42578125" style="1" customWidth="1"/>
    <col min="9917" max="9918" width="16.5703125" style="1" customWidth="1"/>
    <col min="9919" max="9921" width="17.42578125" style="1" customWidth="1"/>
    <col min="9922" max="9922" width="15.5703125" style="1" customWidth="1"/>
    <col min="9923" max="9923" width="16.5703125" style="1" customWidth="1"/>
    <col min="9924" max="9925" width="17.42578125" style="1" customWidth="1"/>
    <col min="9926" max="9960" width="12.140625" style="1" customWidth="1"/>
    <col min="9961" max="10151" width="9.140625" style="1"/>
    <col min="10152" max="10152" width="34.85546875" style="1" customWidth="1"/>
    <col min="10153" max="10153" width="23.140625" style="1" customWidth="1"/>
    <col min="10154" max="10154" width="6.28515625" style="1" customWidth="1"/>
    <col min="10155" max="10155" width="51" style="1" customWidth="1"/>
    <col min="10156" max="10156" width="16.5703125" style="1" customWidth="1"/>
    <col min="10157" max="10157" width="12.85546875" style="1" customWidth="1"/>
    <col min="10158" max="10158" width="15.5703125" style="1" customWidth="1"/>
    <col min="10159" max="10159" width="16.5703125" style="1" customWidth="1"/>
    <col min="10160" max="10160" width="17" style="1" customWidth="1"/>
    <col min="10161" max="10162" width="17.42578125" style="1" customWidth="1"/>
    <col min="10163" max="10164" width="16.5703125" style="1" customWidth="1"/>
    <col min="10165" max="10167" width="17.42578125" style="1" customWidth="1"/>
    <col min="10168" max="10169" width="16.5703125" style="1" customWidth="1"/>
    <col min="10170" max="10172" width="17.42578125" style="1" customWidth="1"/>
    <col min="10173" max="10174" width="16.5703125" style="1" customWidth="1"/>
    <col min="10175" max="10177" width="17.42578125" style="1" customWidth="1"/>
    <col min="10178" max="10178" width="15.5703125" style="1" customWidth="1"/>
    <col min="10179" max="10179" width="16.5703125" style="1" customWidth="1"/>
    <col min="10180" max="10181" width="17.42578125" style="1" customWidth="1"/>
    <col min="10182" max="10216" width="12.140625" style="1" customWidth="1"/>
    <col min="10217" max="10407" width="9.140625" style="1"/>
    <col min="10408" max="10408" width="34.85546875" style="1" customWidth="1"/>
    <col min="10409" max="10409" width="23.140625" style="1" customWidth="1"/>
    <col min="10410" max="10410" width="6.28515625" style="1" customWidth="1"/>
    <col min="10411" max="10411" width="51" style="1" customWidth="1"/>
    <col min="10412" max="10412" width="16.5703125" style="1" customWidth="1"/>
    <col min="10413" max="10413" width="12.85546875" style="1" customWidth="1"/>
    <col min="10414" max="10414" width="15.5703125" style="1" customWidth="1"/>
    <col min="10415" max="10415" width="16.5703125" style="1" customWidth="1"/>
    <col min="10416" max="10416" width="17" style="1" customWidth="1"/>
    <col min="10417" max="10418" width="17.42578125" style="1" customWidth="1"/>
    <col min="10419" max="10420" width="16.5703125" style="1" customWidth="1"/>
    <col min="10421" max="10423" width="17.42578125" style="1" customWidth="1"/>
    <col min="10424" max="10425" width="16.5703125" style="1" customWidth="1"/>
    <col min="10426" max="10428" width="17.42578125" style="1" customWidth="1"/>
    <col min="10429" max="10430" width="16.5703125" style="1" customWidth="1"/>
    <col min="10431" max="10433" width="17.42578125" style="1" customWidth="1"/>
    <col min="10434" max="10434" width="15.5703125" style="1" customWidth="1"/>
    <col min="10435" max="10435" width="16.5703125" style="1" customWidth="1"/>
    <col min="10436" max="10437" width="17.42578125" style="1" customWidth="1"/>
    <col min="10438" max="10472" width="12.140625" style="1" customWidth="1"/>
    <col min="10473" max="10663" width="9.140625" style="1"/>
    <col min="10664" max="10664" width="34.85546875" style="1" customWidth="1"/>
    <col min="10665" max="10665" width="23.140625" style="1" customWidth="1"/>
    <col min="10666" max="10666" width="6.28515625" style="1" customWidth="1"/>
    <col min="10667" max="10667" width="51" style="1" customWidth="1"/>
    <col min="10668" max="10668" width="16.5703125" style="1" customWidth="1"/>
    <col min="10669" max="10669" width="12.85546875" style="1" customWidth="1"/>
    <col min="10670" max="10670" width="15.5703125" style="1" customWidth="1"/>
    <col min="10671" max="10671" width="16.5703125" style="1" customWidth="1"/>
    <col min="10672" max="10672" width="17" style="1" customWidth="1"/>
    <col min="10673" max="10674" width="17.42578125" style="1" customWidth="1"/>
    <col min="10675" max="10676" width="16.5703125" style="1" customWidth="1"/>
    <col min="10677" max="10679" width="17.42578125" style="1" customWidth="1"/>
    <col min="10680" max="10681" width="16.5703125" style="1" customWidth="1"/>
    <col min="10682" max="10684" width="17.42578125" style="1" customWidth="1"/>
    <col min="10685" max="10686" width="16.5703125" style="1" customWidth="1"/>
    <col min="10687" max="10689" width="17.42578125" style="1" customWidth="1"/>
    <col min="10690" max="10690" width="15.5703125" style="1" customWidth="1"/>
    <col min="10691" max="10691" width="16.5703125" style="1" customWidth="1"/>
    <col min="10692" max="10693" width="17.42578125" style="1" customWidth="1"/>
    <col min="10694" max="10728" width="12.140625" style="1" customWidth="1"/>
    <col min="10729" max="10919" width="9.140625" style="1"/>
    <col min="10920" max="10920" width="34.85546875" style="1" customWidth="1"/>
    <col min="10921" max="10921" width="23.140625" style="1" customWidth="1"/>
    <col min="10922" max="10922" width="6.28515625" style="1" customWidth="1"/>
    <col min="10923" max="10923" width="51" style="1" customWidth="1"/>
    <col min="10924" max="10924" width="16.5703125" style="1" customWidth="1"/>
    <col min="10925" max="10925" width="12.85546875" style="1" customWidth="1"/>
    <col min="10926" max="10926" width="15.5703125" style="1" customWidth="1"/>
    <col min="10927" max="10927" width="16.5703125" style="1" customWidth="1"/>
    <col min="10928" max="10928" width="17" style="1" customWidth="1"/>
    <col min="10929" max="10930" width="17.42578125" style="1" customWidth="1"/>
    <col min="10931" max="10932" width="16.5703125" style="1" customWidth="1"/>
    <col min="10933" max="10935" width="17.42578125" style="1" customWidth="1"/>
    <col min="10936" max="10937" width="16.5703125" style="1" customWidth="1"/>
    <col min="10938" max="10940" width="17.42578125" style="1" customWidth="1"/>
    <col min="10941" max="10942" width="16.5703125" style="1" customWidth="1"/>
    <col min="10943" max="10945" width="17.42578125" style="1" customWidth="1"/>
    <col min="10946" max="10946" width="15.5703125" style="1" customWidth="1"/>
    <col min="10947" max="10947" width="16.5703125" style="1" customWidth="1"/>
    <col min="10948" max="10949" width="17.42578125" style="1" customWidth="1"/>
    <col min="10950" max="10984" width="12.140625" style="1" customWidth="1"/>
    <col min="10985" max="11175" width="9.140625" style="1"/>
    <col min="11176" max="11176" width="34.85546875" style="1" customWidth="1"/>
    <col min="11177" max="11177" width="23.140625" style="1" customWidth="1"/>
    <col min="11178" max="11178" width="6.28515625" style="1" customWidth="1"/>
    <col min="11179" max="11179" width="51" style="1" customWidth="1"/>
    <col min="11180" max="11180" width="16.5703125" style="1" customWidth="1"/>
    <col min="11181" max="11181" width="12.85546875" style="1" customWidth="1"/>
    <col min="11182" max="11182" width="15.5703125" style="1" customWidth="1"/>
    <col min="11183" max="11183" width="16.5703125" style="1" customWidth="1"/>
    <col min="11184" max="11184" width="17" style="1" customWidth="1"/>
    <col min="11185" max="11186" width="17.42578125" style="1" customWidth="1"/>
    <col min="11187" max="11188" width="16.5703125" style="1" customWidth="1"/>
    <col min="11189" max="11191" width="17.42578125" style="1" customWidth="1"/>
    <col min="11192" max="11193" width="16.5703125" style="1" customWidth="1"/>
    <col min="11194" max="11196" width="17.42578125" style="1" customWidth="1"/>
    <col min="11197" max="11198" width="16.5703125" style="1" customWidth="1"/>
    <col min="11199" max="11201" width="17.42578125" style="1" customWidth="1"/>
    <col min="11202" max="11202" width="15.5703125" style="1" customWidth="1"/>
    <col min="11203" max="11203" width="16.5703125" style="1" customWidth="1"/>
    <col min="11204" max="11205" width="17.42578125" style="1" customWidth="1"/>
    <col min="11206" max="11240" width="12.140625" style="1" customWidth="1"/>
    <col min="11241" max="11431" width="9.140625" style="1"/>
    <col min="11432" max="11432" width="34.85546875" style="1" customWidth="1"/>
    <col min="11433" max="11433" width="23.140625" style="1" customWidth="1"/>
    <col min="11434" max="11434" width="6.28515625" style="1" customWidth="1"/>
    <col min="11435" max="11435" width="51" style="1" customWidth="1"/>
    <col min="11436" max="11436" width="16.5703125" style="1" customWidth="1"/>
    <col min="11437" max="11437" width="12.85546875" style="1" customWidth="1"/>
    <col min="11438" max="11438" width="15.5703125" style="1" customWidth="1"/>
    <col min="11439" max="11439" width="16.5703125" style="1" customWidth="1"/>
    <col min="11440" max="11440" width="17" style="1" customWidth="1"/>
    <col min="11441" max="11442" width="17.42578125" style="1" customWidth="1"/>
    <col min="11443" max="11444" width="16.5703125" style="1" customWidth="1"/>
    <col min="11445" max="11447" width="17.42578125" style="1" customWidth="1"/>
    <col min="11448" max="11449" width="16.5703125" style="1" customWidth="1"/>
    <col min="11450" max="11452" width="17.42578125" style="1" customWidth="1"/>
    <col min="11453" max="11454" width="16.5703125" style="1" customWidth="1"/>
    <col min="11455" max="11457" width="17.42578125" style="1" customWidth="1"/>
    <col min="11458" max="11458" width="15.5703125" style="1" customWidth="1"/>
    <col min="11459" max="11459" width="16.5703125" style="1" customWidth="1"/>
    <col min="11460" max="11461" width="17.42578125" style="1" customWidth="1"/>
    <col min="11462" max="11496" width="12.140625" style="1" customWidth="1"/>
    <col min="11497" max="11687" width="9.140625" style="1"/>
    <col min="11688" max="11688" width="34.85546875" style="1" customWidth="1"/>
    <col min="11689" max="11689" width="23.140625" style="1" customWidth="1"/>
    <col min="11690" max="11690" width="6.28515625" style="1" customWidth="1"/>
    <col min="11691" max="11691" width="51" style="1" customWidth="1"/>
    <col min="11692" max="11692" width="16.5703125" style="1" customWidth="1"/>
    <col min="11693" max="11693" width="12.85546875" style="1" customWidth="1"/>
    <col min="11694" max="11694" width="15.5703125" style="1" customWidth="1"/>
    <col min="11695" max="11695" width="16.5703125" style="1" customWidth="1"/>
    <col min="11696" max="11696" width="17" style="1" customWidth="1"/>
    <col min="11697" max="11698" width="17.42578125" style="1" customWidth="1"/>
    <col min="11699" max="11700" width="16.5703125" style="1" customWidth="1"/>
    <col min="11701" max="11703" width="17.42578125" style="1" customWidth="1"/>
    <col min="11704" max="11705" width="16.5703125" style="1" customWidth="1"/>
    <col min="11706" max="11708" width="17.42578125" style="1" customWidth="1"/>
    <col min="11709" max="11710" width="16.5703125" style="1" customWidth="1"/>
    <col min="11711" max="11713" width="17.42578125" style="1" customWidth="1"/>
    <col min="11714" max="11714" width="15.5703125" style="1" customWidth="1"/>
    <col min="11715" max="11715" width="16.5703125" style="1" customWidth="1"/>
    <col min="11716" max="11717" width="17.42578125" style="1" customWidth="1"/>
    <col min="11718" max="11752" width="12.140625" style="1" customWidth="1"/>
    <col min="11753" max="11943" width="9.140625" style="1"/>
    <col min="11944" max="11944" width="34.85546875" style="1" customWidth="1"/>
    <col min="11945" max="11945" width="23.140625" style="1" customWidth="1"/>
    <col min="11946" max="11946" width="6.28515625" style="1" customWidth="1"/>
    <col min="11947" max="11947" width="51" style="1" customWidth="1"/>
    <col min="11948" max="11948" width="16.5703125" style="1" customWidth="1"/>
    <col min="11949" max="11949" width="12.85546875" style="1" customWidth="1"/>
    <col min="11950" max="11950" width="15.5703125" style="1" customWidth="1"/>
    <col min="11951" max="11951" width="16.5703125" style="1" customWidth="1"/>
    <col min="11952" max="11952" width="17" style="1" customWidth="1"/>
    <col min="11953" max="11954" width="17.42578125" style="1" customWidth="1"/>
    <col min="11955" max="11956" width="16.5703125" style="1" customWidth="1"/>
    <col min="11957" max="11959" width="17.42578125" style="1" customWidth="1"/>
    <col min="11960" max="11961" width="16.5703125" style="1" customWidth="1"/>
    <col min="11962" max="11964" width="17.42578125" style="1" customWidth="1"/>
    <col min="11965" max="11966" width="16.5703125" style="1" customWidth="1"/>
    <col min="11967" max="11969" width="17.42578125" style="1" customWidth="1"/>
    <col min="11970" max="11970" width="15.5703125" style="1" customWidth="1"/>
    <col min="11971" max="11971" width="16.5703125" style="1" customWidth="1"/>
    <col min="11972" max="11973" width="17.42578125" style="1" customWidth="1"/>
    <col min="11974" max="12008" width="12.140625" style="1" customWidth="1"/>
    <col min="12009" max="12199" width="9.140625" style="1"/>
    <col min="12200" max="12200" width="34.85546875" style="1" customWidth="1"/>
    <col min="12201" max="12201" width="23.140625" style="1" customWidth="1"/>
    <col min="12202" max="12202" width="6.28515625" style="1" customWidth="1"/>
    <col min="12203" max="12203" width="51" style="1" customWidth="1"/>
    <col min="12204" max="12204" width="16.5703125" style="1" customWidth="1"/>
    <col min="12205" max="12205" width="12.85546875" style="1" customWidth="1"/>
    <col min="12206" max="12206" width="15.5703125" style="1" customWidth="1"/>
    <col min="12207" max="12207" width="16.5703125" style="1" customWidth="1"/>
    <col min="12208" max="12208" width="17" style="1" customWidth="1"/>
    <col min="12209" max="12210" width="17.42578125" style="1" customWidth="1"/>
    <col min="12211" max="12212" width="16.5703125" style="1" customWidth="1"/>
    <col min="12213" max="12215" width="17.42578125" style="1" customWidth="1"/>
    <col min="12216" max="12217" width="16.5703125" style="1" customWidth="1"/>
    <col min="12218" max="12220" width="17.42578125" style="1" customWidth="1"/>
    <col min="12221" max="12222" width="16.5703125" style="1" customWidth="1"/>
    <col min="12223" max="12225" width="17.42578125" style="1" customWidth="1"/>
    <col min="12226" max="12226" width="15.5703125" style="1" customWidth="1"/>
    <col min="12227" max="12227" width="16.5703125" style="1" customWidth="1"/>
    <col min="12228" max="12229" width="17.42578125" style="1" customWidth="1"/>
    <col min="12230" max="12264" width="12.140625" style="1" customWidth="1"/>
    <col min="12265" max="12455" width="9.140625" style="1"/>
    <col min="12456" max="12456" width="34.85546875" style="1" customWidth="1"/>
    <col min="12457" max="12457" width="23.140625" style="1" customWidth="1"/>
    <col min="12458" max="12458" width="6.28515625" style="1" customWidth="1"/>
    <col min="12459" max="12459" width="51" style="1" customWidth="1"/>
    <col min="12460" max="12460" width="16.5703125" style="1" customWidth="1"/>
    <col min="12461" max="12461" width="12.85546875" style="1" customWidth="1"/>
    <col min="12462" max="12462" width="15.5703125" style="1" customWidth="1"/>
    <col min="12463" max="12463" width="16.5703125" style="1" customWidth="1"/>
    <col min="12464" max="12464" width="17" style="1" customWidth="1"/>
    <col min="12465" max="12466" width="17.42578125" style="1" customWidth="1"/>
    <col min="12467" max="12468" width="16.5703125" style="1" customWidth="1"/>
    <col min="12469" max="12471" width="17.42578125" style="1" customWidth="1"/>
    <col min="12472" max="12473" width="16.5703125" style="1" customWidth="1"/>
    <col min="12474" max="12476" width="17.42578125" style="1" customWidth="1"/>
    <col min="12477" max="12478" width="16.5703125" style="1" customWidth="1"/>
    <col min="12479" max="12481" width="17.42578125" style="1" customWidth="1"/>
    <col min="12482" max="12482" width="15.5703125" style="1" customWidth="1"/>
    <col min="12483" max="12483" width="16.5703125" style="1" customWidth="1"/>
    <col min="12484" max="12485" width="17.42578125" style="1" customWidth="1"/>
    <col min="12486" max="12520" width="12.140625" style="1" customWidth="1"/>
    <col min="12521" max="12711" width="9.140625" style="1"/>
    <col min="12712" max="12712" width="34.85546875" style="1" customWidth="1"/>
    <col min="12713" max="12713" width="23.140625" style="1" customWidth="1"/>
    <col min="12714" max="12714" width="6.28515625" style="1" customWidth="1"/>
    <col min="12715" max="12715" width="51" style="1" customWidth="1"/>
    <col min="12716" max="12716" width="16.5703125" style="1" customWidth="1"/>
    <col min="12717" max="12717" width="12.85546875" style="1" customWidth="1"/>
    <col min="12718" max="12718" width="15.5703125" style="1" customWidth="1"/>
    <col min="12719" max="12719" width="16.5703125" style="1" customWidth="1"/>
    <col min="12720" max="12720" width="17" style="1" customWidth="1"/>
    <col min="12721" max="12722" width="17.42578125" style="1" customWidth="1"/>
    <col min="12723" max="12724" width="16.5703125" style="1" customWidth="1"/>
    <col min="12725" max="12727" width="17.42578125" style="1" customWidth="1"/>
    <col min="12728" max="12729" width="16.5703125" style="1" customWidth="1"/>
    <col min="12730" max="12732" width="17.42578125" style="1" customWidth="1"/>
    <col min="12733" max="12734" width="16.5703125" style="1" customWidth="1"/>
    <col min="12735" max="12737" width="17.42578125" style="1" customWidth="1"/>
    <col min="12738" max="12738" width="15.5703125" style="1" customWidth="1"/>
    <col min="12739" max="12739" width="16.5703125" style="1" customWidth="1"/>
    <col min="12740" max="12741" width="17.42578125" style="1" customWidth="1"/>
    <col min="12742" max="12776" width="12.140625" style="1" customWidth="1"/>
    <col min="12777" max="12967" width="9.140625" style="1"/>
    <col min="12968" max="12968" width="34.85546875" style="1" customWidth="1"/>
    <col min="12969" max="12969" width="23.140625" style="1" customWidth="1"/>
    <col min="12970" max="12970" width="6.28515625" style="1" customWidth="1"/>
    <col min="12971" max="12971" width="51" style="1" customWidth="1"/>
    <col min="12972" max="12972" width="16.5703125" style="1" customWidth="1"/>
    <col min="12973" max="12973" width="12.85546875" style="1" customWidth="1"/>
    <col min="12974" max="12974" width="15.5703125" style="1" customWidth="1"/>
    <col min="12975" max="12975" width="16.5703125" style="1" customWidth="1"/>
    <col min="12976" max="12976" width="17" style="1" customWidth="1"/>
    <col min="12977" max="12978" width="17.42578125" style="1" customWidth="1"/>
    <col min="12979" max="12980" width="16.5703125" style="1" customWidth="1"/>
    <col min="12981" max="12983" width="17.42578125" style="1" customWidth="1"/>
    <col min="12984" max="12985" width="16.5703125" style="1" customWidth="1"/>
    <col min="12986" max="12988" width="17.42578125" style="1" customWidth="1"/>
    <col min="12989" max="12990" width="16.5703125" style="1" customWidth="1"/>
    <col min="12991" max="12993" width="17.42578125" style="1" customWidth="1"/>
    <col min="12994" max="12994" width="15.5703125" style="1" customWidth="1"/>
    <col min="12995" max="12995" width="16.5703125" style="1" customWidth="1"/>
    <col min="12996" max="12997" width="17.42578125" style="1" customWidth="1"/>
    <col min="12998" max="13032" width="12.140625" style="1" customWidth="1"/>
    <col min="13033" max="13223" width="9.140625" style="1"/>
    <col min="13224" max="13224" width="34.85546875" style="1" customWidth="1"/>
    <col min="13225" max="13225" width="23.140625" style="1" customWidth="1"/>
    <col min="13226" max="13226" width="6.28515625" style="1" customWidth="1"/>
    <col min="13227" max="13227" width="51" style="1" customWidth="1"/>
    <col min="13228" max="13228" width="16.5703125" style="1" customWidth="1"/>
    <col min="13229" max="13229" width="12.85546875" style="1" customWidth="1"/>
    <col min="13230" max="13230" width="15.5703125" style="1" customWidth="1"/>
    <col min="13231" max="13231" width="16.5703125" style="1" customWidth="1"/>
    <col min="13232" max="13232" width="17" style="1" customWidth="1"/>
    <col min="13233" max="13234" width="17.42578125" style="1" customWidth="1"/>
    <col min="13235" max="13236" width="16.5703125" style="1" customWidth="1"/>
    <col min="13237" max="13239" width="17.42578125" style="1" customWidth="1"/>
    <col min="13240" max="13241" width="16.5703125" style="1" customWidth="1"/>
    <col min="13242" max="13244" width="17.42578125" style="1" customWidth="1"/>
    <col min="13245" max="13246" width="16.5703125" style="1" customWidth="1"/>
    <col min="13247" max="13249" width="17.42578125" style="1" customWidth="1"/>
    <col min="13250" max="13250" width="15.5703125" style="1" customWidth="1"/>
    <col min="13251" max="13251" width="16.5703125" style="1" customWidth="1"/>
    <col min="13252" max="13253" width="17.42578125" style="1" customWidth="1"/>
    <col min="13254" max="13288" width="12.140625" style="1" customWidth="1"/>
    <col min="13289" max="13479" width="9.140625" style="1"/>
    <col min="13480" max="13480" width="34.85546875" style="1" customWidth="1"/>
    <col min="13481" max="13481" width="23.140625" style="1" customWidth="1"/>
    <col min="13482" max="13482" width="6.28515625" style="1" customWidth="1"/>
    <col min="13483" max="13483" width="51" style="1" customWidth="1"/>
    <col min="13484" max="13484" width="16.5703125" style="1" customWidth="1"/>
    <col min="13485" max="13485" width="12.85546875" style="1" customWidth="1"/>
    <col min="13486" max="13486" width="15.5703125" style="1" customWidth="1"/>
    <col min="13487" max="13487" width="16.5703125" style="1" customWidth="1"/>
    <col min="13488" max="13488" width="17" style="1" customWidth="1"/>
    <col min="13489" max="13490" width="17.42578125" style="1" customWidth="1"/>
    <col min="13491" max="13492" width="16.5703125" style="1" customWidth="1"/>
    <col min="13493" max="13495" width="17.42578125" style="1" customWidth="1"/>
    <col min="13496" max="13497" width="16.5703125" style="1" customWidth="1"/>
    <col min="13498" max="13500" width="17.42578125" style="1" customWidth="1"/>
    <col min="13501" max="13502" width="16.5703125" style="1" customWidth="1"/>
    <col min="13503" max="13505" width="17.42578125" style="1" customWidth="1"/>
    <col min="13506" max="13506" width="15.5703125" style="1" customWidth="1"/>
    <col min="13507" max="13507" width="16.5703125" style="1" customWidth="1"/>
    <col min="13508" max="13509" width="17.42578125" style="1" customWidth="1"/>
    <col min="13510" max="13544" width="12.140625" style="1" customWidth="1"/>
    <col min="13545" max="13735" width="9.140625" style="1"/>
    <col min="13736" max="13736" width="34.85546875" style="1" customWidth="1"/>
    <col min="13737" max="13737" width="23.140625" style="1" customWidth="1"/>
    <col min="13738" max="13738" width="6.28515625" style="1" customWidth="1"/>
    <col min="13739" max="13739" width="51" style="1" customWidth="1"/>
    <col min="13740" max="13740" width="16.5703125" style="1" customWidth="1"/>
    <col min="13741" max="13741" width="12.85546875" style="1" customWidth="1"/>
    <col min="13742" max="13742" width="15.5703125" style="1" customWidth="1"/>
    <col min="13743" max="13743" width="16.5703125" style="1" customWidth="1"/>
    <col min="13744" max="13744" width="17" style="1" customWidth="1"/>
    <col min="13745" max="13746" width="17.42578125" style="1" customWidth="1"/>
    <col min="13747" max="13748" width="16.5703125" style="1" customWidth="1"/>
    <col min="13749" max="13751" width="17.42578125" style="1" customWidth="1"/>
    <col min="13752" max="13753" width="16.5703125" style="1" customWidth="1"/>
    <col min="13754" max="13756" width="17.42578125" style="1" customWidth="1"/>
    <col min="13757" max="13758" width="16.5703125" style="1" customWidth="1"/>
    <col min="13759" max="13761" width="17.42578125" style="1" customWidth="1"/>
    <col min="13762" max="13762" width="15.5703125" style="1" customWidth="1"/>
    <col min="13763" max="13763" width="16.5703125" style="1" customWidth="1"/>
    <col min="13764" max="13765" width="17.42578125" style="1" customWidth="1"/>
    <col min="13766" max="13800" width="12.140625" style="1" customWidth="1"/>
    <col min="13801" max="13991" width="9.140625" style="1"/>
    <col min="13992" max="13992" width="34.85546875" style="1" customWidth="1"/>
    <col min="13993" max="13993" width="23.140625" style="1" customWidth="1"/>
    <col min="13994" max="13994" width="6.28515625" style="1" customWidth="1"/>
    <col min="13995" max="13995" width="51" style="1" customWidth="1"/>
    <col min="13996" max="13996" width="16.5703125" style="1" customWidth="1"/>
    <col min="13997" max="13997" width="12.85546875" style="1" customWidth="1"/>
    <col min="13998" max="13998" width="15.5703125" style="1" customWidth="1"/>
    <col min="13999" max="13999" width="16.5703125" style="1" customWidth="1"/>
    <col min="14000" max="14000" width="17" style="1" customWidth="1"/>
    <col min="14001" max="14002" width="17.42578125" style="1" customWidth="1"/>
    <col min="14003" max="14004" width="16.5703125" style="1" customWidth="1"/>
    <col min="14005" max="14007" width="17.42578125" style="1" customWidth="1"/>
    <col min="14008" max="14009" width="16.5703125" style="1" customWidth="1"/>
    <col min="14010" max="14012" width="17.42578125" style="1" customWidth="1"/>
    <col min="14013" max="14014" width="16.5703125" style="1" customWidth="1"/>
    <col min="14015" max="14017" width="17.42578125" style="1" customWidth="1"/>
    <col min="14018" max="14018" width="15.5703125" style="1" customWidth="1"/>
    <col min="14019" max="14019" width="16.5703125" style="1" customWidth="1"/>
    <col min="14020" max="14021" width="17.42578125" style="1" customWidth="1"/>
    <col min="14022" max="14056" width="12.140625" style="1" customWidth="1"/>
    <col min="14057" max="14247" width="9.140625" style="1"/>
    <col min="14248" max="14248" width="34.85546875" style="1" customWidth="1"/>
    <col min="14249" max="14249" width="23.140625" style="1" customWidth="1"/>
    <col min="14250" max="14250" width="6.28515625" style="1" customWidth="1"/>
    <col min="14251" max="14251" width="51" style="1" customWidth="1"/>
    <col min="14252" max="14252" width="16.5703125" style="1" customWidth="1"/>
    <col min="14253" max="14253" width="12.85546875" style="1" customWidth="1"/>
    <col min="14254" max="14254" width="15.5703125" style="1" customWidth="1"/>
    <col min="14255" max="14255" width="16.5703125" style="1" customWidth="1"/>
    <col min="14256" max="14256" width="17" style="1" customWidth="1"/>
    <col min="14257" max="14258" width="17.42578125" style="1" customWidth="1"/>
    <col min="14259" max="14260" width="16.5703125" style="1" customWidth="1"/>
    <col min="14261" max="14263" width="17.42578125" style="1" customWidth="1"/>
    <col min="14264" max="14265" width="16.5703125" style="1" customWidth="1"/>
    <col min="14266" max="14268" width="17.42578125" style="1" customWidth="1"/>
    <col min="14269" max="14270" width="16.5703125" style="1" customWidth="1"/>
    <col min="14271" max="14273" width="17.42578125" style="1" customWidth="1"/>
    <col min="14274" max="14274" width="15.5703125" style="1" customWidth="1"/>
    <col min="14275" max="14275" width="16.5703125" style="1" customWidth="1"/>
    <col min="14276" max="14277" width="17.42578125" style="1" customWidth="1"/>
    <col min="14278" max="14312" width="12.140625" style="1" customWidth="1"/>
    <col min="14313" max="14503" width="9.140625" style="1"/>
    <col min="14504" max="14504" width="34.85546875" style="1" customWidth="1"/>
    <col min="14505" max="14505" width="23.140625" style="1" customWidth="1"/>
    <col min="14506" max="14506" width="6.28515625" style="1" customWidth="1"/>
    <col min="14507" max="14507" width="51" style="1" customWidth="1"/>
    <col min="14508" max="14508" width="16.5703125" style="1" customWidth="1"/>
    <col min="14509" max="14509" width="12.85546875" style="1" customWidth="1"/>
    <col min="14510" max="14510" width="15.5703125" style="1" customWidth="1"/>
    <col min="14511" max="14511" width="16.5703125" style="1" customWidth="1"/>
    <col min="14512" max="14512" width="17" style="1" customWidth="1"/>
    <col min="14513" max="14514" width="17.42578125" style="1" customWidth="1"/>
    <col min="14515" max="14516" width="16.5703125" style="1" customWidth="1"/>
    <col min="14517" max="14519" width="17.42578125" style="1" customWidth="1"/>
    <col min="14520" max="14521" width="16.5703125" style="1" customWidth="1"/>
    <col min="14522" max="14524" width="17.42578125" style="1" customWidth="1"/>
    <col min="14525" max="14526" width="16.5703125" style="1" customWidth="1"/>
    <col min="14527" max="14529" width="17.42578125" style="1" customWidth="1"/>
    <col min="14530" max="14530" width="15.5703125" style="1" customWidth="1"/>
    <col min="14531" max="14531" width="16.5703125" style="1" customWidth="1"/>
    <col min="14532" max="14533" width="17.42578125" style="1" customWidth="1"/>
    <col min="14534" max="14568" width="12.140625" style="1" customWidth="1"/>
    <col min="14569" max="14759" width="9.140625" style="1"/>
    <col min="14760" max="14760" width="34.85546875" style="1" customWidth="1"/>
    <col min="14761" max="14761" width="23.140625" style="1" customWidth="1"/>
    <col min="14762" max="14762" width="6.28515625" style="1" customWidth="1"/>
    <col min="14763" max="14763" width="51" style="1" customWidth="1"/>
    <col min="14764" max="14764" width="16.5703125" style="1" customWidth="1"/>
    <col min="14765" max="14765" width="12.85546875" style="1" customWidth="1"/>
    <col min="14766" max="14766" width="15.5703125" style="1" customWidth="1"/>
    <col min="14767" max="14767" width="16.5703125" style="1" customWidth="1"/>
    <col min="14768" max="14768" width="17" style="1" customWidth="1"/>
    <col min="14769" max="14770" width="17.42578125" style="1" customWidth="1"/>
    <col min="14771" max="14772" width="16.5703125" style="1" customWidth="1"/>
    <col min="14773" max="14775" width="17.42578125" style="1" customWidth="1"/>
    <col min="14776" max="14777" width="16.5703125" style="1" customWidth="1"/>
    <col min="14778" max="14780" width="17.42578125" style="1" customWidth="1"/>
    <col min="14781" max="14782" width="16.5703125" style="1" customWidth="1"/>
    <col min="14783" max="14785" width="17.42578125" style="1" customWidth="1"/>
    <col min="14786" max="14786" width="15.5703125" style="1" customWidth="1"/>
    <col min="14787" max="14787" width="16.5703125" style="1" customWidth="1"/>
    <col min="14788" max="14789" width="17.42578125" style="1" customWidth="1"/>
    <col min="14790" max="14824" width="12.140625" style="1" customWidth="1"/>
    <col min="14825" max="15015" width="9.140625" style="1"/>
    <col min="15016" max="15016" width="34.85546875" style="1" customWidth="1"/>
    <col min="15017" max="15017" width="23.140625" style="1" customWidth="1"/>
    <col min="15018" max="15018" width="6.28515625" style="1" customWidth="1"/>
    <col min="15019" max="15019" width="51" style="1" customWidth="1"/>
    <col min="15020" max="15020" width="16.5703125" style="1" customWidth="1"/>
    <col min="15021" max="15021" width="12.85546875" style="1" customWidth="1"/>
    <col min="15022" max="15022" width="15.5703125" style="1" customWidth="1"/>
    <col min="15023" max="15023" width="16.5703125" style="1" customWidth="1"/>
    <col min="15024" max="15024" width="17" style="1" customWidth="1"/>
    <col min="15025" max="15026" width="17.42578125" style="1" customWidth="1"/>
    <col min="15027" max="15028" width="16.5703125" style="1" customWidth="1"/>
    <col min="15029" max="15031" width="17.42578125" style="1" customWidth="1"/>
    <col min="15032" max="15033" width="16.5703125" style="1" customWidth="1"/>
    <col min="15034" max="15036" width="17.42578125" style="1" customWidth="1"/>
    <col min="15037" max="15038" width="16.5703125" style="1" customWidth="1"/>
    <col min="15039" max="15041" width="17.42578125" style="1" customWidth="1"/>
    <col min="15042" max="15042" width="15.5703125" style="1" customWidth="1"/>
    <col min="15043" max="15043" width="16.5703125" style="1" customWidth="1"/>
    <col min="15044" max="15045" width="17.42578125" style="1" customWidth="1"/>
    <col min="15046" max="15080" width="12.140625" style="1" customWidth="1"/>
    <col min="15081" max="15271" width="9.140625" style="1"/>
    <col min="15272" max="15272" width="34.85546875" style="1" customWidth="1"/>
    <col min="15273" max="15273" width="23.140625" style="1" customWidth="1"/>
    <col min="15274" max="15274" width="6.28515625" style="1" customWidth="1"/>
    <col min="15275" max="15275" width="51" style="1" customWidth="1"/>
    <col min="15276" max="15276" width="16.5703125" style="1" customWidth="1"/>
    <col min="15277" max="15277" width="12.85546875" style="1" customWidth="1"/>
    <col min="15278" max="15278" width="15.5703125" style="1" customWidth="1"/>
    <col min="15279" max="15279" width="16.5703125" style="1" customWidth="1"/>
    <col min="15280" max="15280" width="17" style="1" customWidth="1"/>
    <col min="15281" max="15282" width="17.42578125" style="1" customWidth="1"/>
    <col min="15283" max="15284" width="16.5703125" style="1" customWidth="1"/>
    <col min="15285" max="15287" width="17.42578125" style="1" customWidth="1"/>
    <col min="15288" max="15289" width="16.5703125" style="1" customWidth="1"/>
    <col min="15290" max="15292" width="17.42578125" style="1" customWidth="1"/>
    <col min="15293" max="15294" width="16.5703125" style="1" customWidth="1"/>
    <col min="15295" max="15297" width="17.42578125" style="1" customWidth="1"/>
    <col min="15298" max="15298" width="15.5703125" style="1" customWidth="1"/>
    <col min="15299" max="15299" width="16.5703125" style="1" customWidth="1"/>
    <col min="15300" max="15301" width="17.42578125" style="1" customWidth="1"/>
    <col min="15302" max="15336" width="12.140625" style="1" customWidth="1"/>
    <col min="15337" max="15527" width="9.140625" style="1"/>
    <col min="15528" max="15528" width="34.85546875" style="1" customWidth="1"/>
    <col min="15529" max="15529" width="23.140625" style="1" customWidth="1"/>
    <col min="15530" max="15530" width="6.28515625" style="1" customWidth="1"/>
    <col min="15531" max="15531" width="51" style="1" customWidth="1"/>
    <col min="15532" max="15532" width="16.5703125" style="1" customWidth="1"/>
    <col min="15533" max="15533" width="12.85546875" style="1" customWidth="1"/>
    <col min="15534" max="15534" width="15.5703125" style="1" customWidth="1"/>
    <col min="15535" max="15535" width="16.5703125" style="1" customWidth="1"/>
    <col min="15536" max="15536" width="17" style="1" customWidth="1"/>
    <col min="15537" max="15538" width="17.42578125" style="1" customWidth="1"/>
    <col min="15539" max="15540" width="16.5703125" style="1" customWidth="1"/>
    <col min="15541" max="15543" width="17.42578125" style="1" customWidth="1"/>
    <col min="15544" max="15545" width="16.5703125" style="1" customWidth="1"/>
    <col min="15546" max="15548" width="17.42578125" style="1" customWidth="1"/>
    <col min="15549" max="15550" width="16.5703125" style="1" customWidth="1"/>
    <col min="15551" max="15553" width="17.42578125" style="1" customWidth="1"/>
    <col min="15554" max="15554" width="15.5703125" style="1" customWidth="1"/>
    <col min="15555" max="15555" width="16.5703125" style="1" customWidth="1"/>
    <col min="15556" max="15557" width="17.42578125" style="1" customWidth="1"/>
    <col min="15558" max="15592" width="12.140625" style="1" customWidth="1"/>
    <col min="15593" max="15783" width="9.140625" style="1"/>
    <col min="15784" max="15784" width="34.85546875" style="1" customWidth="1"/>
    <col min="15785" max="15785" width="23.140625" style="1" customWidth="1"/>
    <col min="15786" max="15786" width="6.28515625" style="1" customWidth="1"/>
    <col min="15787" max="15787" width="51" style="1" customWidth="1"/>
    <col min="15788" max="15788" width="16.5703125" style="1" customWidth="1"/>
    <col min="15789" max="15789" width="12.85546875" style="1" customWidth="1"/>
    <col min="15790" max="15790" width="15.5703125" style="1" customWidth="1"/>
    <col min="15791" max="15791" width="16.5703125" style="1" customWidth="1"/>
    <col min="15792" max="15792" width="17" style="1" customWidth="1"/>
    <col min="15793" max="15794" width="17.42578125" style="1" customWidth="1"/>
    <col min="15795" max="15796" width="16.5703125" style="1" customWidth="1"/>
    <col min="15797" max="15799" width="17.42578125" style="1" customWidth="1"/>
    <col min="15800" max="15801" width="16.5703125" style="1" customWidth="1"/>
    <col min="15802" max="15804" width="17.42578125" style="1" customWidth="1"/>
    <col min="15805" max="15806" width="16.5703125" style="1" customWidth="1"/>
    <col min="15807" max="15809" width="17.42578125" style="1" customWidth="1"/>
    <col min="15810" max="15810" width="15.5703125" style="1" customWidth="1"/>
    <col min="15811" max="15811" width="16.5703125" style="1" customWidth="1"/>
    <col min="15812" max="15813" width="17.42578125" style="1" customWidth="1"/>
    <col min="15814" max="15848" width="12.140625" style="1" customWidth="1"/>
    <col min="15849" max="16384" width="9.140625" style="1"/>
  </cols>
  <sheetData>
    <row r="1" spans="1:11" s="305" customFormat="1">
      <c r="E1" s="305" t="s">
        <v>313</v>
      </c>
      <c r="H1" s="38"/>
      <c r="I1" s="38"/>
      <c r="J1" s="40"/>
      <c r="K1" s="40"/>
    </row>
    <row r="2" spans="1:11" s="305" customFormat="1">
      <c r="E2" s="305" t="s">
        <v>315</v>
      </c>
      <c r="H2" s="38"/>
      <c r="I2" s="38"/>
      <c r="J2" s="40"/>
      <c r="K2" s="40"/>
    </row>
    <row r="3" spans="1:11" s="305" customFormat="1">
      <c r="H3" s="38"/>
      <c r="I3" s="38"/>
      <c r="J3" s="40"/>
      <c r="K3" s="40"/>
    </row>
    <row r="4" spans="1:11">
      <c r="A4" s="1" t="s">
        <v>65</v>
      </c>
      <c r="E4" s="305" t="s">
        <v>109</v>
      </c>
      <c r="H4" s="1"/>
      <c r="I4" s="1"/>
      <c r="J4" s="17"/>
      <c r="K4" s="17"/>
    </row>
    <row r="5" spans="1:11">
      <c r="A5" s="1" t="s">
        <v>63</v>
      </c>
      <c r="E5" s="305" t="s">
        <v>316</v>
      </c>
      <c r="H5" s="1"/>
      <c r="I5" s="1"/>
      <c r="J5" s="17"/>
      <c r="K5" s="59"/>
    </row>
    <row r="6" spans="1:11">
      <c r="A6" s="1" t="s">
        <v>67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408" t="s">
        <v>45</v>
      </c>
      <c r="B8" s="408"/>
      <c r="C8" s="408"/>
      <c r="D8" s="408"/>
      <c r="E8" s="408"/>
      <c r="F8" s="408"/>
      <c r="G8" s="408"/>
      <c r="H8" s="408"/>
      <c r="I8" s="1"/>
      <c r="J8" s="17"/>
      <c r="K8" s="59"/>
    </row>
    <row r="9" spans="1:11" ht="15" customHeight="1">
      <c r="A9" s="408" t="s">
        <v>56</v>
      </c>
      <c r="B9" s="408"/>
      <c r="C9" s="408"/>
      <c r="D9" s="408"/>
      <c r="E9" s="408"/>
      <c r="F9" s="408"/>
      <c r="G9" s="408"/>
      <c r="H9" s="408"/>
      <c r="I9" s="1"/>
      <c r="J9" s="17"/>
      <c r="K9" s="59"/>
    </row>
    <row r="10" spans="1:11" ht="15" customHeight="1">
      <c r="A10" s="409" t="s">
        <v>280</v>
      </c>
      <c r="B10" s="409"/>
      <c r="C10" s="409"/>
      <c r="D10" s="409"/>
      <c r="E10" s="409"/>
      <c r="F10" s="409"/>
      <c r="G10" s="409"/>
      <c r="H10" s="409"/>
      <c r="I10" s="1"/>
      <c r="J10" s="17"/>
      <c r="K10" s="59"/>
    </row>
    <row r="11" spans="1:11" ht="31.5" customHeight="1">
      <c r="A11" s="410" t="s">
        <v>0</v>
      </c>
      <c r="B11" s="410" t="s">
        <v>1</v>
      </c>
      <c r="C11" s="413" t="s">
        <v>48</v>
      </c>
      <c r="D11" s="414"/>
      <c r="E11" s="410" t="s">
        <v>46</v>
      </c>
      <c r="F11" s="410" t="s">
        <v>120</v>
      </c>
      <c r="G11" s="410" t="s">
        <v>121</v>
      </c>
      <c r="H11" s="410" t="s">
        <v>283</v>
      </c>
      <c r="I11" s="413" t="s">
        <v>47</v>
      </c>
      <c r="J11" s="414"/>
      <c r="K11" s="60"/>
    </row>
    <row r="12" spans="1:11" ht="15" customHeight="1">
      <c r="A12" s="411"/>
      <c r="B12" s="411"/>
      <c r="C12" s="415"/>
      <c r="D12" s="416"/>
      <c r="E12" s="411"/>
      <c r="F12" s="411"/>
      <c r="G12" s="411"/>
      <c r="H12" s="411"/>
      <c r="I12" s="420"/>
      <c r="J12" s="421"/>
      <c r="K12" s="60"/>
    </row>
    <row r="13" spans="1:11" ht="55.5" customHeight="1">
      <c r="A13" s="412"/>
      <c r="B13" s="412"/>
      <c r="C13" s="2" t="s">
        <v>117</v>
      </c>
      <c r="D13" s="136" t="s">
        <v>2</v>
      </c>
      <c r="E13" s="412"/>
      <c r="F13" s="417"/>
      <c r="G13" s="412"/>
      <c r="H13" s="412"/>
      <c r="I13" s="415"/>
      <c r="J13" s="416"/>
      <c r="K13" s="60"/>
    </row>
    <row r="14" spans="1:11">
      <c r="A14" s="3" t="s">
        <v>110</v>
      </c>
      <c r="B14" s="3" t="s">
        <v>111</v>
      </c>
      <c r="C14" s="3"/>
      <c r="D14" s="3" t="s">
        <v>115</v>
      </c>
      <c r="E14" s="3" t="s">
        <v>112</v>
      </c>
      <c r="F14" s="422" t="s">
        <v>113</v>
      </c>
      <c r="G14" s="423"/>
      <c r="H14" s="424"/>
      <c r="I14" s="189" t="s">
        <v>114</v>
      </c>
      <c r="J14" s="190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137"/>
      <c r="J15" s="138"/>
      <c r="K15" s="52"/>
    </row>
    <row r="16" spans="1:11" ht="36.75" customHeight="1">
      <c r="A16" s="139" t="s">
        <v>80</v>
      </c>
      <c r="B16" s="7"/>
      <c r="C16" s="10" t="s">
        <v>60</v>
      </c>
      <c r="D16" s="11"/>
      <c r="E16" s="7"/>
      <c r="F16" s="20"/>
      <c r="G16" s="20"/>
      <c r="H16" s="20"/>
      <c r="I16" s="140"/>
      <c r="J16" s="141"/>
      <c r="K16" s="51" t="s">
        <v>248</v>
      </c>
    </row>
    <row r="17" spans="1:11" ht="36">
      <c r="A17" s="127" t="s">
        <v>76</v>
      </c>
      <c r="B17" s="8" t="s">
        <v>81</v>
      </c>
      <c r="C17" s="13"/>
      <c r="D17" s="8" t="s">
        <v>57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418"/>
      <c r="J17" s="419"/>
      <c r="K17" s="135"/>
    </row>
    <row r="18" spans="1:11" ht="36">
      <c r="A18" s="127" t="s">
        <v>68</v>
      </c>
      <c r="B18" s="8" t="s">
        <v>84</v>
      </c>
      <c r="C18" s="13"/>
      <c r="D18" s="8" t="s">
        <v>57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418"/>
      <c r="J18" s="419"/>
      <c r="K18" s="135"/>
    </row>
    <row r="19" spans="1:11" ht="48">
      <c r="A19" s="127" t="s">
        <v>235</v>
      </c>
      <c r="B19" s="8" t="s">
        <v>81</v>
      </c>
      <c r="C19" s="13"/>
      <c r="D19" s="8" t="s">
        <v>57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418"/>
      <c r="J19" s="419"/>
      <c r="K19" s="135"/>
    </row>
    <row r="20" spans="1:11" ht="48">
      <c r="A20" s="127" t="s">
        <v>69</v>
      </c>
      <c r="B20" s="8" t="s">
        <v>84</v>
      </c>
      <c r="C20" s="13"/>
      <c r="D20" s="8" t="s">
        <v>57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418"/>
      <c r="J20" s="419"/>
      <c r="K20" s="135"/>
    </row>
    <row r="21" spans="1:11" ht="48">
      <c r="A21" s="127" t="s">
        <v>70</v>
      </c>
      <c r="B21" s="8" t="s">
        <v>84</v>
      </c>
      <c r="C21" s="13"/>
      <c r="D21" s="8" t="s">
        <v>57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418"/>
      <c r="J21" s="419"/>
      <c r="K21" s="135"/>
    </row>
    <row r="22" spans="1:11" ht="48">
      <c r="A22" s="18" t="s">
        <v>71</v>
      </c>
      <c r="B22" s="18" t="s">
        <v>83</v>
      </c>
      <c r="C22" s="13"/>
      <c r="D22" s="8" t="s">
        <v>57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418"/>
      <c r="J22" s="419"/>
      <c r="K22" s="135"/>
    </row>
    <row r="23" spans="1:11" ht="96">
      <c r="A23" s="22" t="s">
        <v>72</v>
      </c>
      <c r="B23" s="22" t="s">
        <v>83</v>
      </c>
      <c r="C23" s="13"/>
      <c r="D23" s="8" t="s">
        <v>57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418"/>
      <c r="J23" s="419"/>
      <c r="K23" s="135"/>
    </row>
    <row r="24" spans="1:11" ht="96">
      <c r="A24" s="22" t="s">
        <v>77</v>
      </c>
      <c r="B24" s="22" t="s">
        <v>82</v>
      </c>
      <c r="C24" s="13"/>
      <c r="D24" s="8" t="s">
        <v>57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418"/>
      <c r="J24" s="419"/>
      <c r="K24" s="135"/>
    </row>
    <row r="25" spans="1:11" ht="96">
      <c r="A25" s="22" t="s">
        <v>73</v>
      </c>
      <c r="B25" s="22" t="s">
        <v>83</v>
      </c>
      <c r="C25" s="13"/>
      <c r="D25" s="8" t="s">
        <v>57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418"/>
      <c r="J25" s="419"/>
      <c r="K25" s="135"/>
    </row>
    <row r="26" spans="1:11" ht="24">
      <c r="A26" s="18" t="s">
        <v>78</v>
      </c>
      <c r="B26" s="18" t="s">
        <v>81</v>
      </c>
      <c r="C26" s="13"/>
      <c r="D26" s="8" t="s">
        <v>57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418"/>
      <c r="J26" s="419"/>
      <c r="K26" s="135"/>
    </row>
    <row r="27" spans="1:11" ht="24">
      <c r="A27" s="127" t="s">
        <v>74</v>
      </c>
      <c r="B27" s="8" t="s">
        <v>84</v>
      </c>
      <c r="C27" s="13"/>
      <c r="D27" s="8" t="s">
        <v>57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418"/>
      <c r="J27" s="419"/>
      <c r="K27" s="135"/>
    </row>
    <row r="28" spans="1:11" ht="24">
      <c r="A28" s="18" t="s">
        <v>79</v>
      </c>
      <c r="B28" s="18" t="s">
        <v>81</v>
      </c>
      <c r="C28" s="13"/>
      <c r="D28" s="8" t="s">
        <v>57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418"/>
      <c r="J28" s="419"/>
      <c r="K28" s="135"/>
    </row>
    <row r="29" spans="1:11" ht="24">
      <c r="A29" s="127" t="s">
        <v>75</v>
      </c>
      <c r="B29" s="8" t="s">
        <v>84</v>
      </c>
      <c r="C29" s="13"/>
      <c r="D29" s="8" t="s">
        <v>57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418"/>
      <c r="J29" s="419"/>
      <c r="K29" s="135"/>
    </row>
    <row r="30" spans="1:11">
      <c r="A30" s="187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418"/>
      <c r="J30" s="419"/>
      <c r="K30" s="135"/>
    </row>
    <row r="31" spans="1:11" ht="27" customHeight="1">
      <c r="A31" s="139" t="s">
        <v>85</v>
      </c>
      <c r="B31" s="7"/>
      <c r="C31" s="10" t="s">
        <v>116</v>
      </c>
      <c r="D31" s="11"/>
      <c r="E31" s="7"/>
      <c r="F31" s="20"/>
      <c r="G31" s="20"/>
      <c r="H31" s="20"/>
      <c r="I31" s="137"/>
      <c r="J31" s="138"/>
      <c r="K31" s="51" t="s">
        <v>249</v>
      </c>
    </row>
    <row r="32" spans="1:11" ht="24">
      <c r="A32" s="8" t="s">
        <v>240</v>
      </c>
      <c r="B32" s="8" t="s">
        <v>86</v>
      </c>
      <c r="C32" s="13"/>
      <c r="D32" s="8" t="s">
        <v>57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87"/>
      <c r="J32" s="188"/>
      <c r="K32" s="51"/>
    </row>
    <row r="33" spans="1:11" ht="36">
      <c r="A33" s="8" t="s">
        <v>241</v>
      </c>
      <c r="B33" s="8" t="s">
        <v>87</v>
      </c>
      <c r="C33" s="13"/>
      <c r="D33" s="8" t="s">
        <v>57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87"/>
      <c r="J33" s="188"/>
      <c r="K33" s="51"/>
    </row>
    <row r="34" spans="1:11" ht="30" customHeight="1">
      <c r="A34" s="8" t="s">
        <v>242</v>
      </c>
      <c r="B34" s="8" t="s">
        <v>88</v>
      </c>
      <c r="C34" s="13"/>
      <c r="D34" s="8" t="s">
        <v>57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87"/>
      <c r="J34" s="188"/>
      <c r="K34" s="51"/>
    </row>
    <row r="35" spans="1:11" ht="36">
      <c r="A35" s="8" t="s">
        <v>281</v>
      </c>
      <c r="B35" s="8" t="s">
        <v>89</v>
      </c>
      <c r="C35" s="13"/>
      <c r="D35" s="8" t="s">
        <v>57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87"/>
      <c r="J35" s="188"/>
      <c r="K35" s="51"/>
    </row>
    <row r="36" spans="1:11" ht="36">
      <c r="A36" s="8" t="s">
        <v>243</v>
      </c>
      <c r="B36" s="8" t="s">
        <v>90</v>
      </c>
      <c r="C36" s="13"/>
      <c r="D36" s="8" t="s">
        <v>57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87"/>
      <c r="J36" s="188"/>
      <c r="K36" s="51"/>
    </row>
    <row r="37" spans="1:11" ht="36">
      <c r="A37" s="22" t="s">
        <v>244</v>
      </c>
      <c r="B37" s="22" t="s">
        <v>91</v>
      </c>
      <c r="C37" s="13"/>
      <c r="D37" s="8" t="s">
        <v>57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87"/>
      <c r="J37" s="188"/>
      <c r="K37" s="51"/>
    </row>
    <row r="38" spans="1:11" ht="36">
      <c r="A38" s="22" t="s">
        <v>245</v>
      </c>
      <c r="B38" s="22" t="s">
        <v>92</v>
      </c>
      <c r="C38" s="13"/>
      <c r="D38" s="8" t="s">
        <v>57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87"/>
      <c r="J38" s="188"/>
      <c r="K38" s="51"/>
    </row>
    <row r="39" spans="1:11" ht="24">
      <c r="A39" s="22" t="s">
        <v>246</v>
      </c>
      <c r="B39" s="22" t="s">
        <v>93</v>
      </c>
      <c r="C39" s="13"/>
      <c r="D39" s="8" t="s">
        <v>57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87"/>
      <c r="J39" s="188"/>
      <c r="K39" s="51"/>
    </row>
    <row r="40" spans="1:11" ht="36">
      <c r="A40" s="22" t="s">
        <v>282</v>
      </c>
      <c r="B40" s="22" t="s">
        <v>94</v>
      </c>
      <c r="C40" s="13"/>
      <c r="D40" s="8" t="s">
        <v>57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87"/>
      <c r="J40" s="188"/>
      <c r="K40" s="51"/>
    </row>
    <row r="41" spans="1:11" ht="36">
      <c r="A41" s="22" t="s">
        <v>247</v>
      </c>
      <c r="B41" s="22" t="s">
        <v>95</v>
      </c>
      <c r="C41" s="13"/>
      <c r="D41" s="8" t="s">
        <v>57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87"/>
      <c r="J41" s="188"/>
      <c r="K41" s="51"/>
    </row>
    <row r="42" spans="1:11" ht="27.75" customHeight="1">
      <c r="A42" s="7"/>
      <c r="B42" s="7"/>
      <c r="C42" s="10" t="s">
        <v>6</v>
      </c>
      <c r="D42" s="11" t="s">
        <v>59</v>
      </c>
      <c r="E42" s="7"/>
      <c r="F42" s="20"/>
      <c r="G42" s="20"/>
      <c r="H42" s="20"/>
      <c r="I42" s="142"/>
      <c r="J42" s="143"/>
      <c r="K42" s="53"/>
    </row>
    <row r="43" spans="1:11" ht="108" customHeight="1">
      <c r="A43" s="139" t="s">
        <v>80</v>
      </c>
      <c r="B43" s="7"/>
      <c r="C43" s="6"/>
      <c r="D43" s="14" t="s">
        <v>50</v>
      </c>
      <c r="E43" s="7"/>
      <c r="F43" s="20"/>
      <c r="G43" s="20"/>
      <c r="H43" s="20"/>
      <c r="I43" s="142"/>
      <c r="J43" s="143"/>
      <c r="K43" s="53"/>
    </row>
    <row r="44" spans="1:11" ht="54" customHeight="1">
      <c r="A44" s="127" t="s">
        <v>76</v>
      </c>
      <c r="B44" s="8" t="s">
        <v>81</v>
      </c>
      <c r="C44" s="13"/>
      <c r="D44" s="8" t="s">
        <v>96</v>
      </c>
      <c r="E44" s="309">
        <v>4</v>
      </c>
      <c r="F44" s="184">
        <v>53420</v>
      </c>
      <c r="G44" s="184">
        <v>53952</v>
      </c>
      <c r="H44" s="184">
        <v>54770</v>
      </c>
      <c r="I44" s="425"/>
      <c r="J44" s="426"/>
      <c r="K44" s="52"/>
    </row>
    <row r="45" spans="1:11" ht="48.75" customHeight="1">
      <c r="A45" s="127" t="s">
        <v>68</v>
      </c>
      <c r="B45" s="8" t="s">
        <v>84</v>
      </c>
      <c r="C45" s="13"/>
      <c r="D45" s="8" t="s">
        <v>96</v>
      </c>
      <c r="E45" s="309">
        <v>3</v>
      </c>
      <c r="F45" s="184">
        <v>46452</v>
      </c>
      <c r="G45" s="184">
        <v>46915</v>
      </c>
      <c r="H45" s="184">
        <v>47625</v>
      </c>
      <c r="I45" s="425"/>
      <c r="J45" s="426"/>
      <c r="K45" s="52"/>
    </row>
    <row r="46" spans="1:11" ht="50.25" customHeight="1">
      <c r="A46" s="127" t="s">
        <v>235</v>
      </c>
      <c r="B46" s="8" t="s">
        <v>81</v>
      </c>
      <c r="C46" s="13"/>
      <c r="D46" s="8" t="s">
        <v>96</v>
      </c>
      <c r="E46" s="309">
        <v>3</v>
      </c>
      <c r="F46" s="184">
        <v>65033</v>
      </c>
      <c r="G46" s="184">
        <v>65681</v>
      </c>
      <c r="H46" s="184">
        <v>66675</v>
      </c>
      <c r="I46" s="425"/>
      <c r="J46" s="426"/>
      <c r="K46" s="52"/>
    </row>
    <row r="47" spans="1:11" ht="50.25" customHeight="1">
      <c r="A47" s="127" t="s">
        <v>69</v>
      </c>
      <c r="B47" s="8" t="s">
        <v>84</v>
      </c>
      <c r="C47" s="13"/>
      <c r="D47" s="8" t="s">
        <v>96</v>
      </c>
      <c r="E47" s="309">
        <v>3</v>
      </c>
      <c r="F47" s="184">
        <v>46452</v>
      </c>
      <c r="G47" s="184">
        <v>46915</v>
      </c>
      <c r="H47" s="184">
        <v>47625</v>
      </c>
      <c r="I47" s="425"/>
      <c r="J47" s="426"/>
      <c r="K47" s="52"/>
    </row>
    <row r="48" spans="1:11" ht="51" customHeight="1">
      <c r="A48" s="127" t="s">
        <v>70</v>
      </c>
      <c r="B48" s="8" t="s">
        <v>84</v>
      </c>
      <c r="C48" s="13"/>
      <c r="D48" s="8" t="s">
        <v>96</v>
      </c>
      <c r="E48" s="309">
        <v>3</v>
      </c>
      <c r="F48" s="184">
        <v>46452</v>
      </c>
      <c r="G48" s="184">
        <v>46915</v>
      </c>
      <c r="H48" s="184">
        <v>47625</v>
      </c>
      <c r="I48" s="425"/>
      <c r="J48" s="426"/>
      <c r="K48" s="52"/>
    </row>
    <row r="49" spans="1:11" ht="50.25" customHeight="1">
      <c r="A49" s="18" t="s">
        <v>71</v>
      </c>
      <c r="B49" s="18" t="s">
        <v>83</v>
      </c>
      <c r="C49" s="13"/>
      <c r="D49" s="8" t="s">
        <v>96</v>
      </c>
      <c r="E49" s="309">
        <v>5</v>
      </c>
      <c r="F49" s="184">
        <v>70086</v>
      </c>
      <c r="G49" s="184">
        <v>70549</v>
      </c>
      <c r="H49" s="184">
        <v>71259</v>
      </c>
      <c r="I49" s="425"/>
      <c r="J49" s="426"/>
      <c r="K49" s="52"/>
    </row>
    <row r="50" spans="1:11" ht="48.75" customHeight="1">
      <c r="A50" s="22" t="s">
        <v>72</v>
      </c>
      <c r="B50" s="22" t="s">
        <v>83</v>
      </c>
      <c r="C50" s="13"/>
      <c r="D50" s="8" t="s">
        <v>96</v>
      </c>
      <c r="E50" s="309">
        <v>6</v>
      </c>
      <c r="F50" s="184">
        <v>120775</v>
      </c>
      <c r="G50" s="184">
        <v>121978</v>
      </c>
      <c r="H50" s="184">
        <v>123826</v>
      </c>
      <c r="I50" s="425"/>
      <c r="J50" s="426"/>
      <c r="K50" s="52"/>
    </row>
    <row r="51" spans="1:11" ht="48.75" customHeight="1">
      <c r="A51" s="22" t="s">
        <v>77</v>
      </c>
      <c r="B51" s="22" t="s">
        <v>82</v>
      </c>
      <c r="C51" s="13"/>
      <c r="D51" s="8" t="s">
        <v>96</v>
      </c>
      <c r="E51" s="309">
        <v>10</v>
      </c>
      <c r="F51" s="184">
        <v>267098</v>
      </c>
      <c r="G51" s="184">
        <v>269761</v>
      </c>
      <c r="H51" s="184">
        <v>273846</v>
      </c>
      <c r="I51" s="425"/>
      <c r="J51" s="426"/>
      <c r="K51" s="52"/>
    </row>
    <row r="52" spans="1:11" ht="48.75" customHeight="1">
      <c r="A52" s="22" t="s">
        <v>73</v>
      </c>
      <c r="B52" s="22" t="s">
        <v>83</v>
      </c>
      <c r="C52" s="13"/>
      <c r="D52" s="8" t="s">
        <v>96</v>
      </c>
      <c r="E52" s="309">
        <v>7.5</v>
      </c>
      <c r="F52" s="184">
        <v>232260</v>
      </c>
      <c r="G52" s="184">
        <v>234575</v>
      </c>
      <c r="H52" s="184">
        <v>238128</v>
      </c>
      <c r="I52" s="425"/>
      <c r="J52" s="426"/>
      <c r="K52" s="52"/>
    </row>
    <row r="53" spans="1:11" ht="48.75" customHeight="1">
      <c r="A53" s="18" t="s">
        <v>78</v>
      </c>
      <c r="B53" s="18" t="s">
        <v>81</v>
      </c>
      <c r="C53" s="13"/>
      <c r="D53" s="8" t="s">
        <v>96</v>
      </c>
      <c r="E53" s="309">
        <v>4</v>
      </c>
      <c r="F53" s="184">
        <v>72116</v>
      </c>
      <c r="G53" s="184">
        <v>72835</v>
      </c>
      <c r="H53" s="184">
        <v>73938</v>
      </c>
      <c r="I53" s="425"/>
      <c r="J53" s="426"/>
      <c r="K53" s="52"/>
    </row>
    <row r="54" spans="1:11" ht="48.75" customHeight="1">
      <c r="A54" s="127" t="s">
        <v>74</v>
      </c>
      <c r="B54" s="8" t="s">
        <v>84</v>
      </c>
      <c r="C54" s="13"/>
      <c r="D54" s="8" t="s">
        <v>96</v>
      </c>
      <c r="E54" s="309">
        <v>3</v>
      </c>
      <c r="F54" s="184">
        <v>62710</v>
      </c>
      <c r="G54" s="184">
        <v>63335</v>
      </c>
      <c r="H54" s="184">
        <v>64295</v>
      </c>
      <c r="I54" s="425"/>
      <c r="J54" s="426"/>
      <c r="K54" s="52"/>
    </row>
    <row r="55" spans="1:11" ht="48.75" customHeight="1">
      <c r="A55" s="18" t="s">
        <v>79</v>
      </c>
      <c r="B55" s="18" t="s">
        <v>81</v>
      </c>
      <c r="C55" s="13"/>
      <c r="D55" s="8" t="s">
        <v>96</v>
      </c>
      <c r="E55" s="309">
        <v>6</v>
      </c>
      <c r="F55" s="184">
        <v>61433</v>
      </c>
      <c r="G55" s="184">
        <v>62045</v>
      </c>
      <c r="H55" s="184">
        <v>62985</v>
      </c>
      <c r="I55" s="425"/>
      <c r="J55" s="426"/>
      <c r="K55" s="52"/>
    </row>
    <row r="56" spans="1:11" ht="48.75" customHeight="1">
      <c r="A56" s="127" t="s">
        <v>75</v>
      </c>
      <c r="B56" s="8" t="s">
        <v>84</v>
      </c>
      <c r="C56" s="13"/>
      <c r="D56" s="8" t="s">
        <v>96</v>
      </c>
      <c r="E56" s="309">
        <v>4.2857139999999996</v>
      </c>
      <c r="F56" s="184">
        <v>53420</v>
      </c>
      <c r="G56" s="184">
        <v>53952</v>
      </c>
      <c r="H56" s="184">
        <v>54770</v>
      </c>
      <c r="I56" s="425"/>
      <c r="J56" s="426"/>
      <c r="K56" s="52"/>
    </row>
    <row r="57" spans="1:11">
      <c r="A57" s="187"/>
      <c r="B57" s="8"/>
      <c r="C57" s="13"/>
      <c r="D57" s="8"/>
      <c r="E57" s="134"/>
      <c r="F57" s="23"/>
      <c r="G57" s="23"/>
      <c r="H57" s="23"/>
      <c r="I57" s="191"/>
      <c r="J57" s="192"/>
      <c r="K57" s="52"/>
    </row>
    <row r="58" spans="1:11">
      <c r="A58" s="139" t="s">
        <v>85</v>
      </c>
      <c r="B58" s="7"/>
      <c r="C58" s="6"/>
      <c r="D58" s="14"/>
      <c r="E58" s="7"/>
      <c r="F58" s="20"/>
      <c r="G58" s="20"/>
      <c r="H58" s="20"/>
      <c r="I58" s="142"/>
      <c r="J58" s="143"/>
      <c r="K58" s="53"/>
    </row>
    <row r="59" spans="1:11" ht="24">
      <c r="A59" s="8" t="s">
        <v>240</v>
      </c>
      <c r="B59" s="8" t="s">
        <v>86</v>
      </c>
      <c r="C59" s="13"/>
      <c r="D59" s="8" t="s">
        <v>51</v>
      </c>
      <c r="E59" s="9" t="s">
        <v>97</v>
      </c>
      <c r="F59" s="23">
        <v>0</v>
      </c>
      <c r="G59" s="23">
        <v>0</v>
      </c>
      <c r="H59" s="23">
        <v>0</v>
      </c>
      <c r="I59" s="191"/>
      <c r="J59" s="192"/>
      <c r="K59" s="52"/>
    </row>
    <row r="60" spans="1:11" ht="36">
      <c r="A60" s="8" t="s">
        <v>241</v>
      </c>
      <c r="B60" s="8" t="s">
        <v>87</v>
      </c>
      <c r="C60" s="13"/>
      <c r="D60" s="8" t="s">
        <v>51</v>
      </c>
      <c r="E60" s="9" t="s">
        <v>97</v>
      </c>
      <c r="F60" s="23">
        <v>0</v>
      </c>
      <c r="G60" s="23">
        <v>0</v>
      </c>
      <c r="H60" s="23">
        <v>0</v>
      </c>
      <c r="I60" s="191"/>
      <c r="J60" s="192"/>
      <c r="K60" s="52"/>
    </row>
    <row r="61" spans="1:11" ht="24">
      <c r="A61" s="8" t="s">
        <v>242</v>
      </c>
      <c r="B61" s="8" t="s">
        <v>88</v>
      </c>
      <c r="C61" s="13"/>
      <c r="D61" s="8" t="s">
        <v>51</v>
      </c>
      <c r="E61" s="9" t="s">
        <v>97</v>
      </c>
      <c r="F61" s="23">
        <v>0</v>
      </c>
      <c r="G61" s="23">
        <v>0</v>
      </c>
      <c r="H61" s="23">
        <v>0</v>
      </c>
      <c r="I61" s="191"/>
      <c r="J61" s="192"/>
      <c r="K61" s="52"/>
    </row>
    <row r="62" spans="1:11" ht="36">
      <c r="A62" s="8" t="s">
        <v>281</v>
      </c>
      <c r="B62" s="8" t="s">
        <v>89</v>
      </c>
      <c r="C62" s="13"/>
      <c r="D62" s="8" t="s">
        <v>51</v>
      </c>
      <c r="E62" s="9" t="s">
        <v>97</v>
      </c>
      <c r="F62" s="23">
        <v>0</v>
      </c>
      <c r="G62" s="23">
        <v>0</v>
      </c>
      <c r="H62" s="23">
        <v>0</v>
      </c>
      <c r="I62" s="191"/>
      <c r="J62" s="192"/>
      <c r="K62" s="52"/>
    </row>
    <row r="63" spans="1:11" ht="36">
      <c r="A63" s="8" t="s">
        <v>243</v>
      </c>
      <c r="B63" s="8" t="s">
        <v>90</v>
      </c>
      <c r="C63" s="13"/>
      <c r="D63" s="8" t="s">
        <v>51</v>
      </c>
      <c r="E63" s="9" t="s">
        <v>97</v>
      </c>
      <c r="F63" s="23">
        <v>0</v>
      </c>
      <c r="G63" s="23">
        <v>0</v>
      </c>
      <c r="H63" s="23">
        <v>0</v>
      </c>
      <c r="I63" s="191"/>
      <c r="J63" s="192"/>
      <c r="K63" s="52"/>
    </row>
    <row r="64" spans="1:11" ht="36">
      <c r="A64" s="22" t="s">
        <v>244</v>
      </c>
      <c r="B64" s="22" t="s">
        <v>91</v>
      </c>
      <c r="C64" s="13"/>
      <c r="D64" s="8" t="s">
        <v>51</v>
      </c>
      <c r="E64" s="9" t="s">
        <v>97</v>
      </c>
      <c r="F64" s="23">
        <v>0</v>
      </c>
      <c r="G64" s="23">
        <v>0</v>
      </c>
      <c r="H64" s="23">
        <v>0</v>
      </c>
      <c r="I64" s="191"/>
      <c r="J64" s="192"/>
      <c r="K64" s="52"/>
    </row>
    <row r="65" spans="1:11" ht="36">
      <c r="A65" s="22" t="s">
        <v>245</v>
      </c>
      <c r="B65" s="22" t="s">
        <v>92</v>
      </c>
      <c r="C65" s="13"/>
      <c r="D65" s="8" t="s">
        <v>51</v>
      </c>
      <c r="E65" s="9" t="s">
        <v>97</v>
      </c>
      <c r="F65" s="23">
        <v>0</v>
      </c>
      <c r="G65" s="23">
        <v>0</v>
      </c>
      <c r="H65" s="23">
        <v>0</v>
      </c>
      <c r="I65" s="191"/>
      <c r="J65" s="192"/>
      <c r="K65" s="52"/>
    </row>
    <row r="66" spans="1:11" ht="24">
      <c r="A66" s="22" t="s">
        <v>246</v>
      </c>
      <c r="B66" s="22" t="s">
        <v>93</v>
      </c>
      <c r="C66" s="13"/>
      <c r="D66" s="8" t="s">
        <v>51</v>
      </c>
      <c r="E66" s="9" t="s">
        <v>97</v>
      </c>
      <c r="F66" s="23">
        <v>0</v>
      </c>
      <c r="G66" s="23">
        <v>0</v>
      </c>
      <c r="H66" s="23">
        <v>0</v>
      </c>
      <c r="I66" s="191"/>
      <c r="J66" s="192"/>
      <c r="K66" s="52"/>
    </row>
    <row r="67" spans="1:11" ht="36">
      <c r="A67" s="22" t="s">
        <v>282</v>
      </c>
      <c r="B67" s="22" t="s">
        <v>94</v>
      </c>
      <c r="C67" s="13"/>
      <c r="D67" s="8" t="s">
        <v>51</v>
      </c>
      <c r="E67" s="9" t="s">
        <v>97</v>
      </c>
      <c r="F67" s="23">
        <v>0</v>
      </c>
      <c r="G67" s="23">
        <v>0</v>
      </c>
      <c r="H67" s="23">
        <v>0</v>
      </c>
      <c r="I67" s="191"/>
      <c r="J67" s="192"/>
      <c r="K67" s="52"/>
    </row>
    <row r="68" spans="1:11" ht="36">
      <c r="A68" s="22" t="s">
        <v>247</v>
      </c>
      <c r="B68" s="22" t="s">
        <v>95</v>
      </c>
      <c r="C68" s="13"/>
      <c r="D68" s="8" t="s">
        <v>51</v>
      </c>
      <c r="E68" s="9" t="s">
        <v>97</v>
      </c>
      <c r="F68" s="23">
        <v>0</v>
      </c>
      <c r="G68" s="23">
        <v>0</v>
      </c>
      <c r="H68" s="23">
        <v>0</v>
      </c>
      <c r="I68" s="191"/>
      <c r="J68" s="192"/>
      <c r="K68" s="52"/>
    </row>
    <row r="69" spans="1:11">
      <c r="A69" s="7"/>
      <c r="B69" s="7"/>
      <c r="C69" s="10" t="s">
        <v>29</v>
      </c>
      <c r="D69" s="11" t="s">
        <v>49</v>
      </c>
      <c r="E69" s="7"/>
      <c r="F69" s="20"/>
      <c r="G69" s="20"/>
      <c r="H69" s="20"/>
      <c r="I69" s="142"/>
      <c r="J69" s="143"/>
      <c r="K69" s="53"/>
    </row>
    <row r="70" spans="1:11" ht="36">
      <c r="A70" s="139" t="s">
        <v>80</v>
      </c>
      <c r="B70" s="7"/>
      <c r="C70" s="10"/>
      <c r="D70" s="11"/>
      <c r="E70" s="7"/>
      <c r="F70" s="20"/>
      <c r="G70" s="20"/>
      <c r="H70" s="20"/>
      <c r="I70" s="142"/>
      <c r="J70" s="143"/>
      <c r="K70" s="53"/>
    </row>
    <row r="71" spans="1:11" ht="15" customHeight="1">
      <c r="A71" s="127" t="s">
        <v>76</v>
      </c>
      <c r="B71" s="8" t="s">
        <v>81</v>
      </c>
      <c r="C71" s="13"/>
      <c r="D71" s="8" t="s">
        <v>57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144"/>
      <c r="J71" s="145"/>
      <c r="K71" s="53"/>
    </row>
    <row r="72" spans="1:11" ht="15" customHeight="1">
      <c r="A72" s="127" t="s">
        <v>68</v>
      </c>
      <c r="B72" s="8" t="s">
        <v>84</v>
      </c>
      <c r="C72" s="13"/>
      <c r="D72" s="8" t="s">
        <v>57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144"/>
      <c r="J72" s="145"/>
      <c r="K72" s="53"/>
    </row>
    <row r="73" spans="1:11" ht="15" customHeight="1">
      <c r="A73" s="127" t="s">
        <v>235</v>
      </c>
      <c r="B73" s="8" t="s">
        <v>81</v>
      </c>
      <c r="C73" s="13"/>
      <c r="D73" s="8" t="s">
        <v>57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144"/>
      <c r="J73" s="145"/>
      <c r="K73" s="53"/>
    </row>
    <row r="74" spans="1:11" ht="30" customHeight="1">
      <c r="A74" s="127" t="s">
        <v>69</v>
      </c>
      <c r="B74" s="8" t="s">
        <v>84</v>
      </c>
      <c r="C74" s="13"/>
      <c r="D74" s="8" t="s">
        <v>57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144"/>
      <c r="J74" s="145"/>
      <c r="K74" s="53"/>
    </row>
    <row r="75" spans="1:11" ht="15" customHeight="1">
      <c r="A75" s="127" t="s">
        <v>70</v>
      </c>
      <c r="B75" s="8" t="s">
        <v>84</v>
      </c>
      <c r="C75" s="13"/>
      <c r="D75" s="8" t="s">
        <v>57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144"/>
      <c r="J75" s="145"/>
      <c r="K75" s="53"/>
    </row>
    <row r="76" spans="1:11" ht="15" customHeight="1">
      <c r="A76" s="18" t="s">
        <v>71</v>
      </c>
      <c r="B76" s="18" t="s">
        <v>83</v>
      </c>
      <c r="C76" s="13"/>
      <c r="D76" s="8" t="s">
        <v>57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144"/>
      <c r="J76" s="145"/>
      <c r="K76" s="53"/>
    </row>
    <row r="77" spans="1:11" ht="15" customHeight="1">
      <c r="A77" s="22" t="s">
        <v>72</v>
      </c>
      <c r="B77" s="22" t="s">
        <v>83</v>
      </c>
      <c r="C77" s="13"/>
      <c r="D77" s="8" t="s">
        <v>57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144"/>
      <c r="J77" s="145"/>
      <c r="K77" s="53"/>
    </row>
    <row r="78" spans="1:11" ht="15" customHeight="1">
      <c r="A78" s="22" t="s">
        <v>77</v>
      </c>
      <c r="B78" s="22" t="s">
        <v>82</v>
      </c>
      <c r="C78" s="13"/>
      <c r="D78" s="8" t="s">
        <v>57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144"/>
      <c r="J78" s="145"/>
      <c r="K78" s="53"/>
    </row>
    <row r="79" spans="1:11" ht="15" customHeight="1">
      <c r="A79" s="22" t="s">
        <v>73</v>
      </c>
      <c r="B79" s="22" t="s">
        <v>83</v>
      </c>
      <c r="C79" s="13"/>
      <c r="D79" s="8" t="s">
        <v>57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144"/>
      <c r="J79" s="145"/>
      <c r="K79" s="53"/>
    </row>
    <row r="80" spans="1:11" ht="15" customHeight="1">
      <c r="A80" s="18" t="s">
        <v>78</v>
      </c>
      <c r="B80" s="18" t="s">
        <v>81</v>
      </c>
      <c r="C80" s="13"/>
      <c r="D80" s="8" t="s">
        <v>57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144"/>
      <c r="J80" s="145"/>
      <c r="K80" s="53"/>
    </row>
    <row r="81" spans="1:11" ht="15" customHeight="1">
      <c r="A81" s="127" t="s">
        <v>74</v>
      </c>
      <c r="B81" s="8" t="s">
        <v>84</v>
      </c>
      <c r="C81" s="13"/>
      <c r="D81" s="8" t="s">
        <v>57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144"/>
      <c r="J81" s="145"/>
      <c r="K81" s="53"/>
    </row>
    <row r="82" spans="1:11" ht="15" customHeight="1">
      <c r="A82" s="18" t="s">
        <v>79</v>
      </c>
      <c r="B82" s="18" t="s">
        <v>81</v>
      </c>
      <c r="C82" s="13"/>
      <c r="D82" s="8" t="s">
        <v>57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144"/>
      <c r="J82" s="145"/>
      <c r="K82" s="53"/>
    </row>
    <row r="83" spans="1:11" ht="15" customHeight="1">
      <c r="A83" s="127" t="s">
        <v>75</v>
      </c>
      <c r="B83" s="8" t="s">
        <v>84</v>
      </c>
      <c r="C83" s="13"/>
      <c r="D83" s="8" t="s">
        <v>57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144"/>
      <c r="J83" s="145"/>
      <c r="K83" s="53"/>
    </row>
    <row r="84" spans="1:11" ht="15" customHeight="1">
      <c r="A84" s="187"/>
      <c r="B84" s="8"/>
      <c r="C84" s="13"/>
      <c r="D84" s="8" t="s">
        <v>57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144"/>
      <c r="J84" s="145"/>
      <c r="K84" s="53"/>
    </row>
    <row r="85" spans="1:11">
      <c r="A85" s="139" t="s">
        <v>85</v>
      </c>
      <c r="B85" s="7"/>
      <c r="C85" s="10"/>
      <c r="D85" s="11"/>
      <c r="E85" s="7"/>
      <c r="F85" s="20"/>
      <c r="G85" s="20"/>
      <c r="H85" s="20"/>
      <c r="I85" s="142"/>
      <c r="J85" s="143"/>
      <c r="K85" s="53"/>
    </row>
    <row r="86" spans="1:11" ht="15" customHeight="1">
      <c r="A86" s="8" t="s">
        <v>240</v>
      </c>
      <c r="B86" s="8" t="s">
        <v>86</v>
      </c>
      <c r="C86" s="13"/>
      <c r="D86" s="8" t="s">
        <v>57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144"/>
      <c r="J86" s="145"/>
      <c r="K86" s="53"/>
    </row>
    <row r="87" spans="1:11" ht="15" customHeight="1">
      <c r="A87" s="8" t="s">
        <v>241</v>
      </c>
      <c r="B87" s="8" t="s">
        <v>87</v>
      </c>
      <c r="C87" s="13"/>
      <c r="D87" s="8" t="s">
        <v>57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144"/>
      <c r="J87" s="145"/>
      <c r="K87" s="53"/>
    </row>
    <row r="88" spans="1:11" ht="15" customHeight="1">
      <c r="A88" s="8" t="s">
        <v>242</v>
      </c>
      <c r="B88" s="8" t="s">
        <v>88</v>
      </c>
      <c r="C88" s="13"/>
      <c r="D88" s="8" t="s">
        <v>57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144"/>
      <c r="J88" s="145"/>
      <c r="K88" s="53"/>
    </row>
    <row r="89" spans="1:11" ht="15" customHeight="1">
      <c r="A89" s="8" t="s">
        <v>281</v>
      </c>
      <c r="B89" s="8" t="s">
        <v>89</v>
      </c>
      <c r="C89" s="13"/>
      <c r="D89" s="8" t="s">
        <v>57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144"/>
      <c r="J89" s="145"/>
      <c r="K89" s="53"/>
    </row>
    <row r="90" spans="1:11" ht="15" customHeight="1">
      <c r="A90" s="8" t="s">
        <v>243</v>
      </c>
      <c r="B90" s="8" t="s">
        <v>90</v>
      </c>
      <c r="C90" s="13"/>
      <c r="D90" s="8" t="s">
        <v>57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144"/>
      <c r="J90" s="145"/>
      <c r="K90" s="53"/>
    </row>
    <row r="91" spans="1:11" ht="15" customHeight="1">
      <c r="A91" s="22" t="s">
        <v>244</v>
      </c>
      <c r="B91" s="22" t="s">
        <v>91</v>
      </c>
      <c r="C91" s="13"/>
      <c r="D91" s="8" t="s">
        <v>57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144"/>
      <c r="J91" s="145"/>
      <c r="K91" s="53"/>
    </row>
    <row r="92" spans="1:11" ht="15" customHeight="1">
      <c r="A92" s="22" t="s">
        <v>245</v>
      </c>
      <c r="B92" s="22" t="s">
        <v>92</v>
      </c>
      <c r="C92" s="13"/>
      <c r="D92" s="8" t="s">
        <v>57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144"/>
      <c r="J92" s="145"/>
      <c r="K92" s="53"/>
    </row>
    <row r="93" spans="1:11" ht="15" customHeight="1">
      <c r="A93" s="22" t="s">
        <v>246</v>
      </c>
      <c r="B93" s="22" t="s">
        <v>93</v>
      </c>
      <c r="C93" s="13"/>
      <c r="D93" s="8" t="s">
        <v>57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144"/>
      <c r="J93" s="145"/>
      <c r="K93" s="53"/>
    </row>
    <row r="94" spans="1:11" ht="15" customHeight="1">
      <c r="A94" s="22" t="s">
        <v>282</v>
      </c>
      <c r="B94" s="22" t="s">
        <v>94</v>
      </c>
      <c r="C94" s="13"/>
      <c r="D94" s="8" t="s">
        <v>57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144"/>
      <c r="J94" s="145"/>
      <c r="K94" s="53"/>
    </row>
    <row r="95" spans="1:11" ht="15" customHeight="1">
      <c r="A95" s="22" t="s">
        <v>247</v>
      </c>
      <c r="B95" s="22" t="s">
        <v>95</v>
      </c>
      <c r="C95" s="13"/>
      <c r="D95" s="8" t="s">
        <v>57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144"/>
      <c r="J95" s="145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142"/>
      <c r="J96" s="143"/>
      <c r="K96" s="53"/>
    </row>
    <row r="97" spans="1:11" ht="141" customHeight="1">
      <c r="A97" s="139" t="s">
        <v>80</v>
      </c>
      <c r="B97" s="7"/>
      <c r="C97" s="6"/>
      <c r="D97" s="14" t="s">
        <v>8</v>
      </c>
      <c r="E97" s="7"/>
      <c r="F97" s="20"/>
      <c r="G97" s="20"/>
      <c r="H97" s="20"/>
      <c r="I97" s="142"/>
      <c r="J97" s="143"/>
      <c r="K97" s="53"/>
    </row>
    <row r="98" spans="1:11" ht="24" customHeight="1">
      <c r="A98" s="127" t="s">
        <v>76</v>
      </c>
      <c r="B98" s="8" t="s">
        <v>81</v>
      </c>
      <c r="C98" s="13"/>
      <c r="D98" s="8" t="s">
        <v>62</v>
      </c>
      <c r="E98" s="427" t="s">
        <v>62</v>
      </c>
      <c r="F98" s="184">
        <v>675</v>
      </c>
      <c r="G98" s="184">
        <v>675</v>
      </c>
      <c r="H98" s="184">
        <v>675</v>
      </c>
      <c r="I98" s="425"/>
      <c r="J98" s="426"/>
      <c r="K98" s="52"/>
    </row>
    <row r="99" spans="1:11" ht="36">
      <c r="A99" s="127" t="s">
        <v>68</v>
      </c>
      <c r="B99" s="8" t="s">
        <v>84</v>
      </c>
      <c r="C99" s="13"/>
      <c r="D99" s="8" t="s">
        <v>62</v>
      </c>
      <c r="E99" s="428"/>
      <c r="F99" s="184">
        <v>733</v>
      </c>
      <c r="G99" s="184">
        <v>733</v>
      </c>
      <c r="H99" s="184">
        <v>733</v>
      </c>
      <c r="I99" s="425"/>
      <c r="J99" s="426"/>
      <c r="K99" s="52"/>
    </row>
    <row r="100" spans="1:11" ht="27.75" customHeight="1">
      <c r="A100" s="127" t="s">
        <v>235</v>
      </c>
      <c r="B100" s="8" t="s">
        <v>81</v>
      </c>
      <c r="C100" s="13"/>
      <c r="D100" s="8" t="s">
        <v>62</v>
      </c>
      <c r="E100" s="428"/>
      <c r="F100" s="184">
        <v>1027</v>
      </c>
      <c r="G100" s="184">
        <v>1027</v>
      </c>
      <c r="H100" s="184">
        <v>1027</v>
      </c>
      <c r="I100" s="425"/>
      <c r="J100" s="426"/>
      <c r="K100" s="52"/>
    </row>
    <row r="101" spans="1:11" ht="27.75" customHeight="1">
      <c r="A101" s="127" t="s">
        <v>69</v>
      </c>
      <c r="B101" s="8" t="s">
        <v>84</v>
      </c>
      <c r="C101" s="13"/>
      <c r="D101" s="8" t="s">
        <v>62</v>
      </c>
      <c r="E101" s="428"/>
      <c r="F101" s="184">
        <v>733</v>
      </c>
      <c r="G101" s="184">
        <v>733</v>
      </c>
      <c r="H101" s="184">
        <v>733</v>
      </c>
      <c r="I101" s="425"/>
      <c r="J101" s="426"/>
      <c r="K101" s="52"/>
    </row>
    <row r="102" spans="1:11" ht="48">
      <c r="A102" s="127" t="s">
        <v>70</v>
      </c>
      <c r="B102" s="8" t="s">
        <v>84</v>
      </c>
      <c r="C102" s="13"/>
      <c r="D102" s="8" t="s">
        <v>62</v>
      </c>
      <c r="E102" s="428"/>
      <c r="F102" s="184">
        <v>733</v>
      </c>
      <c r="G102" s="184">
        <v>733</v>
      </c>
      <c r="H102" s="184">
        <v>733</v>
      </c>
      <c r="I102" s="425"/>
      <c r="J102" s="426"/>
      <c r="K102" s="52"/>
    </row>
    <row r="103" spans="1:11" ht="27" customHeight="1">
      <c r="A103" s="18" t="s">
        <v>71</v>
      </c>
      <c r="B103" s="18" t="s">
        <v>83</v>
      </c>
      <c r="C103" s="13"/>
      <c r="D103" s="8" t="s">
        <v>62</v>
      </c>
      <c r="E103" s="428"/>
      <c r="F103" s="184">
        <v>792</v>
      </c>
      <c r="G103" s="184">
        <v>792</v>
      </c>
      <c r="H103" s="184">
        <v>792</v>
      </c>
      <c r="I103" s="425"/>
      <c r="J103" s="426"/>
      <c r="K103" s="52"/>
    </row>
    <row r="104" spans="1:11" ht="26.25" customHeight="1">
      <c r="A104" s="22" t="s">
        <v>72</v>
      </c>
      <c r="B104" s="22" t="s">
        <v>83</v>
      </c>
      <c r="C104" s="13"/>
      <c r="D104" s="8" t="s">
        <v>62</v>
      </c>
      <c r="E104" s="428"/>
      <c r="F104" s="184">
        <v>953</v>
      </c>
      <c r="G104" s="184">
        <v>953</v>
      </c>
      <c r="H104" s="184">
        <v>953</v>
      </c>
      <c r="I104" s="425"/>
      <c r="J104" s="426"/>
      <c r="K104" s="52"/>
    </row>
    <row r="105" spans="1:11" ht="26.25" customHeight="1">
      <c r="A105" s="22" t="s">
        <v>77</v>
      </c>
      <c r="B105" s="22" t="s">
        <v>82</v>
      </c>
      <c r="C105" s="13"/>
      <c r="D105" s="8" t="s">
        <v>62</v>
      </c>
      <c r="E105" s="428"/>
      <c r="F105" s="184">
        <v>1335</v>
      </c>
      <c r="G105" s="184">
        <v>1335</v>
      </c>
      <c r="H105" s="184">
        <v>1335</v>
      </c>
      <c r="I105" s="425"/>
      <c r="J105" s="426"/>
      <c r="K105" s="52"/>
    </row>
    <row r="106" spans="1:11" ht="26.25" customHeight="1">
      <c r="A106" s="22" t="s">
        <v>73</v>
      </c>
      <c r="B106" s="22" t="s">
        <v>83</v>
      </c>
      <c r="C106" s="13"/>
      <c r="D106" s="8" t="s">
        <v>62</v>
      </c>
      <c r="E106" s="428"/>
      <c r="F106" s="184">
        <v>1466</v>
      </c>
      <c r="G106" s="184">
        <v>1466</v>
      </c>
      <c r="H106" s="184">
        <v>1466</v>
      </c>
      <c r="I106" s="425"/>
      <c r="J106" s="426"/>
      <c r="K106" s="52"/>
    </row>
    <row r="107" spans="1:11" ht="26.25" customHeight="1">
      <c r="A107" s="18" t="s">
        <v>78</v>
      </c>
      <c r="B107" s="18" t="s">
        <v>81</v>
      </c>
      <c r="C107" s="13"/>
      <c r="D107" s="8" t="s">
        <v>62</v>
      </c>
      <c r="E107" s="428"/>
      <c r="F107" s="184">
        <v>730</v>
      </c>
      <c r="G107" s="184">
        <v>730</v>
      </c>
      <c r="H107" s="184">
        <v>730</v>
      </c>
      <c r="I107" s="425"/>
      <c r="J107" s="426"/>
      <c r="K107" s="52"/>
    </row>
    <row r="108" spans="1:11" ht="26.25" customHeight="1">
      <c r="A108" s="127" t="s">
        <v>74</v>
      </c>
      <c r="B108" s="8" t="s">
        <v>84</v>
      </c>
      <c r="C108" s="13"/>
      <c r="D108" s="8" t="s">
        <v>62</v>
      </c>
      <c r="E108" s="428"/>
      <c r="F108" s="184">
        <v>792</v>
      </c>
      <c r="G108" s="184">
        <v>792</v>
      </c>
      <c r="H108" s="184">
        <v>792</v>
      </c>
      <c r="I108" s="425"/>
      <c r="J108" s="426"/>
      <c r="K108" s="52"/>
    </row>
    <row r="109" spans="1:11" ht="26.25" customHeight="1">
      <c r="A109" s="18" t="s">
        <v>79</v>
      </c>
      <c r="B109" s="18" t="s">
        <v>81</v>
      </c>
      <c r="C109" s="13"/>
      <c r="D109" s="8" t="s">
        <v>62</v>
      </c>
      <c r="E109" s="428"/>
      <c r="F109" s="184">
        <v>776</v>
      </c>
      <c r="G109" s="184">
        <v>776</v>
      </c>
      <c r="H109" s="184">
        <v>776</v>
      </c>
      <c r="I109" s="425"/>
      <c r="J109" s="426"/>
      <c r="K109" s="52"/>
    </row>
    <row r="110" spans="1:11" ht="26.25" customHeight="1">
      <c r="A110" s="127" t="s">
        <v>75</v>
      </c>
      <c r="B110" s="8" t="s">
        <v>84</v>
      </c>
      <c r="C110" s="13"/>
      <c r="D110" s="8" t="s">
        <v>62</v>
      </c>
      <c r="E110" s="428"/>
      <c r="F110" s="184">
        <v>843</v>
      </c>
      <c r="G110" s="184">
        <v>843</v>
      </c>
      <c r="H110" s="184">
        <v>843</v>
      </c>
      <c r="I110" s="425"/>
      <c r="J110" s="426"/>
      <c r="K110" s="52"/>
    </row>
    <row r="111" spans="1:11" ht="26.25" customHeight="1">
      <c r="A111" s="187"/>
      <c r="B111" s="8"/>
      <c r="C111" s="13"/>
      <c r="D111" s="8"/>
      <c r="E111" s="429"/>
      <c r="F111" s="184"/>
      <c r="G111" s="184"/>
      <c r="H111" s="184"/>
      <c r="I111" s="191"/>
      <c r="J111" s="192"/>
      <c r="K111" s="52"/>
    </row>
    <row r="112" spans="1:11" ht="78.75">
      <c r="A112" s="139" t="s">
        <v>85</v>
      </c>
      <c r="B112" s="7"/>
      <c r="C112" s="10"/>
      <c r="D112" s="14" t="s">
        <v>98</v>
      </c>
      <c r="E112" s="7"/>
      <c r="F112" s="310"/>
      <c r="G112" s="310"/>
      <c r="H112" s="310"/>
      <c r="I112" s="142"/>
      <c r="J112" s="143"/>
      <c r="K112" s="53"/>
    </row>
    <row r="113" spans="1:11" ht="25.5" customHeight="1">
      <c r="A113" s="8" t="s">
        <v>240</v>
      </c>
      <c r="B113" s="8" t="s">
        <v>86</v>
      </c>
      <c r="C113" s="13"/>
      <c r="D113" s="8" t="s">
        <v>99</v>
      </c>
      <c r="E113" s="427" t="s">
        <v>52</v>
      </c>
      <c r="F113" s="184">
        <v>17633.79</v>
      </c>
      <c r="G113" s="184">
        <v>17633.79</v>
      </c>
      <c r="H113" s="184">
        <v>17633.79</v>
      </c>
      <c r="I113" s="425"/>
      <c r="J113" s="426"/>
      <c r="K113" s="52"/>
    </row>
    <row r="114" spans="1:11" ht="36">
      <c r="A114" s="8" t="s">
        <v>241</v>
      </c>
      <c r="B114" s="8" t="s">
        <v>87</v>
      </c>
      <c r="C114" s="13"/>
      <c r="D114" s="8" t="s">
        <v>99</v>
      </c>
      <c r="E114" s="428"/>
      <c r="F114" s="184">
        <v>17633.79</v>
      </c>
      <c r="G114" s="184">
        <v>17633.79</v>
      </c>
      <c r="H114" s="184">
        <v>17633.79</v>
      </c>
      <c r="I114" s="425"/>
      <c r="J114" s="426"/>
      <c r="K114" s="52"/>
    </row>
    <row r="115" spans="1:11" ht="26.25" customHeight="1">
      <c r="A115" s="8" t="s">
        <v>242</v>
      </c>
      <c r="B115" s="8" t="s">
        <v>88</v>
      </c>
      <c r="C115" s="13"/>
      <c r="D115" s="8" t="s">
        <v>99</v>
      </c>
      <c r="E115" s="428"/>
      <c r="F115" s="184">
        <v>17633.79</v>
      </c>
      <c r="G115" s="184">
        <v>17633.79</v>
      </c>
      <c r="H115" s="184">
        <v>17633.79</v>
      </c>
      <c r="I115" s="425"/>
      <c r="J115" s="426"/>
      <c r="K115" s="52"/>
    </row>
    <row r="116" spans="1:11" ht="36">
      <c r="A116" s="8" t="s">
        <v>281</v>
      </c>
      <c r="B116" s="8" t="s">
        <v>89</v>
      </c>
      <c r="C116" s="13"/>
      <c r="D116" s="8" t="s">
        <v>99</v>
      </c>
      <c r="E116" s="428"/>
      <c r="F116" s="184">
        <v>13225.34</v>
      </c>
      <c r="G116" s="184">
        <v>13225.34</v>
      </c>
      <c r="H116" s="184">
        <v>13225.34</v>
      </c>
      <c r="I116" s="425"/>
      <c r="J116" s="426"/>
      <c r="K116" s="52"/>
    </row>
    <row r="117" spans="1:11" ht="36">
      <c r="A117" s="8" t="s">
        <v>243</v>
      </c>
      <c r="B117" s="8" t="s">
        <v>90</v>
      </c>
      <c r="C117" s="13"/>
      <c r="D117" s="8" t="s">
        <v>99</v>
      </c>
      <c r="E117" s="428"/>
      <c r="F117" s="184">
        <v>2997.74</v>
      </c>
      <c r="G117" s="184">
        <v>2997.74</v>
      </c>
      <c r="H117" s="184">
        <v>2997.74</v>
      </c>
      <c r="I117" s="425"/>
      <c r="J117" s="426"/>
      <c r="K117" s="52"/>
    </row>
    <row r="118" spans="1:11" ht="33.75" customHeight="1">
      <c r="A118" s="22" t="s">
        <v>244</v>
      </c>
      <c r="B118" s="22" t="s">
        <v>91</v>
      </c>
      <c r="C118" s="13"/>
      <c r="D118" s="8" t="s">
        <v>99</v>
      </c>
      <c r="E118" s="428"/>
      <c r="F118" s="184">
        <v>21108.77</v>
      </c>
      <c r="G118" s="184">
        <v>21108.77</v>
      </c>
      <c r="H118" s="184">
        <v>21108.77</v>
      </c>
      <c r="I118" s="425"/>
      <c r="J118" s="426"/>
      <c r="K118" s="52"/>
    </row>
    <row r="119" spans="1:11" ht="36">
      <c r="A119" s="22" t="s">
        <v>245</v>
      </c>
      <c r="B119" s="22" t="s">
        <v>92</v>
      </c>
      <c r="C119" s="13"/>
      <c r="D119" s="8" t="s">
        <v>99</v>
      </c>
      <c r="E119" s="428"/>
      <c r="F119" s="184">
        <v>21108.77</v>
      </c>
      <c r="G119" s="184">
        <v>21108.77</v>
      </c>
      <c r="H119" s="184">
        <v>21108.77</v>
      </c>
      <c r="I119" s="425"/>
      <c r="J119" s="426"/>
      <c r="K119" s="52"/>
    </row>
    <row r="120" spans="1:11" ht="25.5" customHeight="1">
      <c r="A120" s="22" t="s">
        <v>246</v>
      </c>
      <c r="B120" s="22" t="s">
        <v>93</v>
      </c>
      <c r="C120" s="13"/>
      <c r="D120" s="8" t="s">
        <v>99</v>
      </c>
      <c r="E120" s="428"/>
      <c r="F120" s="184">
        <v>21108.77</v>
      </c>
      <c r="G120" s="184">
        <v>21108.77</v>
      </c>
      <c r="H120" s="184">
        <v>21108.77</v>
      </c>
      <c r="I120" s="425"/>
      <c r="J120" s="426"/>
      <c r="K120" s="52"/>
    </row>
    <row r="121" spans="1:11" ht="36">
      <c r="A121" s="22" t="s">
        <v>282</v>
      </c>
      <c r="B121" s="22" t="s">
        <v>94</v>
      </c>
      <c r="C121" s="13"/>
      <c r="D121" s="8" t="s">
        <v>99</v>
      </c>
      <c r="E121" s="428"/>
      <c r="F121" s="184">
        <v>15831.58</v>
      </c>
      <c r="G121" s="184">
        <v>15831.58</v>
      </c>
      <c r="H121" s="184">
        <v>15831.58</v>
      </c>
      <c r="I121" s="425"/>
      <c r="J121" s="426"/>
      <c r="K121" s="52"/>
    </row>
    <row r="122" spans="1:11" ht="36">
      <c r="A122" s="22" t="s">
        <v>247</v>
      </c>
      <c r="B122" s="22" t="s">
        <v>95</v>
      </c>
      <c r="C122" s="13"/>
      <c r="D122" s="8" t="s">
        <v>99</v>
      </c>
      <c r="E122" s="428"/>
      <c r="F122" s="184">
        <v>3588.49</v>
      </c>
      <c r="G122" s="184">
        <v>3588.49</v>
      </c>
      <c r="H122" s="184">
        <v>3588.49</v>
      </c>
      <c r="I122" s="425"/>
      <c r="J122" s="426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310"/>
      <c r="G123" s="310"/>
      <c r="H123" s="310"/>
      <c r="I123" s="142"/>
      <c r="J123" s="143"/>
      <c r="K123" s="53"/>
    </row>
    <row r="124" spans="1:11" ht="188.25" customHeight="1">
      <c r="A124" s="139" t="s">
        <v>80</v>
      </c>
      <c r="B124" s="7"/>
      <c r="C124" s="6"/>
      <c r="D124" s="14" t="s">
        <v>58</v>
      </c>
      <c r="E124" s="7"/>
      <c r="F124" s="310"/>
      <c r="G124" s="310"/>
      <c r="H124" s="310"/>
      <c r="I124" s="142"/>
      <c r="J124" s="143"/>
      <c r="K124" s="53"/>
    </row>
    <row r="125" spans="1:11" ht="36">
      <c r="A125" s="127" t="s">
        <v>76</v>
      </c>
      <c r="B125" s="8" t="s">
        <v>81</v>
      </c>
      <c r="C125" s="13"/>
      <c r="D125" s="8" t="s">
        <v>62</v>
      </c>
      <c r="E125" s="427" t="s">
        <v>62</v>
      </c>
      <c r="F125" s="184">
        <v>1917</v>
      </c>
      <c r="G125" s="184">
        <v>1917</v>
      </c>
      <c r="H125" s="184">
        <v>1917</v>
      </c>
      <c r="I125" s="425"/>
      <c r="J125" s="426"/>
      <c r="K125" s="52"/>
    </row>
    <row r="126" spans="1:11" ht="36">
      <c r="A126" s="127" t="s">
        <v>68</v>
      </c>
      <c r="B126" s="8" t="s">
        <v>84</v>
      </c>
      <c r="C126" s="13"/>
      <c r="D126" s="8" t="s">
        <v>62</v>
      </c>
      <c r="E126" s="428"/>
      <c r="F126" s="184">
        <v>2084</v>
      </c>
      <c r="G126" s="184">
        <v>2084</v>
      </c>
      <c r="H126" s="184">
        <v>2084</v>
      </c>
      <c r="I126" s="425"/>
      <c r="J126" s="426"/>
      <c r="K126" s="52"/>
    </row>
    <row r="127" spans="1:11" ht="27.75" customHeight="1">
      <c r="A127" s="127" t="s">
        <v>235</v>
      </c>
      <c r="B127" s="8" t="s">
        <v>81</v>
      </c>
      <c r="C127" s="13"/>
      <c r="D127" s="8" t="s">
        <v>62</v>
      </c>
      <c r="E127" s="428"/>
      <c r="F127" s="184">
        <v>2917</v>
      </c>
      <c r="G127" s="184">
        <v>2917</v>
      </c>
      <c r="H127" s="184">
        <v>2917</v>
      </c>
      <c r="I127" s="425"/>
      <c r="J127" s="426"/>
      <c r="K127" s="52"/>
    </row>
    <row r="128" spans="1:11" ht="37.5" customHeight="1">
      <c r="A128" s="127" t="s">
        <v>69</v>
      </c>
      <c r="B128" s="8" t="s">
        <v>84</v>
      </c>
      <c r="C128" s="13"/>
      <c r="D128" s="8" t="s">
        <v>62</v>
      </c>
      <c r="E128" s="428"/>
      <c r="F128" s="184">
        <v>2084</v>
      </c>
      <c r="G128" s="184">
        <v>2084</v>
      </c>
      <c r="H128" s="184">
        <v>2084</v>
      </c>
      <c r="I128" s="425"/>
      <c r="J128" s="426"/>
      <c r="K128" s="52"/>
    </row>
    <row r="129" spans="1:11" ht="48">
      <c r="A129" s="127" t="s">
        <v>70</v>
      </c>
      <c r="B129" s="8" t="s">
        <v>84</v>
      </c>
      <c r="C129" s="13"/>
      <c r="D129" s="8" t="s">
        <v>62</v>
      </c>
      <c r="E129" s="428"/>
      <c r="F129" s="184">
        <v>2084</v>
      </c>
      <c r="G129" s="184">
        <v>2084</v>
      </c>
      <c r="H129" s="184">
        <v>2084</v>
      </c>
      <c r="I129" s="425"/>
      <c r="J129" s="426"/>
      <c r="K129" s="52"/>
    </row>
    <row r="130" spans="1:11" ht="27.75" customHeight="1">
      <c r="A130" s="18" t="s">
        <v>71</v>
      </c>
      <c r="B130" s="18" t="s">
        <v>83</v>
      </c>
      <c r="C130" s="13"/>
      <c r="D130" s="8" t="s">
        <v>62</v>
      </c>
      <c r="E130" s="428"/>
      <c r="F130" s="184">
        <v>2250</v>
      </c>
      <c r="G130" s="184">
        <v>2250</v>
      </c>
      <c r="H130" s="184">
        <v>2250</v>
      </c>
      <c r="I130" s="425"/>
      <c r="J130" s="426"/>
      <c r="K130" s="52"/>
    </row>
    <row r="131" spans="1:11" ht="27.75" customHeight="1">
      <c r="A131" s="22" t="s">
        <v>72</v>
      </c>
      <c r="B131" s="22" t="s">
        <v>83</v>
      </c>
      <c r="C131" s="13"/>
      <c r="D131" s="8" t="s">
        <v>62</v>
      </c>
      <c r="E131" s="428"/>
      <c r="F131" s="184">
        <v>2709</v>
      </c>
      <c r="G131" s="184">
        <v>2709</v>
      </c>
      <c r="H131" s="184">
        <v>2709</v>
      </c>
      <c r="I131" s="425"/>
      <c r="J131" s="426"/>
      <c r="K131" s="52"/>
    </row>
    <row r="132" spans="1:11" ht="27.75" customHeight="1">
      <c r="A132" s="22" t="s">
        <v>77</v>
      </c>
      <c r="B132" s="22" t="s">
        <v>82</v>
      </c>
      <c r="C132" s="13"/>
      <c r="D132" s="8" t="s">
        <v>62</v>
      </c>
      <c r="E132" s="428"/>
      <c r="F132" s="184">
        <v>3794</v>
      </c>
      <c r="G132" s="184">
        <v>3794</v>
      </c>
      <c r="H132" s="184">
        <v>3794</v>
      </c>
      <c r="I132" s="425"/>
      <c r="J132" s="426"/>
      <c r="K132" s="52"/>
    </row>
    <row r="133" spans="1:11" ht="27.75" customHeight="1">
      <c r="A133" s="22" t="s">
        <v>73</v>
      </c>
      <c r="B133" s="22" t="s">
        <v>83</v>
      </c>
      <c r="C133" s="13"/>
      <c r="D133" s="8" t="s">
        <v>62</v>
      </c>
      <c r="E133" s="428"/>
      <c r="F133" s="184">
        <v>4168</v>
      </c>
      <c r="G133" s="184">
        <v>4168</v>
      </c>
      <c r="H133" s="184">
        <v>4168</v>
      </c>
      <c r="I133" s="425"/>
      <c r="J133" s="426"/>
      <c r="K133" s="52"/>
    </row>
    <row r="134" spans="1:11" ht="27.75" customHeight="1">
      <c r="A134" s="18" t="s">
        <v>78</v>
      </c>
      <c r="B134" s="18" t="s">
        <v>81</v>
      </c>
      <c r="C134" s="13"/>
      <c r="D134" s="8" t="s">
        <v>62</v>
      </c>
      <c r="E134" s="428"/>
      <c r="F134" s="184">
        <v>2076</v>
      </c>
      <c r="G134" s="184">
        <v>2076</v>
      </c>
      <c r="H134" s="184">
        <v>2076</v>
      </c>
      <c r="I134" s="425"/>
      <c r="J134" s="426"/>
      <c r="K134" s="52"/>
    </row>
    <row r="135" spans="1:11" ht="27.75" customHeight="1">
      <c r="A135" s="127" t="s">
        <v>74</v>
      </c>
      <c r="B135" s="8" t="s">
        <v>84</v>
      </c>
      <c r="C135" s="13"/>
      <c r="D135" s="8" t="s">
        <v>62</v>
      </c>
      <c r="E135" s="428"/>
      <c r="F135" s="184">
        <v>2250</v>
      </c>
      <c r="G135" s="184">
        <v>2250</v>
      </c>
      <c r="H135" s="184">
        <v>2250</v>
      </c>
      <c r="I135" s="425"/>
      <c r="J135" s="426"/>
      <c r="K135" s="52"/>
    </row>
    <row r="136" spans="1:11" ht="27.75" customHeight="1">
      <c r="A136" s="18" t="s">
        <v>79</v>
      </c>
      <c r="B136" s="18" t="s">
        <v>81</v>
      </c>
      <c r="C136" s="13"/>
      <c r="D136" s="8" t="s">
        <v>62</v>
      </c>
      <c r="E136" s="428"/>
      <c r="F136" s="184">
        <v>2204</v>
      </c>
      <c r="G136" s="184">
        <v>2204</v>
      </c>
      <c r="H136" s="184">
        <v>2204</v>
      </c>
      <c r="I136" s="425"/>
      <c r="J136" s="426"/>
      <c r="K136" s="52"/>
    </row>
    <row r="137" spans="1:11" ht="27.75" customHeight="1">
      <c r="A137" s="127" t="s">
        <v>75</v>
      </c>
      <c r="B137" s="8" t="s">
        <v>84</v>
      </c>
      <c r="C137" s="13"/>
      <c r="D137" s="8" t="s">
        <v>62</v>
      </c>
      <c r="E137" s="428"/>
      <c r="F137" s="184">
        <v>2396</v>
      </c>
      <c r="G137" s="184">
        <v>2396</v>
      </c>
      <c r="H137" s="184">
        <v>2396</v>
      </c>
      <c r="I137" s="425"/>
      <c r="J137" s="426"/>
      <c r="K137" s="52"/>
    </row>
    <row r="138" spans="1:11" ht="27.75" customHeight="1">
      <c r="A138" s="187"/>
      <c r="B138" s="8"/>
      <c r="C138" s="13"/>
      <c r="D138" s="8"/>
      <c r="E138" s="429"/>
      <c r="F138" s="184"/>
      <c r="G138" s="184"/>
      <c r="H138" s="184"/>
      <c r="I138" s="191"/>
      <c r="J138" s="192"/>
      <c r="K138" s="52"/>
    </row>
    <row r="139" spans="1:11">
      <c r="A139" s="139" t="s">
        <v>85</v>
      </c>
      <c r="B139" s="7"/>
      <c r="C139" s="10"/>
      <c r="D139" s="11"/>
      <c r="E139" s="7"/>
      <c r="F139" s="310"/>
      <c r="G139" s="310"/>
      <c r="H139" s="310"/>
      <c r="I139" s="142"/>
      <c r="J139" s="143"/>
      <c r="K139" s="53"/>
    </row>
    <row r="140" spans="1:11" ht="24">
      <c r="A140" s="8" t="s">
        <v>240</v>
      </c>
      <c r="B140" s="8" t="s">
        <v>86</v>
      </c>
      <c r="C140" s="13"/>
      <c r="D140" s="8" t="s">
        <v>51</v>
      </c>
      <c r="E140" s="9" t="s">
        <v>97</v>
      </c>
      <c r="F140" s="184">
        <v>0</v>
      </c>
      <c r="G140" s="184">
        <v>0</v>
      </c>
      <c r="H140" s="184">
        <v>0</v>
      </c>
      <c r="I140" s="191"/>
      <c r="J140" s="192"/>
      <c r="K140" s="52"/>
    </row>
    <row r="141" spans="1:11" ht="36">
      <c r="A141" s="8" t="s">
        <v>241</v>
      </c>
      <c r="B141" s="8" t="s">
        <v>87</v>
      </c>
      <c r="C141" s="13"/>
      <c r="D141" s="8" t="s">
        <v>51</v>
      </c>
      <c r="E141" s="9" t="s">
        <v>97</v>
      </c>
      <c r="F141" s="184">
        <v>0</v>
      </c>
      <c r="G141" s="184">
        <v>0</v>
      </c>
      <c r="H141" s="184">
        <v>0</v>
      </c>
      <c r="I141" s="191"/>
      <c r="J141" s="192"/>
      <c r="K141" s="52"/>
    </row>
    <row r="142" spans="1:11" ht="24">
      <c r="A142" s="8" t="s">
        <v>242</v>
      </c>
      <c r="B142" s="8" t="s">
        <v>88</v>
      </c>
      <c r="C142" s="13"/>
      <c r="D142" s="8" t="s">
        <v>51</v>
      </c>
      <c r="E142" s="9" t="s">
        <v>97</v>
      </c>
      <c r="F142" s="184">
        <v>0</v>
      </c>
      <c r="G142" s="184">
        <v>0</v>
      </c>
      <c r="H142" s="184">
        <v>0</v>
      </c>
      <c r="I142" s="191"/>
      <c r="J142" s="192"/>
      <c r="K142" s="52"/>
    </row>
    <row r="143" spans="1:11" ht="36">
      <c r="A143" s="8" t="s">
        <v>281</v>
      </c>
      <c r="B143" s="8" t="s">
        <v>89</v>
      </c>
      <c r="C143" s="13"/>
      <c r="D143" s="8" t="s">
        <v>51</v>
      </c>
      <c r="E143" s="9" t="s">
        <v>97</v>
      </c>
      <c r="F143" s="184">
        <v>0</v>
      </c>
      <c r="G143" s="184">
        <v>0</v>
      </c>
      <c r="H143" s="184">
        <v>0</v>
      </c>
      <c r="I143" s="191"/>
      <c r="J143" s="192"/>
      <c r="K143" s="52"/>
    </row>
    <row r="144" spans="1:11" ht="36">
      <c r="A144" s="8" t="s">
        <v>243</v>
      </c>
      <c r="B144" s="8" t="s">
        <v>90</v>
      </c>
      <c r="C144" s="13"/>
      <c r="D144" s="8" t="s">
        <v>51</v>
      </c>
      <c r="E144" s="9" t="s">
        <v>97</v>
      </c>
      <c r="F144" s="184">
        <v>0</v>
      </c>
      <c r="G144" s="184">
        <v>0</v>
      </c>
      <c r="H144" s="184">
        <v>0</v>
      </c>
      <c r="I144" s="191"/>
      <c r="J144" s="192"/>
      <c r="K144" s="52"/>
    </row>
    <row r="145" spans="1:11" ht="36">
      <c r="A145" s="22" t="s">
        <v>244</v>
      </c>
      <c r="B145" s="22" t="s">
        <v>91</v>
      </c>
      <c r="C145" s="13"/>
      <c r="D145" s="8" t="s">
        <v>51</v>
      </c>
      <c r="E145" s="9" t="s">
        <v>97</v>
      </c>
      <c r="F145" s="184">
        <v>0</v>
      </c>
      <c r="G145" s="184">
        <v>0</v>
      </c>
      <c r="H145" s="184">
        <v>0</v>
      </c>
      <c r="I145" s="191"/>
      <c r="J145" s="192"/>
      <c r="K145" s="52"/>
    </row>
    <row r="146" spans="1:11" ht="36">
      <c r="A146" s="22" t="s">
        <v>245</v>
      </c>
      <c r="B146" s="22" t="s">
        <v>92</v>
      </c>
      <c r="C146" s="13"/>
      <c r="D146" s="8" t="s">
        <v>51</v>
      </c>
      <c r="E146" s="9" t="s">
        <v>97</v>
      </c>
      <c r="F146" s="184">
        <v>0</v>
      </c>
      <c r="G146" s="184">
        <v>0</v>
      </c>
      <c r="H146" s="184">
        <v>0</v>
      </c>
      <c r="I146" s="191"/>
      <c r="J146" s="192"/>
      <c r="K146" s="52"/>
    </row>
    <row r="147" spans="1:11" ht="24">
      <c r="A147" s="22" t="s">
        <v>246</v>
      </c>
      <c r="B147" s="22" t="s">
        <v>93</v>
      </c>
      <c r="C147" s="13"/>
      <c r="D147" s="8" t="s">
        <v>51</v>
      </c>
      <c r="E147" s="9" t="s">
        <v>97</v>
      </c>
      <c r="F147" s="184">
        <v>0</v>
      </c>
      <c r="G147" s="184">
        <v>0</v>
      </c>
      <c r="H147" s="184">
        <v>0</v>
      </c>
      <c r="I147" s="191"/>
      <c r="J147" s="192"/>
      <c r="K147" s="52"/>
    </row>
    <row r="148" spans="1:11" ht="36">
      <c r="A148" s="22" t="s">
        <v>282</v>
      </c>
      <c r="B148" s="22" t="s">
        <v>94</v>
      </c>
      <c r="C148" s="13"/>
      <c r="D148" s="8" t="s">
        <v>51</v>
      </c>
      <c r="E148" s="9" t="s">
        <v>97</v>
      </c>
      <c r="F148" s="184">
        <v>0</v>
      </c>
      <c r="G148" s="184">
        <v>0</v>
      </c>
      <c r="H148" s="184">
        <v>0</v>
      </c>
      <c r="I148" s="191"/>
      <c r="J148" s="192"/>
      <c r="K148" s="52"/>
    </row>
    <row r="149" spans="1:11" ht="36">
      <c r="A149" s="22" t="s">
        <v>247</v>
      </c>
      <c r="B149" s="22" t="s">
        <v>95</v>
      </c>
      <c r="C149" s="13"/>
      <c r="D149" s="8" t="s">
        <v>51</v>
      </c>
      <c r="E149" s="9" t="s">
        <v>97</v>
      </c>
      <c r="F149" s="184">
        <v>0</v>
      </c>
      <c r="G149" s="184">
        <v>0</v>
      </c>
      <c r="H149" s="184">
        <v>0</v>
      </c>
      <c r="I149" s="191"/>
      <c r="J149" s="192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146"/>
      <c r="J150" s="147"/>
      <c r="K150" s="51" t="s">
        <v>249</v>
      </c>
    </row>
    <row r="151" spans="1:11" ht="36" customHeight="1">
      <c r="A151" s="196" t="s">
        <v>80</v>
      </c>
      <c r="B151" s="24"/>
      <c r="C151" s="25"/>
      <c r="D151" s="26"/>
      <c r="E151" s="27"/>
      <c r="F151" s="28"/>
      <c r="G151" s="28"/>
      <c r="H151" s="28"/>
      <c r="I151" s="146"/>
      <c r="J151" s="147"/>
      <c r="K151" s="62"/>
    </row>
    <row r="152" spans="1:11" ht="15" customHeight="1">
      <c r="A152" s="127" t="s">
        <v>76</v>
      </c>
      <c r="B152" s="8" t="s">
        <v>81</v>
      </c>
      <c r="C152" s="12"/>
      <c r="D152" s="4" t="s">
        <v>57</v>
      </c>
      <c r="E152" s="4"/>
      <c r="F152" s="29">
        <f t="shared" ref="F152:H165" si="4">F206+F233+F260+F287+F314+F368+F395+F422+F449+F476+F503</f>
        <v>51291.92</v>
      </c>
      <c r="G152" s="29">
        <f t="shared" si="4"/>
        <v>52116.92</v>
      </c>
      <c r="H152" s="29">
        <f t="shared" si="4"/>
        <v>53098.92</v>
      </c>
      <c r="I152" s="148"/>
      <c r="J152" s="149"/>
      <c r="K152" s="53"/>
    </row>
    <row r="153" spans="1:11" ht="15" customHeight="1">
      <c r="A153" s="127" t="s">
        <v>68</v>
      </c>
      <c r="B153" s="8" t="s">
        <v>84</v>
      </c>
      <c r="C153" s="12"/>
      <c r="D153" s="4" t="s">
        <v>57</v>
      </c>
      <c r="E153" s="4"/>
      <c r="F153" s="29">
        <f t="shared" si="4"/>
        <v>43547.99</v>
      </c>
      <c r="G153" s="29">
        <f t="shared" si="4"/>
        <v>44214.99</v>
      </c>
      <c r="H153" s="29">
        <f t="shared" si="4"/>
        <v>45008.99</v>
      </c>
      <c r="I153" s="148"/>
      <c r="J153" s="149"/>
      <c r="K153" s="53"/>
    </row>
    <row r="154" spans="1:11" ht="15" customHeight="1">
      <c r="A154" s="127" t="s">
        <v>235</v>
      </c>
      <c r="B154" s="8" t="s">
        <v>81</v>
      </c>
      <c r="C154" s="12"/>
      <c r="D154" s="4" t="s">
        <v>57</v>
      </c>
      <c r="E154" s="4"/>
      <c r="F154" s="29">
        <f t="shared" si="4"/>
        <v>43549.53</v>
      </c>
      <c r="G154" s="29">
        <f t="shared" si="4"/>
        <v>44216.53</v>
      </c>
      <c r="H154" s="29">
        <f t="shared" si="4"/>
        <v>45010.53</v>
      </c>
      <c r="I154" s="148"/>
      <c r="J154" s="149"/>
      <c r="K154" s="53"/>
    </row>
    <row r="155" spans="1:11" ht="30" customHeight="1">
      <c r="A155" s="127" t="s">
        <v>69</v>
      </c>
      <c r="B155" s="8" t="s">
        <v>84</v>
      </c>
      <c r="C155" s="12"/>
      <c r="D155" s="4" t="s">
        <v>57</v>
      </c>
      <c r="E155" s="4"/>
      <c r="F155" s="29">
        <f t="shared" si="4"/>
        <v>43548.32</v>
      </c>
      <c r="G155" s="29">
        <f t="shared" si="4"/>
        <v>44215.32</v>
      </c>
      <c r="H155" s="29">
        <f t="shared" si="4"/>
        <v>45009.32</v>
      </c>
      <c r="I155" s="148"/>
      <c r="J155" s="149"/>
      <c r="K155" s="53"/>
    </row>
    <row r="156" spans="1:11" ht="15" customHeight="1">
      <c r="A156" s="127" t="s">
        <v>70</v>
      </c>
      <c r="B156" s="8" t="s">
        <v>84</v>
      </c>
      <c r="C156" s="12"/>
      <c r="D156" s="4" t="s">
        <v>57</v>
      </c>
      <c r="E156" s="4"/>
      <c r="F156" s="29">
        <f t="shared" si="4"/>
        <v>43546.47</v>
      </c>
      <c r="G156" s="29">
        <f t="shared" si="4"/>
        <v>44213.47</v>
      </c>
      <c r="H156" s="29">
        <f t="shared" si="4"/>
        <v>45007.47</v>
      </c>
      <c r="I156" s="148"/>
      <c r="J156" s="149"/>
      <c r="K156" s="53"/>
    </row>
    <row r="157" spans="1:11" ht="15" customHeight="1">
      <c r="A157" s="18" t="s">
        <v>71</v>
      </c>
      <c r="B157" s="18" t="s">
        <v>83</v>
      </c>
      <c r="C157" s="12"/>
      <c r="D157" s="4" t="s">
        <v>57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148"/>
      <c r="J157" s="149"/>
      <c r="K157" s="53"/>
    </row>
    <row r="158" spans="1:11" ht="15" customHeight="1">
      <c r="A158" s="22" t="s">
        <v>72</v>
      </c>
      <c r="B158" s="22" t="s">
        <v>83</v>
      </c>
      <c r="C158" s="12"/>
      <c r="D158" s="4" t="s">
        <v>57</v>
      </c>
      <c r="E158" s="4"/>
      <c r="F158" s="29">
        <f t="shared" si="4"/>
        <v>79602.77</v>
      </c>
      <c r="G158" s="29">
        <f t="shared" si="4"/>
        <v>81002.77</v>
      </c>
      <c r="H158" s="29">
        <f t="shared" si="4"/>
        <v>82668.77</v>
      </c>
      <c r="I158" s="148"/>
      <c r="J158" s="149"/>
      <c r="K158" s="53"/>
    </row>
    <row r="159" spans="1:11" ht="15" customHeight="1">
      <c r="A159" s="22" t="s">
        <v>77</v>
      </c>
      <c r="B159" s="22" t="s">
        <v>82</v>
      </c>
      <c r="C159" s="12"/>
      <c r="D159" s="4" t="s">
        <v>57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148"/>
      <c r="J159" s="149"/>
      <c r="K159" s="53"/>
    </row>
    <row r="160" spans="1:11" ht="15" customHeight="1">
      <c r="A160" s="22" t="s">
        <v>73</v>
      </c>
      <c r="B160" s="22" t="s">
        <v>83</v>
      </c>
      <c r="C160" s="12"/>
      <c r="D160" s="4" t="s">
        <v>57</v>
      </c>
      <c r="E160" s="4"/>
      <c r="F160" s="29">
        <f t="shared" si="4"/>
        <v>96825.99</v>
      </c>
      <c r="G160" s="29">
        <f t="shared" si="4"/>
        <v>98574.99</v>
      </c>
      <c r="H160" s="29">
        <f t="shared" si="4"/>
        <v>100657.99</v>
      </c>
      <c r="I160" s="148"/>
      <c r="J160" s="149"/>
      <c r="K160" s="53"/>
    </row>
    <row r="161" spans="1:11" ht="15" customHeight="1">
      <c r="A161" s="18" t="s">
        <v>78</v>
      </c>
      <c r="B161" s="18" t="s">
        <v>81</v>
      </c>
      <c r="C161" s="12"/>
      <c r="D161" s="4" t="s">
        <v>57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148"/>
      <c r="J161" s="149"/>
      <c r="K161" s="53"/>
    </row>
    <row r="162" spans="1:11" ht="15" customHeight="1">
      <c r="A162" s="127" t="s">
        <v>74</v>
      </c>
      <c r="B162" s="8" t="s">
        <v>84</v>
      </c>
      <c r="C162" s="12"/>
      <c r="D162" s="4" t="s">
        <v>57</v>
      </c>
      <c r="E162" s="4"/>
      <c r="F162" s="29">
        <f t="shared" si="4"/>
        <v>43574.45</v>
      </c>
      <c r="G162" s="29">
        <f t="shared" si="4"/>
        <v>44241.45</v>
      </c>
      <c r="H162" s="29">
        <f t="shared" si="4"/>
        <v>45035.45</v>
      </c>
      <c r="I162" s="148"/>
      <c r="J162" s="149"/>
      <c r="K162" s="53"/>
    </row>
    <row r="163" spans="1:11" ht="15" customHeight="1">
      <c r="A163" s="18" t="s">
        <v>79</v>
      </c>
      <c r="B163" s="18" t="s">
        <v>81</v>
      </c>
      <c r="C163" s="12"/>
      <c r="D163" s="4" t="s">
        <v>57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148"/>
      <c r="J163" s="149"/>
      <c r="K163" s="53"/>
    </row>
    <row r="164" spans="1:11" ht="15" customHeight="1">
      <c r="A164" s="127" t="s">
        <v>75</v>
      </c>
      <c r="B164" s="8" t="s">
        <v>84</v>
      </c>
      <c r="C164" s="12"/>
      <c r="D164" s="4" t="s">
        <v>57</v>
      </c>
      <c r="E164" s="4"/>
      <c r="F164" s="29">
        <f t="shared" si="4"/>
        <v>59916.69</v>
      </c>
      <c r="G164" s="29">
        <f t="shared" si="4"/>
        <v>60916.69</v>
      </c>
      <c r="H164" s="29">
        <f t="shared" si="4"/>
        <v>62106.69</v>
      </c>
      <c r="I164" s="148"/>
      <c r="J164" s="149"/>
      <c r="K164" s="53"/>
    </row>
    <row r="165" spans="1:11" ht="15" customHeight="1">
      <c r="A165" s="187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148"/>
      <c r="J165" s="149"/>
      <c r="K165" s="53"/>
    </row>
    <row r="166" spans="1:11">
      <c r="A166" s="196" t="s">
        <v>85</v>
      </c>
      <c r="B166" s="24"/>
      <c r="C166" s="25"/>
      <c r="D166" s="26"/>
      <c r="E166" s="27"/>
      <c r="F166" s="28"/>
      <c r="G166" s="28"/>
      <c r="H166" s="28"/>
      <c r="I166" s="146"/>
      <c r="J166" s="147"/>
      <c r="K166" s="62"/>
    </row>
    <row r="167" spans="1:11" ht="15" customHeight="1">
      <c r="A167" s="8" t="s">
        <v>240</v>
      </c>
      <c r="B167" s="8" t="s">
        <v>86</v>
      </c>
      <c r="C167" s="12"/>
      <c r="D167" s="4" t="s">
        <v>57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148"/>
      <c r="J167" s="149"/>
      <c r="K167" s="53"/>
    </row>
    <row r="168" spans="1:11" ht="15" customHeight="1">
      <c r="A168" s="8" t="s">
        <v>241</v>
      </c>
      <c r="B168" s="8" t="s">
        <v>87</v>
      </c>
      <c r="C168" s="12"/>
      <c r="D168" s="4" t="s">
        <v>57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148"/>
      <c r="J168" s="149"/>
      <c r="K168" s="53"/>
    </row>
    <row r="169" spans="1:11" ht="15" customHeight="1">
      <c r="A169" s="8" t="s">
        <v>242</v>
      </c>
      <c r="B169" s="8" t="s">
        <v>88</v>
      </c>
      <c r="C169" s="12"/>
      <c r="D169" s="4" t="s">
        <v>57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148"/>
      <c r="J169" s="149"/>
      <c r="K169" s="53"/>
    </row>
    <row r="170" spans="1:11" ht="15" customHeight="1">
      <c r="A170" s="8" t="s">
        <v>281</v>
      </c>
      <c r="B170" s="8" t="s">
        <v>89</v>
      </c>
      <c r="C170" s="12"/>
      <c r="D170" s="4" t="s">
        <v>57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148"/>
      <c r="J170" s="149"/>
      <c r="K170" s="53"/>
    </row>
    <row r="171" spans="1:11" ht="15" customHeight="1">
      <c r="A171" s="8" t="s">
        <v>243</v>
      </c>
      <c r="B171" s="8" t="s">
        <v>90</v>
      </c>
      <c r="C171" s="12"/>
      <c r="D171" s="4" t="s">
        <v>57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148"/>
      <c r="J171" s="149"/>
      <c r="K171" s="53"/>
    </row>
    <row r="172" spans="1:11" ht="15" customHeight="1">
      <c r="A172" s="22" t="s">
        <v>244</v>
      </c>
      <c r="B172" s="22" t="s">
        <v>91</v>
      </c>
      <c r="C172" s="12"/>
      <c r="D172" s="4" t="s">
        <v>57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148"/>
      <c r="J172" s="149"/>
      <c r="K172" s="53"/>
    </row>
    <row r="173" spans="1:11" ht="15" customHeight="1">
      <c r="A173" s="22" t="s">
        <v>245</v>
      </c>
      <c r="B173" s="22" t="s">
        <v>92</v>
      </c>
      <c r="C173" s="12"/>
      <c r="D173" s="4" t="s">
        <v>57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148"/>
      <c r="J173" s="149"/>
      <c r="K173" s="53"/>
    </row>
    <row r="174" spans="1:11" ht="15" customHeight="1">
      <c r="A174" s="22" t="s">
        <v>246</v>
      </c>
      <c r="B174" s="22" t="s">
        <v>93</v>
      </c>
      <c r="C174" s="12"/>
      <c r="D174" s="4" t="s">
        <v>57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148"/>
      <c r="J174" s="149"/>
      <c r="K174" s="53"/>
    </row>
    <row r="175" spans="1:11" ht="15" customHeight="1">
      <c r="A175" s="22" t="s">
        <v>282</v>
      </c>
      <c r="B175" s="22" t="s">
        <v>94</v>
      </c>
      <c r="C175" s="12"/>
      <c r="D175" s="4" t="s">
        <v>57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148"/>
      <c r="J175" s="149"/>
      <c r="K175" s="53"/>
    </row>
    <row r="176" spans="1:11" ht="15" customHeight="1">
      <c r="A176" s="22" t="s">
        <v>247</v>
      </c>
      <c r="B176" s="22" t="s">
        <v>95</v>
      </c>
      <c r="C176" s="12"/>
      <c r="D176" s="4" t="s">
        <v>57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148"/>
      <c r="J176" s="149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150"/>
      <c r="J177" s="151"/>
      <c r="K177" s="53"/>
    </row>
    <row r="178" spans="1:11" ht="36">
      <c r="A178" s="196" t="s">
        <v>80</v>
      </c>
      <c r="B178" s="24"/>
      <c r="C178" s="30"/>
      <c r="D178" s="31"/>
      <c r="E178" s="24"/>
      <c r="F178" s="32"/>
      <c r="G178" s="32"/>
      <c r="H178" s="32"/>
      <c r="I178" s="150"/>
      <c r="J178" s="151"/>
      <c r="K178" s="53"/>
    </row>
    <row r="179" spans="1:11" ht="15" customHeight="1">
      <c r="A179" s="127" t="s">
        <v>76</v>
      </c>
      <c r="B179" s="8" t="s">
        <v>81</v>
      </c>
      <c r="C179" s="12"/>
      <c r="D179" s="8" t="s">
        <v>57</v>
      </c>
      <c r="E179" s="8"/>
      <c r="F179" s="21">
        <f>F206+F233+F260+F287+F314+F341</f>
        <v>8932.1299999999992</v>
      </c>
      <c r="G179" s="21">
        <f t="shared" ref="G179:H179" si="6">G206+G233+G260+G287+G314+G341</f>
        <v>8932.1299999999992</v>
      </c>
      <c r="H179" s="21">
        <f t="shared" si="6"/>
        <v>8932.1299999999992</v>
      </c>
      <c r="I179" s="144"/>
      <c r="J179" s="145"/>
      <c r="K179" s="53"/>
    </row>
    <row r="180" spans="1:11" ht="15" customHeight="1">
      <c r="A180" s="127" t="s">
        <v>68</v>
      </c>
      <c r="B180" s="8" t="s">
        <v>84</v>
      </c>
      <c r="C180" s="12"/>
      <c r="D180" s="8" t="s">
        <v>57</v>
      </c>
      <c r="E180" s="8"/>
      <c r="F180" s="21">
        <f t="shared" ref="F180:H192" si="7">F207+F234+F261+F288+F315+F342</f>
        <v>8932.2099999999991</v>
      </c>
      <c r="G180" s="21">
        <f t="shared" si="7"/>
        <v>8932.2099999999991</v>
      </c>
      <c r="H180" s="21">
        <f t="shared" si="7"/>
        <v>8932.2099999999991</v>
      </c>
      <c r="I180" s="144"/>
      <c r="J180" s="145"/>
      <c r="K180" s="53"/>
    </row>
    <row r="181" spans="1:11" ht="15" customHeight="1">
      <c r="A181" s="127" t="s">
        <v>235</v>
      </c>
      <c r="B181" s="8" t="s">
        <v>81</v>
      </c>
      <c r="C181" s="12"/>
      <c r="D181" s="8" t="s">
        <v>57</v>
      </c>
      <c r="E181" s="8"/>
      <c r="F181" s="21">
        <f t="shared" si="7"/>
        <v>8933.2099999999991</v>
      </c>
      <c r="G181" s="21">
        <f t="shared" si="7"/>
        <v>8933.2099999999991</v>
      </c>
      <c r="H181" s="21">
        <f t="shared" si="7"/>
        <v>8933.2099999999991</v>
      </c>
      <c r="I181" s="144"/>
      <c r="J181" s="145"/>
      <c r="K181" s="53"/>
    </row>
    <row r="182" spans="1:11" ht="30" customHeight="1">
      <c r="A182" s="127" t="s">
        <v>69</v>
      </c>
      <c r="B182" s="8" t="s">
        <v>84</v>
      </c>
      <c r="C182" s="12"/>
      <c r="D182" s="8" t="s">
        <v>57</v>
      </c>
      <c r="E182" s="8"/>
      <c r="F182" s="21">
        <f t="shared" si="7"/>
        <v>8932.7800000000007</v>
      </c>
      <c r="G182" s="21">
        <f t="shared" si="7"/>
        <v>8932.7800000000007</v>
      </c>
      <c r="H182" s="21">
        <f t="shared" si="7"/>
        <v>8932.7800000000007</v>
      </c>
      <c r="I182" s="144"/>
      <c r="J182" s="145"/>
      <c r="K182" s="53"/>
    </row>
    <row r="183" spans="1:11" ht="15" customHeight="1">
      <c r="A183" s="127" t="s">
        <v>70</v>
      </c>
      <c r="B183" s="8" t="s">
        <v>84</v>
      </c>
      <c r="C183" s="12"/>
      <c r="D183" s="8" t="s">
        <v>57</v>
      </c>
      <c r="E183" s="8"/>
      <c r="F183" s="21">
        <f t="shared" si="7"/>
        <v>8930.4599999999991</v>
      </c>
      <c r="G183" s="21">
        <f t="shared" si="7"/>
        <v>8930.4599999999991</v>
      </c>
      <c r="H183" s="21">
        <f t="shared" si="7"/>
        <v>8930.4599999999991</v>
      </c>
      <c r="I183" s="144"/>
      <c r="J183" s="145"/>
      <c r="K183" s="53"/>
    </row>
    <row r="184" spans="1:11" ht="15" customHeight="1">
      <c r="A184" s="18" t="s">
        <v>71</v>
      </c>
      <c r="B184" s="18" t="s">
        <v>83</v>
      </c>
      <c r="C184" s="12"/>
      <c r="D184" s="8" t="s">
        <v>57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144"/>
      <c r="J184" s="145"/>
      <c r="K184" s="53"/>
    </row>
    <row r="185" spans="1:11" ht="15" customHeight="1">
      <c r="A185" s="22" t="s">
        <v>72</v>
      </c>
      <c r="B185" s="22" t="s">
        <v>83</v>
      </c>
      <c r="C185" s="12"/>
      <c r="D185" s="8" t="s">
        <v>57</v>
      </c>
      <c r="E185" s="8"/>
      <c r="F185" s="21">
        <f t="shared" si="7"/>
        <v>8931.93</v>
      </c>
      <c r="G185" s="21">
        <f t="shared" si="7"/>
        <v>8931.93</v>
      </c>
      <c r="H185" s="21">
        <f t="shared" si="7"/>
        <v>8931.93</v>
      </c>
      <c r="I185" s="144"/>
      <c r="J185" s="145"/>
      <c r="K185" s="53"/>
    </row>
    <row r="186" spans="1:11" ht="15" customHeight="1">
      <c r="A186" s="22" t="s">
        <v>77</v>
      </c>
      <c r="B186" s="22" t="s">
        <v>82</v>
      </c>
      <c r="C186" s="12"/>
      <c r="D186" s="8" t="s">
        <v>57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144"/>
      <c r="J186" s="145"/>
      <c r="K186" s="53"/>
    </row>
    <row r="187" spans="1:11" ht="15" customHeight="1">
      <c r="A187" s="22" t="s">
        <v>73</v>
      </c>
      <c r="B187" s="22" t="s">
        <v>83</v>
      </c>
      <c r="C187" s="12"/>
      <c r="D187" s="8" t="s">
        <v>57</v>
      </c>
      <c r="E187" s="8"/>
      <c r="F187" s="21">
        <f t="shared" si="7"/>
        <v>8927.9500000000007</v>
      </c>
      <c r="G187" s="21">
        <f t="shared" si="7"/>
        <v>8927.9500000000007</v>
      </c>
      <c r="H187" s="21">
        <f t="shared" si="7"/>
        <v>8927.9500000000007</v>
      </c>
      <c r="I187" s="144"/>
      <c r="J187" s="145"/>
      <c r="K187" s="53"/>
    </row>
    <row r="188" spans="1:11" ht="15" customHeight="1">
      <c r="A188" s="18" t="s">
        <v>78</v>
      </c>
      <c r="B188" s="18" t="s">
        <v>81</v>
      </c>
      <c r="C188" s="12"/>
      <c r="D188" s="8" t="s">
        <v>57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144"/>
      <c r="J188" s="145"/>
      <c r="K188" s="53"/>
    </row>
    <row r="189" spans="1:11" ht="15" customHeight="1">
      <c r="A189" s="127" t="s">
        <v>74</v>
      </c>
      <c r="B189" s="8" t="s">
        <v>84</v>
      </c>
      <c r="C189" s="12"/>
      <c r="D189" s="8" t="s">
        <v>57</v>
      </c>
      <c r="E189" s="8"/>
      <c r="F189" s="21">
        <f t="shared" si="7"/>
        <v>8959.66</v>
      </c>
      <c r="G189" s="21">
        <f t="shared" si="7"/>
        <v>8959.66</v>
      </c>
      <c r="H189" s="21">
        <f t="shared" si="7"/>
        <v>8959.66</v>
      </c>
      <c r="I189" s="144"/>
      <c r="J189" s="145"/>
      <c r="K189" s="53"/>
    </row>
    <row r="190" spans="1:11" ht="15" customHeight="1">
      <c r="A190" s="18" t="s">
        <v>79</v>
      </c>
      <c r="B190" s="18" t="s">
        <v>81</v>
      </c>
      <c r="C190" s="12"/>
      <c r="D190" s="8" t="s">
        <v>57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144"/>
      <c r="J190" s="145"/>
      <c r="K190" s="53"/>
    </row>
    <row r="191" spans="1:11" ht="15" customHeight="1">
      <c r="A191" s="127" t="s">
        <v>75</v>
      </c>
      <c r="B191" s="8" t="s">
        <v>84</v>
      </c>
      <c r="C191" s="12"/>
      <c r="D191" s="8" t="s">
        <v>57</v>
      </c>
      <c r="E191" s="8"/>
      <c r="F191" s="21">
        <f t="shared" si="7"/>
        <v>8932.6200000000008</v>
      </c>
      <c r="G191" s="21">
        <f t="shared" si="7"/>
        <v>8932.6200000000008</v>
      </c>
      <c r="H191" s="21">
        <f t="shared" si="7"/>
        <v>8932.6200000000008</v>
      </c>
      <c r="I191" s="144"/>
      <c r="J191" s="145"/>
      <c r="K191" s="53"/>
    </row>
    <row r="192" spans="1:11" ht="15" customHeight="1">
      <c r="A192" s="187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144"/>
      <c r="J192" s="145"/>
      <c r="K192" s="53"/>
    </row>
    <row r="193" spans="1:11">
      <c r="A193" s="196" t="s">
        <v>85</v>
      </c>
      <c r="B193" s="24"/>
      <c r="C193" s="25"/>
      <c r="D193" s="26"/>
      <c r="E193" s="27"/>
      <c r="F193" s="28"/>
      <c r="G193" s="28"/>
      <c r="H193" s="28"/>
      <c r="I193" s="146"/>
      <c r="J193" s="147"/>
      <c r="K193" s="62"/>
    </row>
    <row r="194" spans="1:11" ht="15" customHeight="1">
      <c r="A194" s="8" t="s">
        <v>240</v>
      </c>
      <c r="B194" s="8" t="s">
        <v>86</v>
      </c>
      <c r="C194" s="12"/>
      <c r="D194" s="8" t="s">
        <v>57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144"/>
      <c r="J194" s="145"/>
      <c r="K194" s="53"/>
    </row>
    <row r="195" spans="1:11" ht="15" customHeight="1">
      <c r="A195" s="8" t="s">
        <v>241</v>
      </c>
      <c r="B195" s="8" t="s">
        <v>87</v>
      </c>
      <c r="C195" s="12"/>
      <c r="D195" s="8" t="s">
        <v>57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144"/>
      <c r="J195" s="145"/>
      <c r="K195" s="53"/>
    </row>
    <row r="196" spans="1:11" ht="15" customHeight="1">
      <c r="A196" s="8" t="s">
        <v>242</v>
      </c>
      <c r="B196" s="8" t="s">
        <v>88</v>
      </c>
      <c r="C196" s="12"/>
      <c r="D196" s="8" t="s">
        <v>57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144"/>
      <c r="J196" s="145"/>
      <c r="K196" s="53"/>
    </row>
    <row r="197" spans="1:11" ht="15" customHeight="1">
      <c r="A197" s="8" t="s">
        <v>281</v>
      </c>
      <c r="B197" s="8" t="s">
        <v>89</v>
      </c>
      <c r="C197" s="12"/>
      <c r="D197" s="8" t="s">
        <v>57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144"/>
      <c r="J197" s="145"/>
      <c r="K197" s="53"/>
    </row>
    <row r="198" spans="1:11" ht="15" customHeight="1">
      <c r="A198" s="8" t="s">
        <v>243</v>
      </c>
      <c r="B198" s="8" t="s">
        <v>90</v>
      </c>
      <c r="C198" s="12"/>
      <c r="D198" s="8" t="s">
        <v>57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144"/>
      <c r="J198" s="145"/>
      <c r="K198" s="53"/>
    </row>
    <row r="199" spans="1:11" ht="15" customHeight="1">
      <c r="A199" s="22" t="s">
        <v>244</v>
      </c>
      <c r="B199" s="22" t="s">
        <v>91</v>
      </c>
      <c r="C199" s="12"/>
      <c r="D199" s="8" t="s">
        <v>57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144"/>
      <c r="J199" s="145"/>
      <c r="K199" s="53"/>
    </row>
    <row r="200" spans="1:11" ht="15" customHeight="1">
      <c r="A200" s="22" t="s">
        <v>245</v>
      </c>
      <c r="B200" s="22" t="s">
        <v>92</v>
      </c>
      <c r="C200" s="12"/>
      <c r="D200" s="8" t="s">
        <v>57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144"/>
      <c r="J200" s="145"/>
      <c r="K200" s="53"/>
    </row>
    <row r="201" spans="1:11" ht="15" customHeight="1">
      <c r="A201" s="22" t="s">
        <v>246</v>
      </c>
      <c r="B201" s="22" t="s">
        <v>93</v>
      </c>
      <c r="C201" s="12"/>
      <c r="D201" s="8" t="s">
        <v>57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144"/>
      <c r="J201" s="145"/>
      <c r="K201" s="53"/>
    </row>
    <row r="202" spans="1:11" ht="15" customHeight="1">
      <c r="A202" s="22" t="s">
        <v>282</v>
      </c>
      <c r="B202" s="22" t="s">
        <v>94</v>
      </c>
      <c r="C202" s="12"/>
      <c r="D202" s="8" t="s">
        <v>57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144"/>
      <c r="J202" s="145"/>
      <c r="K202" s="53"/>
    </row>
    <row r="203" spans="1:11" ht="15" customHeight="1">
      <c r="A203" s="22" t="s">
        <v>247</v>
      </c>
      <c r="B203" s="22" t="s">
        <v>95</v>
      </c>
      <c r="C203" s="12"/>
      <c r="D203" s="8" t="s">
        <v>57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144"/>
      <c r="J203" s="145"/>
      <c r="K203" s="53"/>
    </row>
    <row r="204" spans="1:11" ht="12" customHeight="1">
      <c r="A204" s="7"/>
      <c r="B204" s="7"/>
      <c r="C204" s="6" t="s">
        <v>35</v>
      </c>
      <c r="D204" s="11" t="s">
        <v>36</v>
      </c>
      <c r="E204" s="7"/>
      <c r="F204" s="20"/>
      <c r="G204" s="20"/>
      <c r="H204" s="20"/>
      <c r="I204" s="142"/>
      <c r="J204" s="143"/>
      <c r="K204" s="53"/>
    </row>
    <row r="205" spans="1:11" ht="36">
      <c r="A205" s="139" t="s">
        <v>80</v>
      </c>
      <c r="B205" s="7"/>
      <c r="C205" s="6"/>
      <c r="D205" s="11"/>
      <c r="E205" s="7"/>
      <c r="F205" s="20"/>
      <c r="G205" s="20"/>
      <c r="H205" s="20"/>
      <c r="I205" s="142"/>
      <c r="J205" s="143"/>
      <c r="K205" s="53"/>
    </row>
    <row r="206" spans="1:11" ht="15" customHeight="1">
      <c r="A206" s="127" t="s">
        <v>76</v>
      </c>
      <c r="B206" s="8" t="s">
        <v>81</v>
      </c>
      <c r="C206" s="5"/>
      <c r="D206" s="8" t="s">
        <v>31</v>
      </c>
      <c r="E206" s="311">
        <v>10.23664688</v>
      </c>
      <c r="F206" s="184">
        <v>84.76</v>
      </c>
      <c r="G206" s="184">
        <v>84.76</v>
      </c>
      <c r="H206" s="184">
        <v>84.76</v>
      </c>
      <c r="I206" s="425"/>
      <c r="J206" s="426"/>
      <c r="K206" s="52"/>
    </row>
    <row r="207" spans="1:11" ht="15" customHeight="1">
      <c r="A207" s="127" t="s">
        <v>68</v>
      </c>
      <c r="B207" s="8" t="s">
        <v>84</v>
      </c>
      <c r="C207" s="5"/>
      <c r="D207" s="8" t="s">
        <v>31</v>
      </c>
      <c r="E207" s="311">
        <v>10.236738669999999</v>
      </c>
      <c r="F207" s="184">
        <v>84.76</v>
      </c>
      <c r="G207" s="184">
        <v>84.76</v>
      </c>
      <c r="H207" s="184">
        <v>84.76</v>
      </c>
      <c r="I207" s="425"/>
      <c r="J207" s="426"/>
      <c r="K207" s="52"/>
    </row>
    <row r="208" spans="1:11" ht="15" customHeight="1">
      <c r="A208" s="127" t="s">
        <v>235</v>
      </c>
      <c r="B208" s="8" t="s">
        <v>81</v>
      </c>
      <c r="C208" s="5"/>
      <c r="D208" s="8" t="s">
        <v>31</v>
      </c>
      <c r="E208" s="311">
        <v>10.23883721</v>
      </c>
      <c r="F208" s="184">
        <v>84.78</v>
      </c>
      <c r="G208" s="184">
        <v>84.78</v>
      </c>
      <c r="H208" s="184">
        <v>84.78</v>
      </c>
      <c r="I208" s="425"/>
      <c r="J208" s="426"/>
      <c r="K208" s="52"/>
    </row>
    <row r="209" spans="1:11" ht="30" customHeight="1">
      <c r="A209" s="127" t="s">
        <v>69</v>
      </c>
      <c r="B209" s="8" t="s">
        <v>84</v>
      </c>
      <c r="C209" s="5"/>
      <c r="D209" s="8" t="s">
        <v>31</v>
      </c>
      <c r="E209" s="311">
        <v>10.23704918</v>
      </c>
      <c r="F209" s="184">
        <v>84.76</v>
      </c>
      <c r="G209" s="184">
        <v>84.76</v>
      </c>
      <c r="H209" s="184">
        <v>84.76</v>
      </c>
      <c r="I209" s="425"/>
      <c r="J209" s="426"/>
      <c r="K209" s="52"/>
    </row>
    <row r="210" spans="1:11" ht="15" customHeight="1">
      <c r="A210" s="127" t="s">
        <v>70</v>
      </c>
      <c r="B210" s="8" t="s">
        <v>84</v>
      </c>
      <c r="C210" s="5"/>
      <c r="D210" s="8" t="s">
        <v>31</v>
      </c>
      <c r="E210" s="311">
        <v>10.23486842</v>
      </c>
      <c r="F210" s="184">
        <v>84.74</v>
      </c>
      <c r="G210" s="184">
        <v>84.74</v>
      </c>
      <c r="H210" s="184">
        <v>84.74</v>
      </c>
      <c r="I210" s="425"/>
      <c r="J210" s="426"/>
      <c r="K210" s="52"/>
    </row>
    <row r="211" spans="1:11" ht="15" customHeight="1">
      <c r="A211" s="18" t="s">
        <v>71</v>
      </c>
      <c r="B211" s="18" t="s">
        <v>83</v>
      </c>
      <c r="C211" s="5"/>
      <c r="D211" s="8" t="s">
        <v>31</v>
      </c>
      <c r="E211" s="311">
        <v>0</v>
      </c>
      <c r="F211" s="184">
        <v>0</v>
      </c>
      <c r="G211" s="184">
        <v>0</v>
      </c>
      <c r="H211" s="184">
        <v>0</v>
      </c>
      <c r="I211" s="425"/>
      <c r="J211" s="426"/>
      <c r="K211" s="52"/>
    </row>
    <row r="212" spans="1:11" ht="15" customHeight="1">
      <c r="A212" s="22" t="s">
        <v>72</v>
      </c>
      <c r="B212" s="22" t="s">
        <v>83</v>
      </c>
      <c r="C212" s="5"/>
      <c r="D212" s="8" t="s">
        <v>31</v>
      </c>
      <c r="E212" s="311">
        <v>10.236462400000001</v>
      </c>
      <c r="F212" s="184">
        <v>84.76</v>
      </c>
      <c r="G212" s="184">
        <v>84.76</v>
      </c>
      <c r="H212" s="184">
        <v>84.76</v>
      </c>
      <c r="I212" s="425"/>
      <c r="J212" s="426"/>
      <c r="K212" s="52"/>
    </row>
    <row r="213" spans="1:11" ht="15" customHeight="1">
      <c r="A213" s="22" t="s">
        <v>77</v>
      </c>
      <c r="B213" s="22" t="s">
        <v>82</v>
      </c>
      <c r="C213" s="5"/>
      <c r="D213" s="8" t="s">
        <v>31</v>
      </c>
      <c r="E213" s="311">
        <v>0</v>
      </c>
      <c r="F213" s="184">
        <v>0</v>
      </c>
      <c r="G213" s="184">
        <v>0</v>
      </c>
      <c r="H213" s="184">
        <v>0</v>
      </c>
      <c r="I213" s="425"/>
      <c r="J213" s="426"/>
      <c r="K213" s="52"/>
    </row>
    <row r="214" spans="1:11" ht="15" customHeight="1">
      <c r="A214" s="22" t="s">
        <v>73</v>
      </c>
      <c r="B214" s="22" t="s">
        <v>83</v>
      </c>
      <c r="C214" s="5"/>
      <c r="D214" s="8" t="s">
        <v>31</v>
      </c>
      <c r="E214" s="311">
        <v>10.231999999999999</v>
      </c>
      <c r="F214" s="184">
        <v>84.72</v>
      </c>
      <c r="G214" s="184">
        <v>84.72</v>
      </c>
      <c r="H214" s="184">
        <v>84.72</v>
      </c>
      <c r="I214" s="425"/>
      <c r="J214" s="426"/>
      <c r="K214" s="52"/>
    </row>
    <row r="215" spans="1:11" ht="15" customHeight="1">
      <c r="A215" s="18" t="s">
        <v>78</v>
      </c>
      <c r="B215" s="18" t="s">
        <v>81</v>
      </c>
      <c r="C215" s="5"/>
      <c r="D215" s="8" t="s">
        <v>31</v>
      </c>
      <c r="E215" s="311">
        <v>0</v>
      </c>
      <c r="F215" s="184">
        <v>0</v>
      </c>
      <c r="G215" s="184">
        <v>0</v>
      </c>
      <c r="H215" s="184">
        <v>0</v>
      </c>
      <c r="I215" s="425"/>
      <c r="J215" s="426"/>
      <c r="K215" s="52"/>
    </row>
    <row r="216" spans="1:11" ht="15" customHeight="1">
      <c r="A216" s="127" t="s">
        <v>74</v>
      </c>
      <c r="B216" s="8" t="s">
        <v>84</v>
      </c>
      <c r="C216" s="5"/>
      <c r="D216" s="8" t="s">
        <v>31</v>
      </c>
      <c r="E216" s="311">
        <v>10.268421050000001</v>
      </c>
      <c r="F216" s="184">
        <v>85.02</v>
      </c>
      <c r="G216" s="184">
        <v>85.02</v>
      </c>
      <c r="H216" s="184">
        <v>85.02</v>
      </c>
      <c r="I216" s="425"/>
      <c r="J216" s="426"/>
      <c r="K216" s="52"/>
    </row>
    <row r="217" spans="1:11" ht="15" customHeight="1">
      <c r="A217" s="18" t="s">
        <v>79</v>
      </c>
      <c r="B217" s="18" t="s">
        <v>81</v>
      </c>
      <c r="C217" s="5"/>
      <c r="D217" s="8" t="s">
        <v>31</v>
      </c>
      <c r="E217" s="311">
        <v>0</v>
      </c>
      <c r="F217" s="184">
        <v>0</v>
      </c>
      <c r="G217" s="184">
        <v>0</v>
      </c>
      <c r="H217" s="184">
        <v>0</v>
      </c>
      <c r="I217" s="425"/>
      <c r="J217" s="426"/>
      <c r="K217" s="52"/>
    </row>
    <row r="218" spans="1:11" ht="15" customHeight="1">
      <c r="A218" s="127" t="s">
        <v>75</v>
      </c>
      <c r="B218" s="8" t="s">
        <v>84</v>
      </c>
      <c r="C218" s="5"/>
      <c r="D218" s="8" t="s">
        <v>31</v>
      </c>
      <c r="E218" s="311">
        <v>10.23771084</v>
      </c>
      <c r="F218" s="184">
        <v>84.77</v>
      </c>
      <c r="G218" s="184">
        <v>84.77</v>
      </c>
      <c r="H218" s="184">
        <v>84.77</v>
      </c>
      <c r="I218" s="425"/>
      <c r="J218" s="426"/>
      <c r="K218" s="52"/>
    </row>
    <row r="219" spans="1:11" ht="15" customHeight="1">
      <c r="A219" s="187"/>
      <c r="B219" s="8"/>
      <c r="C219" s="5"/>
      <c r="D219" s="8"/>
      <c r="E219" s="311"/>
      <c r="F219" s="184"/>
      <c r="G219" s="184"/>
      <c r="H219" s="184"/>
      <c r="I219" s="191"/>
      <c r="J219" s="192"/>
      <c r="K219" s="52"/>
    </row>
    <row r="220" spans="1:11">
      <c r="A220" s="139" t="s">
        <v>85</v>
      </c>
      <c r="B220" s="7"/>
      <c r="C220" s="6"/>
      <c r="D220" s="11"/>
      <c r="E220" s="128"/>
      <c r="F220" s="310"/>
      <c r="G220" s="310"/>
      <c r="H220" s="310"/>
      <c r="I220" s="142"/>
      <c r="J220" s="143"/>
      <c r="K220" s="53"/>
    </row>
    <row r="221" spans="1:11" ht="15" customHeight="1">
      <c r="A221" s="8" t="s">
        <v>240</v>
      </c>
      <c r="B221" s="8" t="s">
        <v>86</v>
      </c>
      <c r="C221" s="5"/>
      <c r="D221" s="8" t="s">
        <v>51</v>
      </c>
      <c r="E221" s="312" t="s">
        <v>97</v>
      </c>
      <c r="F221" s="184">
        <v>0</v>
      </c>
      <c r="G221" s="184">
        <v>0</v>
      </c>
      <c r="H221" s="184">
        <v>0</v>
      </c>
      <c r="I221" s="191"/>
      <c r="J221" s="192"/>
      <c r="K221" s="52"/>
    </row>
    <row r="222" spans="1:11" ht="15" customHeight="1">
      <c r="A222" s="8" t="s">
        <v>241</v>
      </c>
      <c r="B222" s="8" t="s">
        <v>87</v>
      </c>
      <c r="C222" s="5"/>
      <c r="D222" s="8" t="s">
        <v>51</v>
      </c>
      <c r="E222" s="312" t="s">
        <v>97</v>
      </c>
      <c r="F222" s="184">
        <v>0</v>
      </c>
      <c r="G222" s="184">
        <v>0</v>
      </c>
      <c r="H222" s="184">
        <v>0</v>
      </c>
      <c r="I222" s="191"/>
      <c r="J222" s="192"/>
      <c r="K222" s="52"/>
    </row>
    <row r="223" spans="1:11" ht="15" customHeight="1">
      <c r="A223" s="8" t="s">
        <v>242</v>
      </c>
      <c r="B223" s="8" t="s">
        <v>88</v>
      </c>
      <c r="C223" s="5"/>
      <c r="D223" s="8" t="s">
        <v>51</v>
      </c>
      <c r="E223" s="312" t="s">
        <v>97</v>
      </c>
      <c r="F223" s="184">
        <v>0</v>
      </c>
      <c r="G223" s="184">
        <v>0</v>
      </c>
      <c r="H223" s="184">
        <v>0</v>
      </c>
      <c r="I223" s="191"/>
      <c r="J223" s="192"/>
      <c r="K223" s="52"/>
    </row>
    <row r="224" spans="1:11" ht="15" customHeight="1">
      <c r="A224" s="8" t="s">
        <v>281</v>
      </c>
      <c r="B224" s="8" t="s">
        <v>89</v>
      </c>
      <c r="C224" s="5"/>
      <c r="D224" s="8" t="s">
        <v>51</v>
      </c>
      <c r="E224" s="312" t="s">
        <v>97</v>
      </c>
      <c r="F224" s="184">
        <v>0</v>
      </c>
      <c r="G224" s="184">
        <v>0</v>
      </c>
      <c r="H224" s="184">
        <v>0</v>
      </c>
      <c r="I224" s="191"/>
      <c r="J224" s="192"/>
      <c r="K224" s="52"/>
    </row>
    <row r="225" spans="1:11" ht="15" customHeight="1">
      <c r="A225" s="8" t="s">
        <v>243</v>
      </c>
      <c r="B225" s="8" t="s">
        <v>90</v>
      </c>
      <c r="C225" s="5"/>
      <c r="D225" s="8" t="s">
        <v>51</v>
      </c>
      <c r="E225" s="312" t="s">
        <v>97</v>
      </c>
      <c r="F225" s="184">
        <v>0</v>
      </c>
      <c r="G225" s="184">
        <v>0</v>
      </c>
      <c r="H225" s="184">
        <v>0</v>
      </c>
      <c r="I225" s="191"/>
      <c r="J225" s="192"/>
      <c r="K225" s="52"/>
    </row>
    <row r="226" spans="1:11" ht="15" customHeight="1">
      <c r="A226" s="22" t="s">
        <v>244</v>
      </c>
      <c r="B226" s="22" t="s">
        <v>91</v>
      </c>
      <c r="C226" s="5"/>
      <c r="D226" s="8" t="s">
        <v>51</v>
      </c>
      <c r="E226" s="312" t="s">
        <v>97</v>
      </c>
      <c r="F226" s="184">
        <v>0</v>
      </c>
      <c r="G226" s="184">
        <v>0</v>
      </c>
      <c r="H226" s="184">
        <v>0</v>
      </c>
      <c r="I226" s="191"/>
      <c r="J226" s="192"/>
      <c r="K226" s="52"/>
    </row>
    <row r="227" spans="1:11" ht="15" customHeight="1">
      <c r="A227" s="22" t="s">
        <v>245</v>
      </c>
      <c r="B227" s="22" t="s">
        <v>92</v>
      </c>
      <c r="C227" s="5"/>
      <c r="D227" s="8" t="s">
        <v>51</v>
      </c>
      <c r="E227" s="312" t="s">
        <v>97</v>
      </c>
      <c r="F227" s="184">
        <v>0</v>
      </c>
      <c r="G227" s="184">
        <v>0</v>
      </c>
      <c r="H227" s="184">
        <v>0</v>
      </c>
      <c r="I227" s="191"/>
      <c r="J227" s="192"/>
      <c r="K227" s="52"/>
    </row>
    <row r="228" spans="1:11" ht="15" customHeight="1">
      <c r="A228" s="22" t="s">
        <v>246</v>
      </c>
      <c r="B228" s="22" t="s">
        <v>93</v>
      </c>
      <c r="C228" s="5"/>
      <c r="D228" s="8" t="s">
        <v>51</v>
      </c>
      <c r="E228" s="312" t="s">
        <v>97</v>
      </c>
      <c r="F228" s="184">
        <v>0</v>
      </c>
      <c r="G228" s="184">
        <v>0</v>
      </c>
      <c r="H228" s="184">
        <v>0</v>
      </c>
      <c r="I228" s="191"/>
      <c r="J228" s="192"/>
      <c r="K228" s="52"/>
    </row>
    <row r="229" spans="1:11" ht="15" customHeight="1">
      <c r="A229" s="22" t="s">
        <v>282</v>
      </c>
      <c r="B229" s="22" t="s">
        <v>94</v>
      </c>
      <c r="C229" s="5"/>
      <c r="D229" s="8" t="s">
        <v>51</v>
      </c>
      <c r="E229" s="312" t="s">
        <v>97</v>
      </c>
      <c r="F229" s="184">
        <v>0</v>
      </c>
      <c r="G229" s="184">
        <v>0</v>
      </c>
      <c r="H229" s="184">
        <v>0</v>
      </c>
      <c r="I229" s="191"/>
      <c r="J229" s="192"/>
      <c r="K229" s="52"/>
    </row>
    <row r="230" spans="1:11" ht="15" customHeight="1">
      <c r="A230" s="22" t="s">
        <v>247</v>
      </c>
      <c r="B230" s="22" t="s">
        <v>95</v>
      </c>
      <c r="C230" s="5"/>
      <c r="D230" s="8" t="s">
        <v>51</v>
      </c>
      <c r="E230" s="312" t="s">
        <v>97</v>
      </c>
      <c r="F230" s="184">
        <v>0</v>
      </c>
      <c r="G230" s="184">
        <v>0</v>
      </c>
      <c r="H230" s="184">
        <v>0</v>
      </c>
      <c r="I230" s="191"/>
      <c r="J230" s="192"/>
      <c r="K230" s="52"/>
    </row>
    <row r="231" spans="1:11" ht="12" customHeight="1">
      <c r="A231" s="7"/>
      <c r="B231" s="7"/>
      <c r="C231" s="6" t="s">
        <v>37</v>
      </c>
      <c r="D231" s="11" t="s">
        <v>38</v>
      </c>
      <c r="E231" s="128"/>
      <c r="F231" s="310"/>
      <c r="G231" s="310"/>
      <c r="H231" s="310"/>
      <c r="I231" s="142"/>
      <c r="J231" s="143"/>
      <c r="K231" s="53"/>
    </row>
    <row r="232" spans="1:11" ht="36">
      <c r="A232" s="139" t="s">
        <v>80</v>
      </c>
      <c r="B232" s="7"/>
      <c r="C232" s="6"/>
      <c r="D232" s="11"/>
      <c r="E232" s="128"/>
      <c r="F232" s="310"/>
      <c r="G232" s="310"/>
      <c r="H232" s="310"/>
      <c r="I232" s="142"/>
      <c r="J232" s="143"/>
      <c r="K232" s="53"/>
    </row>
    <row r="233" spans="1:11" ht="15" customHeight="1">
      <c r="A233" s="127" t="s">
        <v>76</v>
      </c>
      <c r="B233" s="8" t="s">
        <v>81</v>
      </c>
      <c r="C233" s="5"/>
      <c r="D233" s="8" t="s">
        <v>32</v>
      </c>
      <c r="E233" s="311">
        <v>438.26629673999997</v>
      </c>
      <c r="F233" s="184">
        <v>3944.4</v>
      </c>
      <c r="G233" s="184">
        <v>3944.4</v>
      </c>
      <c r="H233" s="184">
        <v>3944.4</v>
      </c>
      <c r="I233" s="425"/>
      <c r="J233" s="426"/>
      <c r="K233" s="52"/>
    </row>
    <row r="234" spans="1:11" ht="15" customHeight="1">
      <c r="A234" s="127" t="s">
        <v>68</v>
      </c>
      <c r="B234" s="8" t="s">
        <v>84</v>
      </c>
      <c r="C234" s="5"/>
      <c r="D234" s="8" t="s">
        <v>32</v>
      </c>
      <c r="E234" s="311">
        <v>438.27028523000001</v>
      </c>
      <c r="F234" s="184">
        <v>3944.43</v>
      </c>
      <c r="G234" s="184">
        <v>3944.43</v>
      </c>
      <c r="H234" s="184">
        <v>3944.43</v>
      </c>
      <c r="I234" s="425"/>
      <c r="J234" s="426"/>
      <c r="K234" s="52"/>
    </row>
    <row r="235" spans="1:11" ht="15" customHeight="1">
      <c r="A235" s="127" t="s">
        <v>235</v>
      </c>
      <c r="B235" s="8" t="s">
        <v>81</v>
      </c>
      <c r="C235" s="5"/>
      <c r="D235" s="8" t="s">
        <v>32</v>
      </c>
      <c r="E235" s="311">
        <v>438.35813953000002</v>
      </c>
      <c r="F235" s="184">
        <v>3945.22</v>
      </c>
      <c r="G235" s="184">
        <v>3945.22</v>
      </c>
      <c r="H235" s="184">
        <v>3945.22</v>
      </c>
      <c r="I235" s="425"/>
      <c r="J235" s="426"/>
      <c r="K235" s="52"/>
    </row>
    <row r="236" spans="1:11" ht="30" customHeight="1">
      <c r="A236" s="127" t="s">
        <v>69</v>
      </c>
      <c r="B236" s="8" t="s">
        <v>84</v>
      </c>
      <c r="C236" s="5"/>
      <c r="D236" s="8" t="s">
        <v>32</v>
      </c>
      <c r="E236" s="311">
        <v>438.28475409999999</v>
      </c>
      <c r="F236" s="184">
        <v>3944.56</v>
      </c>
      <c r="G236" s="184">
        <v>3944.56</v>
      </c>
      <c r="H236" s="184">
        <v>3944.56</v>
      </c>
      <c r="I236" s="425"/>
      <c r="J236" s="426"/>
      <c r="K236" s="52"/>
    </row>
    <row r="237" spans="1:11" ht="15" customHeight="1">
      <c r="A237" s="127" t="s">
        <v>70</v>
      </c>
      <c r="B237" s="8" t="s">
        <v>84</v>
      </c>
      <c r="C237" s="5"/>
      <c r="D237" s="8" t="s">
        <v>32</v>
      </c>
      <c r="E237" s="311">
        <v>438.18991227999999</v>
      </c>
      <c r="F237" s="184">
        <v>3943.71</v>
      </c>
      <c r="G237" s="184">
        <v>3943.71</v>
      </c>
      <c r="H237" s="184">
        <v>3943.71</v>
      </c>
      <c r="I237" s="425"/>
      <c r="J237" s="426"/>
      <c r="K237" s="52"/>
    </row>
    <row r="238" spans="1:11" ht="15" customHeight="1">
      <c r="A238" s="18" t="s">
        <v>71</v>
      </c>
      <c r="B238" s="18" t="s">
        <v>83</v>
      </c>
      <c r="C238" s="5"/>
      <c r="D238" s="8" t="s">
        <v>32</v>
      </c>
      <c r="E238" s="311">
        <v>0</v>
      </c>
      <c r="F238" s="184">
        <v>0</v>
      </c>
      <c r="G238" s="184">
        <v>0</v>
      </c>
      <c r="H238" s="184">
        <v>0</v>
      </c>
      <c r="I238" s="425"/>
      <c r="J238" s="426"/>
      <c r="K238" s="52"/>
    </row>
    <row r="239" spans="1:11" ht="15" customHeight="1">
      <c r="A239" s="22" t="s">
        <v>72</v>
      </c>
      <c r="B239" s="22" t="s">
        <v>83</v>
      </c>
      <c r="C239" s="5"/>
      <c r="D239" s="8" t="s">
        <v>32</v>
      </c>
      <c r="E239" s="311">
        <v>438.25838440000001</v>
      </c>
      <c r="F239" s="184">
        <v>3944.33</v>
      </c>
      <c r="G239" s="184">
        <v>3944.33</v>
      </c>
      <c r="H239" s="184">
        <v>3944.33</v>
      </c>
      <c r="I239" s="425"/>
      <c r="J239" s="426"/>
      <c r="K239" s="52"/>
    </row>
    <row r="240" spans="1:11" ht="15" customHeight="1">
      <c r="A240" s="22" t="s">
        <v>77</v>
      </c>
      <c r="B240" s="22" t="s">
        <v>82</v>
      </c>
      <c r="C240" s="5"/>
      <c r="D240" s="8" t="s">
        <v>32</v>
      </c>
      <c r="E240" s="311">
        <v>0</v>
      </c>
      <c r="F240" s="184">
        <v>0</v>
      </c>
      <c r="G240" s="184">
        <v>0</v>
      </c>
      <c r="H240" s="184">
        <v>0</v>
      </c>
      <c r="I240" s="425"/>
      <c r="J240" s="426"/>
      <c r="K240" s="52"/>
    </row>
    <row r="241" spans="1:11" ht="15" customHeight="1">
      <c r="A241" s="22" t="s">
        <v>73</v>
      </c>
      <c r="B241" s="22" t="s">
        <v>83</v>
      </c>
      <c r="C241" s="5"/>
      <c r="D241" s="8" t="s">
        <v>32</v>
      </c>
      <c r="E241" s="311">
        <v>438.06590476000002</v>
      </c>
      <c r="F241" s="184">
        <v>3942.59</v>
      </c>
      <c r="G241" s="184">
        <v>3942.59</v>
      </c>
      <c r="H241" s="184">
        <v>3942.59</v>
      </c>
      <c r="I241" s="425"/>
      <c r="J241" s="426"/>
      <c r="K241" s="52"/>
    </row>
    <row r="242" spans="1:11" ht="15" customHeight="1">
      <c r="A242" s="18" t="s">
        <v>78</v>
      </c>
      <c r="B242" s="18" t="s">
        <v>81</v>
      </c>
      <c r="C242" s="5"/>
      <c r="D242" s="8" t="s">
        <v>32</v>
      </c>
      <c r="E242" s="311">
        <v>0</v>
      </c>
      <c r="F242" s="184">
        <v>0</v>
      </c>
      <c r="G242" s="184">
        <v>0</v>
      </c>
      <c r="H242" s="184">
        <v>0</v>
      </c>
      <c r="I242" s="425"/>
      <c r="J242" s="426"/>
      <c r="K242" s="52"/>
    </row>
    <row r="243" spans="1:11" ht="15" customHeight="1">
      <c r="A243" s="127" t="s">
        <v>74</v>
      </c>
      <c r="B243" s="8" t="s">
        <v>84</v>
      </c>
      <c r="C243" s="5"/>
      <c r="D243" s="8" t="s">
        <v>32</v>
      </c>
      <c r="E243" s="311">
        <v>439.63631579000003</v>
      </c>
      <c r="F243" s="184">
        <v>3956.73</v>
      </c>
      <c r="G243" s="184">
        <v>3956.73</v>
      </c>
      <c r="H243" s="184">
        <v>3956.73</v>
      </c>
      <c r="I243" s="425"/>
      <c r="J243" s="426"/>
      <c r="K243" s="52"/>
    </row>
    <row r="244" spans="1:11" ht="15" customHeight="1">
      <c r="A244" s="18" t="s">
        <v>79</v>
      </c>
      <c r="B244" s="18" t="s">
        <v>81</v>
      </c>
      <c r="C244" s="5"/>
      <c r="D244" s="8" t="s">
        <v>32</v>
      </c>
      <c r="E244" s="311">
        <v>0</v>
      </c>
      <c r="F244" s="184">
        <v>0</v>
      </c>
      <c r="G244" s="184">
        <v>0</v>
      </c>
      <c r="H244" s="184">
        <v>0</v>
      </c>
      <c r="I244" s="425"/>
      <c r="J244" s="426"/>
      <c r="K244" s="52"/>
    </row>
    <row r="245" spans="1:11" ht="15" customHeight="1">
      <c r="A245" s="127" t="s">
        <v>75</v>
      </c>
      <c r="B245" s="8" t="s">
        <v>84</v>
      </c>
      <c r="C245" s="5"/>
      <c r="D245" s="8" t="s">
        <v>32</v>
      </c>
      <c r="E245" s="311">
        <v>438.31192771000002</v>
      </c>
      <c r="F245" s="184">
        <v>3944.81</v>
      </c>
      <c r="G245" s="184">
        <v>3944.81</v>
      </c>
      <c r="H245" s="184">
        <v>3944.81</v>
      </c>
      <c r="I245" s="425"/>
      <c r="J245" s="426"/>
      <c r="K245" s="52"/>
    </row>
    <row r="246" spans="1:11" ht="15" customHeight="1">
      <c r="A246" s="187"/>
      <c r="B246" s="8"/>
      <c r="C246" s="5"/>
      <c r="D246" s="8"/>
      <c r="E246" s="311"/>
      <c r="F246" s="184"/>
      <c r="G246" s="184"/>
      <c r="H246" s="184"/>
      <c r="I246" s="191"/>
      <c r="J246" s="192"/>
      <c r="K246" s="52"/>
    </row>
    <row r="247" spans="1:11">
      <c r="A247" s="139" t="s">
        <v>85</v>
      </c>
      <c r="B247" s="7"/>
      <c r="C247" s="6"/>
      <c r="D247" s="11"/>
      <c r="E247" s="128"/>
      <c r="F247" s="310"/>
      <c r="G247" s="310"/>
      <c r="H247" s="310"/>
      <c r="I247" s="142"/>
      <c r="J247" s="143"/>
      <c r="K247" s="53"/>
    </row>
    <row r="248" spans="1:11" ht="15" customHeight="1">
      <c r="A248" s="8" t="s">
        <v>240</v>
      </c>
      <c r="B248" s="8" t="s">
        <v>86</v>
      </c>
      <c r="C248" s="5"/>
      <c r="D248" s="8" t="s">
        <v>51</v>
      </c>
      <c r="E248" s="312" t="s">
        <v>97</v>
      </c>
      <c r="F248" s="184">
        <v>0</v>
      </c>
      <c r="G248" s="184">
        <v>0</v>
      </c>
      <c r="H248" s="184">
        <v>0</v>
      </c>
      <c r="I248" s="191"/>
      <c r="J248" s="192"/>
      <c r="K248" s="52"/>
    </row>
    <row r="249" spans="1:11" ht="15" customHeight="1">
      <c r="A249" s="8" t="s">
        <v>241</v>
      </c>
      <c r="B249" s="8" t="s">
        <v>87</v>
      </c>
      <c r="C249" s="5"/>
      <c r="D249" s="8" t="s">
        <v>51</v>
      </c>
      <c r="E249" s="312" t="s">
        <v>97</v>
      </c>
      <c r="F249" s="184">
        <v>0</v>
      </c>
      <c r="G249" s="184">
        <v>0</v>
      </c>
      <c r="H249" s="184">
        <v>0</v>
      </c>
      <c r="I249" s="191"/>
      <c r="J249" s="192"/>
      <c r="K249" s="52"/>
    </row>
    <row r="250" spans="1:11" ht="15" customHeight="1">
      <c r="A250" s="8" t="s">
        <v>242</v>
      </c>
      <c r="B250" s="8" t="s">
        <v>88</v>
      </c>
      <c r="C250" s="5"/>
      <c r="D250" s="8" t="s">
        <v>51</v>
      </c>
      <c r="E250" s="312" t="s">
        <v>97</v>
      </c>
      <c r="F250" s="184">
        <v>0</v>
      </c>
      <c r="G250" s="184">
        <v>0</v>
      </c>
      <c r="H250" s="184">
        <v>0</v>
      </c>
      <c r="I250" s="191"/>
      <c r="J250" s="192"/>
      <c r="K250" s="52"/>
    </row>
    <row r="251" spans="1:11" ht="15" customHeight="1">
      <c r="A251" s="8" t="s">
        <v>281</v>
      </c>
      <c r="B251" s="8" t="s">
        <v>89</v>
      </c>
      <c r="C251" s="5"/>
      <c r="D251" s="8" t="s">
        <v>51</v>
      </c>
      <c r="E251" s="312" t="s">
        <v>97</v>
      </c>
      <c r="F251" s="184">
        <v>0</v>
      </c>
      <c r="G251" s="184">
        <v>0</v>
      </c>
      <c r="H251" s="184">
        <v>0</v>
      </c>
      <c r="I251" s="191"/>
      <c r="J251" s="192"/>
      <c r="K251" s="52"/>
    </row>
    <row r="252" spans="1:11" ht="15" customHeight="1">
      <c r="A252" s="8" t="s">
        <v>243</v>
      </c>
      <c r="B252" s="8" t="s">
        <v>90</v>
      </c>
      <c r="C252" s="5"/>
      <c r="D252" s="8" t="s">
        <v>51</v>
      </c>
      <c r="E252" s="312" t="s">
        <v>97</v>
      </c>
      <c r="F252" s="184">
        <v>0</v>
      </c>
      <c r="G252" s="184">
        <v>0</v>
      </c>
      <c r="H252" s="184">
        <v>0</v>
      </c>
      <c r="I252" s="191"/>
      <c r="J252" s="192"/>
      <c r="K252" s="52"/>
    </row>
    <row r="253" spans="1:11" ht="15" customHeight="1">
      <c r="A253" s="22" t="s">
        <v>244</v>
      </c>
      <c r="B253" s="22" t="s">
        <v>91</v>
      </c>
      <c r="C253" s="5"/>
      <c r="D253" s="8" t="s">
        <v>51</v>
      </c>
      <c r="E253" s="312" t="s">
        <v>97</v>
      </c>
      <c r="F253" s="184">
        <v>0</v>
      </c>
      <c r="G253" s="184">
        <v>0</v>
      </c>
      <c r="H253" s="184">
        <v>0</v>
      </c>
      <c r="I253" s="191"/>
      <c r="J253" s="192"/>
      <c r="K253" s="52"/>
    </row>
    <row r="254" spans="1:11" ht="15" customHeight="1">
      <c r="A254" s="22" t="s">
        <v>245</v>
      </c>
      <c r="B254" s="22" t="s">
        <v>92</v>
      </c>
      <c r="C254" s="5"/>
      <c r="D254" s="8" t="s">
        <v>51</v>
      </c>
      <c r="E254" s="312" t="s">
        <v>97</v>
      </c>
      <c r="F254" s="184">
        <v>0</v>
      </c>
      <c r="G254" s="184">
        <v>0</v>
      </c>
      <c r="H254" s="184">
        <v>0</v>
      </c>
      <c r="I254" s="191"/>
      <c r="J254" s="192"/>
      <c r="K254" s="52"/>
    </row>
    <row r="255" spans="1:11" ht="15" customHeight="1">
      <c r="A255" s="22" t="s">
        <v>246</v>
      </c>
      <c r="B255" s="22" t="s">
        <v>93</v>
      </c>
      <c r="C255" s="5"/>
      <c r="D255" s="8" t="s">
        <v>51</v>
      </c>
      <c r="E255" s="312" t="s">
        <v>97</v>
      </c>
      <c r="F255" s="184">
        <v>0</v>
      </c>
      <c r="G255" s="184">
        <v>0</v>
      </c>
      <c r="H255" s="184">
        <v>0</v>
      </c>
      <c r="I255" s="191"/>
      <c r="J255" s="192"/>
      <c r="K255" s="52"/>
    </row>
    <row r="256" spans="1:11" ht="15" customHeight="1">
      <c r="A256" s="22" t="s">
        <v>282</v>
      </c>
      <c r="B256" s="22" t="s">
        <v>94</v>
      </c>
      <c r="C256" s="5"/>
      <c r="D256" s="8" t="s">
        <v>51</v>
      </c>
      <c r="E256" s="312" t="s">
        <v>97</v>
      </c>
      <c r="F256" s="184">
        <v>0</v>
      </c>
      <c r="G256" s="184">
        <v>0</v>
      </c>
      <c r="H256" s="184">
        <v>0</v>
      </c>
      <c r="I256" s="191"/>
      <c r="J256" s="192"/>
      <c r="K256" s="52"/>
    </row>
    <row r="257" spans="1:11" ht="15" customHeight="1">
      <c r="A257" s="22" t="s">
        <v>247</v>
      </c>
      <c r="B257" s="22" t="s">
        <v>95</v>
      </c>
      <c r="C257" s="5"/>
      <c r="D257" s="8" t="s">
        <v>51</v>
      </c>
      <c r="E257" s="312" t="s">
        <v>97</v>
      </c>
      <c r="F257" s="184">
        <v>0</v>
      </c>
      <c r="G257" s="184">
        <v>0</v>
      </c>
      <c r="H257" s="184">
        <v>0</v>
      </c>
      <c r="I257" s="191"/>
      <c r="J257" s="192"/>
      <c r="K257" s="52"/>
    </row>
    <row r="258" spans="1:11" ht="27" customHeight="1">
      <c r="A258" s="7"/>
      <c r="B258" s="7"/>
      <c r="C258" s="6" t="s">
        <v>39</v>
      </c>
      <c r="D258" s="11" t="s">
        <v>40</v>
      </c>
      <c r="E258" s="128"/>
      <c r="F258" s="310"/>
      <c r="G258" s="310"/>
      <c r="H258" s="310"/>
      <c r="I258" s="142"/>
      <c r="J258" s="143"/>
      <c r="K258" s="53"/>
    </row>
    <row r="259" spans="1:11" ht="27" customHeight="1">
      <c r="A259" s="139" t="s">
        <v>80</v>
      </c>
      <c r="B259" s="7"/>
      <c r="C259" s="6"/>
      <c r="D259" s="11"/>
      <c r="E259" s="128"/>
      <c r="F259" s="310"/>
      <c r="G259" s="310"/>
      <c r="H259" s="310"/>
      <c r="I259" s="142"/>
      <c r="J259" s="143"/>
      <c r="K259" s="53"/>
    </row>
    <row r="260" spans="1:11" ht="15" customHeight="1">
      <c r="A260" s="127" t="s">
        <v>76</v>
      </c>
      <c r="B260" s="8" t="s">
        <v>81</v>
      </c>
      <c r="C260" s="5"/>
      <c r="D260" s="8" t="s">
        <v>33</v>
      </c>
      <c r="E260" s="311">
        <v>1.4030326399999999</v>
      </c>
      <c r="F260" s="184">
        <v>3389.75</v>
      </c>
      <c r="G260" s="184">
        <v>3389.75</v>
      </c>
      <c r="H260" s="184">
        <v>3389.75</v>
      </c>
      <c r="I260" s="425"/>
      <c r="J260" s="426"/>
      <c r="K260" s="52"/>
    </row>
    <row r="261" spans="1:11" ht="15" customHeight="1">
      <c r="A261" s="127" t="s">
        <v>68</v>
      </c>
      <c r="B261" s="8" t="s">
        <v>84</v>
      </c>
      <c r="C261" s="5"/>
      <c r="D261" s="8" t="s">
        <v>33</v>
      </c>
      <c r="E261" s="311">
        <v>1.4030473999999999</v>
      </c>
      <c r="F261" s="184">
        <v>3389.79</v>
      </c>
      <c r="G261" s="184">
        <v>3389.79</v>
      </c>
      <c r="H261" s="184">
        <v>3389.79</v>
      </c>
      <c r="I261" s="425"/>
      <c r="J261" s="426"/>
      <c r="K261" s="52"/>
    </row>
    <row r="262" spans="1:11" ht="15" customHeight="1">
      <c r="A262" s="127" t="s">
        <v>235</v>
      </c>
      <c r="B262" s="8" t="s">
        <v>81</v>
      </c>
      <c r="C262" s="5"/>
      <c r="D262" s="8" t="s">
        <v>33</v>
      </c>
      <c r="E262" s="311">
        <v>1.4032558100000001</v>
      </c>
      <c r="F262" s="184">
        <v>3390.29</v>
      </c>
      <c r="G262" s="184">
        <v>3390.29</v>
      </c>
      <c r="H262" s="184">
        <v>3390.29</v>
      </c>
      <c r="I262" s="425"/>
      <c r="J262" s="426"/>
      <c r="K262" s="52"/>
    </row>
    <row r="263" spans="1:11" ht="30" customHeight="1">
      <c r="A263" s="127" t="s">
        <v>69</v>
      </c>
      <c r="B263" s="8" t="s">
        <v>84</v>
      </c>
      <c r="C263" s="5"/>
      <c r="D263" s="8" t="s">
        <v>33</v>
      </c>
      <c r="E263" s="311">
        <v>1.4031147500000001</v>
      </c>
      <c r="F263" s="184">
        <v>3389.95</v>
      </c>
      <c r="G263" s="184">
        <v>3389.95</v>
      </c>
      <c r="H263" s="184">
        <v>3389.95</v>
      </c>
      <c r="I263" s="425"/>
      <c r="J263" s="426"/>
      <c r="K263" s="52"/>
    </row>
    <row r="264" spans="1:11" ht="15" customHeight="1">
      <c r="A264" s="127" t="s">
        <v>70</v>
      </c>
      <c r="B264" s="8" t="s">
        <v>84</v>
      </c>
      <c r="C264" s="5"/>
      <c r="D264" s="8" t="s">
        <v>33</v>
      </c>
      <c r="E264" s="311">
        <v>1.40280702</v>
      </c>
      <c r="F264" s="184">
        <v>3389.21</v>
      </c>
      <c r="G264" s="184">
        <v>3389.21</v>
      </c>
      <c r="H264" s="184">
        <v>3389.21</v>
      </c>
      <c r="I264" s="425"/>
      <c r="J264" s="426"/>
      <c r="K264" s="52"/>
    </row>
    <row r="265" spans="1:11" ht="15" customHeight="1">
      <c r="A265" s="18" t="s">
        <v>71</v>
      </c>
      <c r="B265" s="18" t="s">
        <v>83</v>
      </c>
      <c r="C265" s="5"/>
      <c r="D265" s="8" t="s">
        <v>33</v>
      </c>
      <c r="E265" s="311">
        <v>0</v>
      </c>
      <c r="F265" s="184">
        <v>0</v>
      </c>
      <c r="G265" s="184">
        <v>0</v>
      </c>
      <c r="H265" s="184">
        <v>0</v>
      </c>
      <c r="I265" s="425"/>
      <c r="J265" s="426"/>
      <c r="K265" s="52"/>
    </row>
    <row r="266" spans="1:11" ht="15" customHeight="1">
      <c r="A266" s="22" t="s">
        <v>72</v>
      </c>
      <c r="B266" s="22" t="s">
        <v>83</v>
      </c>
      <c r="C266" s="5"/>
      <c r="D266" s="8" t="s">
        <v>33</v>
      </c>
      <c r="E266" s="311">
        <v>1.4030083600000001</v>
      </c>
      <c r="F266" s="184">
        <v>3389.7</v>
      </c>
      <c r="G266" s="184">
        <v>3389.7</v>
      </c>
      <c r="H266" s="184">
        <v>3389.7</v>
      </c>
      <c r="I266" s="425"/>
      <c r="J266" s="426"/>
      <c r="K266" s="52"/>
    </row>
    <row r="267" spans="1:11" ht="15" customHeight="1">
      <c r="A267" s="22" t="s">
        <v>77</v>
      </c>
      <c r="B267" s="22" t="s">
        <v>82</v>
      </c>
      <c r="C267" s="5"/>
      <c r="D267" s="8" t="s">
        <v>33</v>
      </c>
      <c r="E267" s="311">
        <v>0</v>
      </c>
      <c r="F267" s="184">
        <v>0</v>
      </c>
      <c r="G267" s="184">
        <v>0</v>
      </c>
      <c r="H267" s="184">
        <v>0</v>
      </c>
      <c r="I267" s="425"/>
      <c r="J267" s="426"/>
      <c r="K267" s="52"/>
    </row>
    <row r="268" spans="1:11" ht="15" customHeight="1">
      <c r="A268" s="22" t="s">
        <v>73</v>
      </c>
      <c r="B268" s="22" t="s">
        <v>83</v>
      </c>
      <c r="C268" s="5"/>
      <c r="D268" s="8" t="s">
        <v>33</v>
      </c>
      <c r="E268" s="311">
        <v>1.40238095</v>
      </c>
      <c r="F268" s="184">
        <v>3388.18</v>
      </c>
      <c r="G268" s="184">
        <v>3388.18</v>
      </c>
      <c r="H268" s="184">
        <v>3388.18</v>
      </c>
      <c r="I268" s="425"/>
      <c r="J268" s="426"/>
      <c r="K268" s="52"/>
    </row>
    <row r="269" spans="1:11" ht="15" customHeight="1">
      <c r="A269" s="18" t="s">
        <v>78</v>
      </c>
      <c r="B269" s="18" t="s">
        <v>81</v>
      </c>
      <c r="C269" s="5"/>
      <c r="D269" s="8" t="s">
        <v>33</v>
      </c>
      <c r="E269" s="311">
        <v>0</v>
      </c>
      <c r="F269" s="184">
        <v>0</v>
      </c>
      <c r="G269" s="184">
        <v>0</v>
      </c>
      <c r="H269" s="184">
        <v>0</v>
      </c>
      <c r="I269" s="425"/>
      <c r="J269" s="426"/>
      <c r="K269" s="52"/>
    </row>
    <row r="270" spans="1:11" ht="15" customHeight="1">
      <c r="A270" s="127" t="s">
        <v>74</v>
      </c>
      <c r="B270" s="8" t="s">
        <v>84</v>
      </c>
      <c r="C270" s="5"/>
      <c r="D270" s="8" t="s">
        <v>33</v>
      </c>
      <c r="E270" s="311">
        <v>1.4073684200000001</v>
      </c>
      <c r="F270" s="184">
        <v>3400.23</v>
      </c>
      <c r="G270" s="184">
        <v>3400.23</v>
      </c>
      <c r="H270" s="184">
        <v>3400.23</v>
      </c>
      <c r="I270" s="425"/>
      <c r="J270" s="426"/>
      <c r="K270" s="52"/>
    </row>
    <row r="271" spans="1:11" ht="15" customHeight="1">
      <c r="A271" s="18" t="s">
        <v>79</v>
      </c>
      <c r="B271" s="18" t="s">
        <v>81</v>
      </c>
      <c r="C271" s="5"/>
      <c r="D271" s="8" t="s">
        <v>33</v>
      </c>
      <c r="E271" s="311">
        <v>0</v>
      </c>
      <c r="F271" s="184">
        <v>0</v>
      </c>
      <c r="G271" s="184">
        <v>0</v>
      </c>
      <c r="H271" s="184">
        <v>0</v>
      </c>
      <c r="I271" s="425"/>
      <c r="J271" s="426"/>
      <c r="K271" s="52"/>
    </row>
    <row r="272" spans="1:11" ht="15" customHeight="1">
      <c r="A272" s="127" t="s">
        <v>75</v>
      </c>
      <c r="B272" s="8" t="s">
        <v>84</v>
      </c>
      <c r="C272" s="5"/>
      <c r="D272" s="8" t="s">
        <v>33</v>
      </c>
      <c r="E272" s="311">
        <v>1.4031325299999999</v>
      </c>
      <c r="F272" s="184">
        <v>3390</v>
      </c>
      <c r="G272" s="184">
        <v>3390</v>
      </c>
      <c r="H272" s="184">
        <v>3390</v>
      </c>
      <c r="I272" s="425"/>
      <c r="J272" s="426"/>
      <c r="K272" s="52"/>
    </row>
    <row r="273" spans="1:11" ht="15" customHeight="1">
      <c r="A273" s="187"/>
      <c r="B273" s="8"/>
      <c r="C273" s="5"/>
      <c r="D273" s="8"/>
      <c r="E273" s="311"/>
      <c r="F273" s="184"/>
      <c r="G273" s="184"/>
      <c r="H273" s="184"/>
      <c r="I273" s="191"/>
      <c r="J273" s="192"/>
      <c r="K273" s="52"/>
    </row>
    <row r="274" spans="1:11">
      <c r="A274" s="139" t="s">
        <v>85</v>
      </c>
      <c r="B274" s="7"/>
      <c r="C274" s="6"/>
      <c r="D274" s="11"/>
      <c r="E274" s="128"/>
      <c r="F274" s="310"/>
      <c r="G274" s="310"/>
      <c r="H274" s="310"/>
      <c r="I274" s="142"/>
      <c r="J274" s="143"/>
      <c r="K274" s="53"/>
    </row>
    <row r="275" spans="1:11" ht="15" customHeight="1">
      <c r="A275" s="8" t="s">
        <v>240</v>
      </c>
      <c r="B275" s="8" t="s">
        <v>86</v>
      </c>
      <c r="C275" s="5"/>
      <c r="D275" s="8" t="s">
        <v>51</v>
      </c>
      <c r="E275" s="312" t="s">
        <v>97</v>
      </c>
      <c r="F275" s="184">
        <v>0</v>
      </c>
      <c r="G275" s="184">
        <v>0</v>
      </c>
      <c r="H275" s="184">
        <v>0</v>
      </c>
      <c r="I275" s="191"/>
      <c r="J275" s="192"/>
      <c r="K275" s="52"/>
    </row>
    <row r="276" spans="1:11" ht="15" customHeight="1">
      <c r="A276" s="8" t="s">
        <v>241</v>
      </c>
      <c r="B276" s="8" t="s">
        <v>87</v>
      </c>
      <c r="C276" s="5"/>
      <c r="D276" s="8" t="s">
        <v>51</v>
      </c>
      <c r="E276" s="312" t="s">
        <v>97</v>
      </c>
      <c r="F276" s="184">
        <v>0</v>
      </c>
      <c r="G276" s="184">
        <v>0</v>
      </c>
      <c r="H276" s="184">
        <v>0</v>
      </c>
      <c r="I276" s="191"/>
      <c r="J276" s="192"/>
      <c r="K276" s="52"/>
    </row>
    <row r="277" spans="1:11" ht="15" customHeight="1">
      <c r="A277" s="8" t="s">
        <v>242</v>
      </c>
      <c r="B277" s="8" t="s">
        <v>88</v>
      </c>
      <c r="C277" s="5"/>
      <c r="D277" s="8" t="s">
        <v>51</v>
      </c>
      <c r="E277" s="312" t="s">
        <v>97</v>
      </c>
      <c r="F277" s="184">
        <v>0</v>
      </c>
      <c r="G277" s="184">
        <v>0</v>
      </c>
      <c r="H277" s="184">
        <v>0</v>
      </c>
      <c r="I277" s="191"/>
      <c r="J277" s="192"/>
      <c r="K277" s="52"/>
    </row>
    <row r="278" spans="1:11" ht="15" customHeight="1">
      <c r="A278" s="8" t="s">
        <v>281</v>
      </c>
      <c r="B278" s="8" t="s">
        <v>89</v>
      </c>
      <c r="C278" s="5"/>
      <c r="D278" s="8" t="s">
        <v>51</v>
      </c>
      <c r="E278" s="312" t="s">
        <v>97</v>
      </c>
      <c r="F278" s="184">
        <v>0</v>
      </c>
      <c r="G278" s="184">
        <v>0</v>
      </c>
      <c r="H278" s="184">
        <v>0</v>
      </c>
      <c r="I278" s="191"/>
      <c r="J278" s="192"/>
      <c r="K278" s="52"/>
    </row>
    <row r="279" spans="1:11" ht="15" customHeight="1">
      <c r="A279" s="8" t="s">
        <v>243</v>
      </c>
      <c r="B279" s="8" t="s">
        <v>90</v>
      </c>
      <c r="C279" s="5"/>
      <c r="D279" s="8" t="s">
        <v>51</v>
      </c>
      <c r="E279" s="312" t="s">
        <v>97</v>
      </c>
      <c r="F279" s="184">
        <v>0</v>
      </c>
      <c r="G279" s="184">
        <v>0</v>
      </c>
      <c r="H279" s="184">
        <v>0</v>
      </c>
      <c r="I279" s="191"/>
      <c r="J279" s="192"/>
      <c r="K279" s="52"/>
    </row>
    <row r="280" spans="1:11" ht="15" customHeight="1">
      <c r="A280" s="22" t="s">
        <v>244</v>
      </c>
      <c r="B280" s="22" t="s">
        <v>91</v>
      </c>
      <c r="C280" s="5"/>
      <c r="D280" s="8" t="s">
        <v>51</v>
      </c>
      <c r="E280" s="312" t="s">
        <v>97</v>
      </c>
      <c r="F280" s="184">
        <v>0</v>
      </c>
      <c r="G280" s="184">
        <v>0</v>
      </c>
      <c r="H280" s="184">
        <v>0</v>
      </c>
      <c r="I280" s="191"/>
      <c r="J280" s="192"/>
      <c r="K280" s="52"/>
    </row>
    <row r="281" spans="1:11" ht="15" customHeight="1">
      <c r="A281" s="22" t="s">
        <v>245</v>
      </c>
      <c r="B281" s="22" t="s">
        <v>92</v>
      </c>
      <c r="C281" s="5"/>
      <c r="D281" s="8" t="s">
        <v>51</v>
      </c>
      <c r="E281" s="312" t="s">
        <v>97</v>
      </c>
      <c r="F281" s="184">
        <v>0</v>
      </c>
      <c r="G281" s="184">
        <v>0</v>
      </c>
      <c r="H281" s="184">
        <v>0</v>
      </c>
      <c r="I281" s="191"/>
      <c r="J281" s="192"/>
      <c r="K281" s="52"/>
    </row>
    <row r="282" spans="1:11" ht="15" customHeight="1">
      <c r="A282" s="22" t="s">
        <v>246</v>
      </c>
      <c r="B282" s="22" t="s">
        <v>93</v>
      </c>
      <c r="C282" s="5"/>
      <c r="D282" s="8" t="s">
        <v>51</v>
      </c>
      <c r="E282" s="312" t="s">
        <v>97</v>
      </c>
      <c r="F282" s="184">
        <v>0</v>
      </c>
      <c r="G282" s="184">
        <v>0</v>
      </c>
      <c r="H282" s="184">
        <v>0</v>
      </c>
      <c r="I282" s="191"/>
      <c r="J282" s="192"/>
      <c r="K282" s="52"/>
    </row>
    <row r="283" spans="1:11" ht="15" customHeight="1">
      <c r="A283" s="22" t="s">
        <v>282</v>
      </c>
      <c r="B283" s="22" t="s">
        <v>94</v>
      </c>
      <c r="C283" s="5"/>
      <c r="D283" s="8" t="s">
        <v>51</v>
      </c>
      <c r="E283" s="312" t="s">
        <v>97</v>
      </c>
      <c r="F283" s="184">
        <v>0</v>
      </c>
      <c r="G283" s="184">
        <v>0</v>
      </c>
      <c r="H283" s="184">
        <v>0</v>
      </c>
      <c r="I283" s="191"/>
      <c r="J283" s="192"/>
      <c r="K283" s="52"/>
    </row>
    <row r="284" spans="1:11" ht="15" customHeight="1">
      <c r="A284" s="22" t="s">
        <v>247</v>
      </c>
      <c r="B284" s="22" t="s">
        <v>95</v>
      </c>
      <c r="C284" s="5"/>
      <c r="D284" s="8" t="s">
        <v>51</v>
      </c>
      <c r="E284" s="312" t="s">
        <v>97</v>
      </c>
      <c r="F284" s="184">
        <v>0</v>
      </c>
      <c r="G284" s="184">
        <v>0</v>
      </c>
      <c r="H284" s="184">
        <v>0</v>
      </c>
      <c r="I284" s="191"/>
      <c r="J284" s="192"/>
      <c r="K284" s="52"/>
    </row>
    <row r="285" spans="1:11" ht="12" customHeight="1">
      <c r="A285" s="7"/>
      <c r="B285" s="7"/>
      <c r="C285" s="6" t="s">
        <v>41</v>
      </c>
      <c r="D285" s="11" t="s">
        <v>42</v>
      </c>
      <c r="E285" s="128"/>
      <c r="F285" s="310"/>
      <c r="G285" s="310"/>
      <c r="H285" s="310"/>
      <c r="I285" s="142"/>
      <c r="J285" s="143"/>
      <c r="K285" s="53"/>
    </row>
    <row r="286" spans="1:11" ht="36">
      <c r="A286" s="139" t="s">
        <v>80</v>
      </c>
      <c r="B286" s="7"/>
      <c r="C286" s="6"/>
      <c r="D286" s="11"/>
      <c r="E286" s="128"/>
      <c r="F286" s="310"/>
      <c r="G286" s="310"/>
      <c r="H286" s="310"/>
      <c r="I286" s="142"/>
      <c r="J286" s="143"/>
      <c r="K286" s="53"/>
    </row>
    <row r="287" spans="1:11" ht="15" customHeight="1">
      <c r="A287" s="127" t="s">
        <v>76</v>
      </c>
      <c r="B287" s="8" t="s">
        <v>81</v>
      </c>
      <c r="C287" s="5"/>
      <c r="D287" s="8" t="s">
        <v>31</v>
      </c>
      <c r="E287" s="311">
        <v>14.75221365</v>
      </c>
      <c r="F287" s="184">
        <v>759.3</v>
      </c>
      <c r="G287" s="184">
        <v>759.3</v>
      </c>
      <c r="H287" s="184">
        <v>759.3</v>
      </c>
      <c r="I287" s="425"/>
      <c r="J287" s="426"/>
      <c r="K287" s="52"/>
    </row>
    <row r="288" spans="1:11" ht="15" customHeight="1">
      <c r="A288" s="127" t="s">
        <v>68</v>
      </c>
      <c r="B288" s="8" t="s">
        <v>84</v>
      </c>
      <c r="C288" s="5"/>
      <c r="D288" s="8" t="s">
        <v>31</v>
      </c>
      <c r="E288" s="311">
        <v>14.752346899999999</v>
      </c>
      <c r="F288" s="184">
        <v>759.3</v>
      </c>
      <c r="G288" s="184">
        <v>759.3</v>
      </c>
      <c r="H288" s="184">
        <v>759.3</v>
      </c>
      <c r="I288" s="425"/>
      <c r="J288" s="426"/>
      <c r="K288" s="52"/>
    </row>
    <row r="289" spans="1:11" ht="15" customHeight="1">
      <c r="A289" s="127" t="s">
        <v>235</v>
      </c>
      <c r="B289" s="8" t="s">
        <v>81</v>
      </c>
      <c r="C289" s="5"/>
      <c r="D289" s="8" t="s">
        <v>31</v>
      </c>
      <c r="E289" s="311">
        <v>14.75534884</v>
      </c>
      <c r="F289" s="184">
        <v>759.46</v>
      </c>
      <c r="G289" s="184">
        <v>759.46</v>
      </c>
      <c r="H289" s="184">
        <v>759.46</v>
      </c>
      <c r="I289" s="425"/>
      <c r="J289" s="426"/>
      <c r="K289" s="52"/>
    </row>
    <row r="290" spans="1:11" ht="30" customHeight="1">
      <c r="A290" s="127" t="s">
        <v>69</v>
      </c>
      <c r="B290" s="8" t="s">
        <v>84</v>
      </c>
      <c r="C290" s="5"/>
      <c r="D290" s="8" t="s">
        <v>31</v>
      </c>
      <c r="E290" s="311">
        <v>14.75286885</v>
      </c>
      <c r="F290" s="184">
        <v>759.33</v>
      </c>
      <c r="G290" s="184">
        <v>759.33</v>
      </c>
      <c r="H290" s="184">
        <v>759.33</v>
      </c>
      <c r="I290" s="425"/>
      <c r="J290" s="426"/>
      <c r="K290" s="52"/>
    </row>
    <row r="291" spans="1:11" ht="15" customHeight="1">
      <c r="A291" s="127" t="s">
        <v>70</v>
      </c>
      <c r="B291" s="8" t="s">
        <v>84</v>
      </c>
      <c r="C291" s="5"/>
      <c r="D291" s="8" t="s">
        <v>31</v>
      </c>
      <c r="E291" s="311">
        <v>14.749649120000001</v>
      </c>
      <c r="F291" s="184">
        <v>759.16</v>
      </c>
      <c r="G291" s="184">
        <v>759.16</v>
      </c>
      <c r="H291" s="184">
        <v>759.16</v>
      </c>
      <c r="I291" s="425"/>
      <c r="J291" s="426"/>
      <c r="K291" s="52"/>
    </row>
    <row r="292" spans="1:11" ht="15" customHeight="1">
      <c r="A292" s="18" t="s">
        <v>71</v>
      </c>
      <c r="B292" s="18" t="s">
        <v>83</v>
      </c>
      <c r="C292" s="5"/>
      <c r="D292" s="8" t="s">
        <v>31</v>
      </c>
      <c r="E292" s="311">
        <v>0</v>
      </c>
      <c r="F292" s="184">
        <v>0</v>
      </c>
      <c r="G292" s="184">
        <v>0</v>
      </c>
      <c r="H292" s="184">
        <v>0</v>
      </c>
      <c r="I292" s="425"/>
      <c r="J292" s="426"/>
      <c r="K292" s="52"/>
    </row>
    <row r="293" spans="1:11" ht="15" customHeight="1">
      <c r="A293" s="22" t="s">
        <v>72</v>
      </c>
      <c r="B293" s="22" t="s">
        <v>83</v>
      </c>
      <c r="C293" s="5"/>
      <c r="D293" s="8" t="s">
        <v>31</v>
      </c>
      <c r="E293" s="311">
        <v>14.75194986</v>
      </c>
      <c r="F293" s="184">
        <v>759.28</v>
      </c>
      <c r="G293" s="184">
        <v>759.28</v>
      </c>
      <c r="H293" s="184">
        <v>759.28</v>
      </c>
      <c r="I293" s="425"/>
      <c r="J293" s="426"/>
      <c r="K293" s="52"/>
    </row>
    <row r="294" spans="1:11" ht="15" customHeight="1">
      <c r="A294" s="22" t="s">
        <v>77</v>
      </c>
      <c r="B294" s="22" t="s">
        <v>82</v>
      </c>
      <c r="C294" s="5"/>
      <c r="D294" s="8" t="s">
        <v>31</v>
      </c>
      <c r="E294" s="311">
        <v>0</v>
      </c>
      <c r="F294" s="184">
        <v>0</v>
      </c>
      <c r="G294" s="184">
        <v>0</v>
      </c>
      <c r="H294" s="184">
        <v>0</v>
      </c>
      <c r="I294" s="425"/>
      <c r="J294" s="426"/>
      <c r="K294" s="52"/>
    </row>
    <row r="295" spans="1:11" ht="15" customHeight="1">
      <c r="A295" s="22" t="s">
        <v>73</v>
      </c>
      <c r="B295" s="22" t="s">
        <v>83</v>
      </c>
      <c r="C295" s="5"/>
      <c r="D295" s="8" t="s">
        <v>31</v>
      </c>
      <c r="E295" s="311">
        <v>14.74542857</v>
      </c>
      <c r="F295" s="184">
        <v>758.95</v>
      </c>
      <c r="G295" s="184">
        <v>758.95</v>
      </c>
      <c r="H295" s="184">
        <v>758.95</v>
      </c>
      <c r="I295" s="425"/>
      <c r="J295" s="426"/>
      <c r="K295" s="52"/>
    </row>
    <row r="296" spans="1:11" ht="15" customHeight="1">
      <c r="A296" s="18" t="s">
        <v>78</v>
      </c>
      <c r="B296" s="18" t="s">
        <v>81</v>
      </c>
      <c r="C296" s="5"/>
      <c r="D296" s="8" t="s">
        <v>31</v>
      </c>
      <c r="E296" s="311">
        <v>0</v>
      </c>
      <c r="F296" s="184">
        <v>0</v>
      </c>
      <c r="G296" s="184">
        <v>0</v>
      </c>
      <c r="H296" s="184">
        <v>0</v>
      </c>
      <c r="I296" s="425"/>
      <c r="J296" s="426"/>
      <c r="K296" s="52"/>
    </row>
    <row r="297" spans="1:11" ht="15" customHeight="1">
      <c r="A297" s="127" t="s">
        <v>74</v>
      </c>
      <c r="B297" s="8" t="s">
        <v>84</v>
      </c>
      <c r="C297" s="5"/>
      <c r="D297" s="8" t="s">
        <v>31</v>
      </c>
      <c r="E297" s="311">
        <v>14.79842105</v>
      </c>
      <c r="F297" s="184">
        <v>761.67</v>
      </c>
      <c r="G297" s="184">
        <v>761.67</v>
      </c>
      <c r="H297" s="184">
        <v>761.67</v>
      </c>
      <c r="I297" s="425"/>
      <c r="J297" s="426"/>
      <c r="K297" s="52"/>
    </row>
    <row r="298" spans="1:11" ht="15" customHeight="1">
      <c r="A298" s="18" t="s">
        <v>79</v>
      </c>
      <c r="B298" s="18" t="s">
        <v>81</v>
      </c>
      <c r="C298" s="5"/>
      <c r="D298" s="8" t="s">
        <v>31</v>
      </c>
      <c r="E298" s="311">
        <v>0</v>
      </c>
      <c r="F298" s="184">
        <v>0</v>
      </c>
      <c r="G298" s="184">
        <v>0</v>
      </c>
      <c r="H298" s="184">
        <v>0</v>
      </c>
      <c r="I298" s="425"/>
      <c r="J298" s="426"/>
      <c r="K298" s="52"/>
    </row>
    <row r="299" spans="1:11" ht="15" customHeight="1">
      <c r="A299" s="127" t="s">
        <v>75</v>
      </c>
      <c r="B299" s="8" t="s">
        <v>84</v>
      </c>
      <c r="C299" s="5"/>
      <c r="D299" s="8" t="s">
        <v>31</v>
      </c>
      <c r="E299" s="311">
        <v>14.753734939999999</v>
      </c>
      <c r="F299" s="184">
        <v>759.37</v>
      </c>
      <c r="G299" s="184">
        <v>759.37</v>
      </c>
      <c r="H299" s="184">
        <v>759.37</v>
      </c>
      <c r="I299" s="425"/>
      <c r="J299" s="426"/>
      <c r="K299" s="52"/>
    </row>
    <row r="300" spans="1:11" ht="15" customHeight="1">
      <c r="A300" s="187"/>
      <c r="B300" s="8"/>
      <c r="C300" s="5"/>
      <c r="D300" s="8"/>
      <c r="E300" s="311"/>
      <c r="F300" s="184"/>
      <c r="G300" s="184"/>
      <c r="H300" s="184"/>
      <c r="I300" s="191"/>
      <c r="J300" s="192"/>
      <c r="K300" s="52"/>
    </row>
    <row r="301" spans="1:11">
      <c r="A301" s="139" t="s">
        <v>85</v>
      </c>
      <c r="B301" s="7"/>
      <c r="C301" s="6"/>
      <c r="D301" s="11"/>
      <c r="E301" s="128"/>
      <c r="F301" s="310"/>
      <c r="G301" s="310"/>
      <c r="H301" s="310"/>
      <c r="I301" s="142"/>
      <c r="J301" s="143"/>
      <c r="K301" s="53"/>
    </row>
    <row r="302" spans="1:11" ht="15" customHeight="1">
      <c r="A302" s="8" t="s">
        <v>240</v>
      </c>
      <c r="B302" s="8" t="s">
        <v>86</v>
      </c>
      <c r="C302" s="5"/>
      <c r="D302" s="8" t="s">
        <v>51</v>
      </c>
      <c r="E302" s="312" t="s">
        <v>97</v>
      </c>
      <c r="F302" s="184">
        <v>0</v>
      </c>
      <c r="G302" s="184">
        <v>0</v>
      </c>
      <c r="H302" s="184">
        <v>0</v>
      </c>
      <c r="I302" s="191"/>
      <c r="J302" s="192"/>
      <c r="K302" s="52"/>
    </row>
    <row r="303" spans="1:11" ht="15" customHeight="1">
      <c r="A303" s="8" t="s">
        <v>241</v>
      </c>
      <c r="B303" s="8" t="s">
        <v>87</v>
      </c>
      <c r="C303" s="5"/>
      <c r="D303" s="8" t="s">
        <v>51</v>
      </c>
      <c r="E303" s="312" t="s">
        <v>97</v>
      </c>
      <c r="F303" s="184">
        <v>0</v>
      </c>
      <c r="G303" s="184">
        <v>0</v>
      </c>
      <c r="H303" s="184">
        <v>0</v>
      </c>
      <c r="I303" s="191"/>
      <c r="J303" s="192"/>
      <c r="K303" s="52"/>
    </row>
    <row r="304" spans="1:11" ht="15" customHeight="1">
      <c r="A304" s="8" t="s">
        <v>242</v>
      </c>
      <c r="B304" s="8" t="s">
        <v>88</v>
      </c>
      <c r="C304" s="5"/>
      <c r="D304" s="8" t="s">
        <v>51</v>
      </c>
      <c r="E304" s="312" t="s">
        <v>97</v>
      </c>
      <c r="F304" s="184">
        <v>0</v>
      </c>
      <c r="G304" s="184">
        <v>0</v>
      </c>
      <c r="H304" s="184">
        <v>0</v>
      </c>
      <c r="I304" s="191"/>
      <c r="J304" s="192"/>
      <c r="K304" s="52"/>
    </row>
    <row r="305" spans="1:11" ht="15" customHeight="1">
      <c r="A305" s="8" t="s">
        <v>281</v>
      </c>
      <c r="B305" s="8" t="s">
        <v>89</v>
      </c>
      <c r="C305" s="5"/>
      <c r="D305" s="8" t="s">
        <v>51</v>
      </c>
      <c r="E305" s="312" t="s">
        <v>97</v>
      </c>
      <c r="F305" s="184">
        <v>0</v>
      </c>
      <c r="G305" s="184">
        <v>0</v>
      </c>
      <c r="H305" s="184">
        <v>0</v>
      </c>
      <c r="I305" s="191"/>
      <c r="J305" s="192"/>
      <c r="K305" s="52"/>
    </row>
    <row r="306" spans="1:11" ht="15" customHeight="1">
      <c r="A306" s="8" t="s">
        <v>243</v>
      </c>
      <c r="B306" s="8" t="s">
        <v>90</v>
      </c>
      <c r="C306" s="5"/>
      <c r="D306" s="8" t="s">
        <v>51</v>
      </c>
      <c r="E306" s="312" t="s">
        <v>97</v>
      </c>
      <c r="F306" s="184">
        <v>0</v>
      </c>
      <c r="G306" s="184">
        <v>0</v>
      </c>
      <c r="H306" s="184">
        <v>0</v>
      </c>
      <c r="I306" s="191"/>
      <c r="J306" s="192"/>
      <c r="K306" s="52"/>
    </row>
    <row r="307" spans="1:11" ht="15" customHeight="1">
      <c r="A307" s="22" t="s">
        <v>244</v>
      </c>
      <c r="B307" s="22" t="s">
        <v>91</v>
      </c>
      <c r="C307" s="5"/>
      <c r="D307" s="8" t="s">
        <v>51</v>
      </c>
      <c r="E307" s="312" t="s">
        <v>97</v>
      </c>
      <c r="F307" s="184">
        <v>0</v>
      </c>
      <c r="G307" s="184">
        <v>0</v>
      </c>
      <c r="H307" s="184">
        <v>0</v>
      </c>
      <c r="I307" s="191"/>
      <c r="J307" s="192"/>
      <c r="K307" s="52"/>
    </row>
    <row r="308" spans="1:11" ht="15" customHeight="1">
      <c r="A308" s="22" t="s">
        <v>245</v>
      </c>
      <c r="B308" s="22" t="s">
        <v>92</v>
      </c>
      <c r="C308" s="5"/>
      <c r="D308" s="8" t="s">
        <v>51</v>
      </c>
      <c r="E308" s="312" t="s">
        <v>97</v>
      </c>
      <c r="F308" s="184">
        <v>0</v>
      </c>
      <c r="G308" s="184">
        <v>0</v>
      </c>
      <c r="H308" s="184">
        <v>0</v>
      </c>
      <c r="I308" s="191"/>
      <c r="J308" s="192"/>
      <c r="K308" s="52"/>
    </row>
    <row r="309" spans="1:11" ht="15" customHeight="1">
      <c r="A309" s="22" t="s">
        <v>246</v>
      </c>
      <c r="B309" s="22" t="s">
        <v>93</v>
      </c>
      <c r="C309" s="5"/>
      <c r="D309" s="8" t="s">
        <v>51</v>
      </c>
      <c r="E309" s="312" t="s">
        <v>97</v>
      </c>
      <c r="F309" s="184">
        <v>0</v>
      </c>
      <c r="G309" s="184">
        <v>0</v>
      </c>
      <c r="H309" s="184">
        <v>0</v>
      </c>
      <c r="I309" s="191"/>
      <c r="J309" s="192"/>
      <c r="K309" s="52"/>
    </row>
    <row r="310" spans="1:11" ht="15" customHeight="1">
      <c r="A310" s="22" t="s">
        <v>282</v>
      </c>
      <c r="B310" s="22" t="s">
        <v>94</v>
      </c>
      <c r="C310" s="5"/>
      <c r="D310" s="8" t="s">
        <v>51</v>
      </c>
      <c r="E310" s="312" t="s">
        <v>97</v>
      </c>
      <c r="F310" s="184">
        <v>0</v>
      </c>
      <c r="G310" s="184">
        <v>0</v>
      </c>
      <c r="H310" s="184">
        <v>0</v>
      </c>
      <c r="I310" s="191"/>
      <c r="J310" s="192"/>
      <c r="K310" s="52"/>
    </row>
    <row r="311" spans="1:11" ht="15" customHeight="1">
      <c r="A311" s="22" t="s">
        <v>247</v>
      </c>
      <c r="B311" s="22" t="s">
        <v>95</v>
      </c>
      <c r="C311" s="5"/>
      <c r="D311" s="8" t="s">
        <v>51</v>
      </c>
      <c r="E311" s="312" t="s">
        <v>97</v>
      </c>
      <c r="F311" s="184">
        <v>0</v>
      </c>
      <c r="G311" s="184">
        <v>0</v>
      </c>
      <c r="H311" s="184">
        <v>0</v>
      </c>
      <c r="I311" s="191"/>
      <c r="J311" s="192"/>
      <c r="K311" s="52"/>
    </row>
    <row r="312" spans="1:11" ht="12" customHeight="1">
      <c r="A312" s="7"/>
      <c r="B312" s="7"/>
      <c r="C312" s="6" t="s">
        <v>43</v>
      </c>
      <c r="D312" s="11" t="s">
        <v>44</v>
      </c>
      <c r="E312" s="128"/>
      <c r="F312" s="310"/>
      <c r="G312" s="310"/>
      <c r="H312" s="310"/>
      <c r="I312" s="142"/>
      <c r="J312" s="143"/>
      <c r="K312" s="53"/>
    </row>
    <row r="313" spans="1:11" ht="36">
      <c r="A313" s="139" t="s">
        <v>80</v>
      </c>
      <c r="B313" s="7"/>
      <c r="C313" s="6"/>
      <c r="D313" s="11"/>
      <c r="E313" s="128"/>
      <c r="F313" s="310"/>
      <c r="G313" s="310"/>
      <c r="H313" s="310"/>
      <c r="I313" s="142"/>
      <c r="J313" s="143"/>
      <c r="K313" s="53"/>
    </row>
    <row r="314" spans="1:11" ht="15" customHeight="1">
      <c r="A314" s="127" t="s">
        <v>76</v>
      </c>
      <c r="B314" s="8" t="s">
        <v>81</v>
      </c>
      <c r="C314" s="5"/>
      <c r="D314" s="8" t="s">
        <v>31</v>
      </c>
      <c r="E314" s="311">
        <v>14.92623145</v>
      </c>
      <c r="F314" s="184">
        <v>352.71</v>
      </c>
      <c r="G314" s="184">
        <v>352.71</v>
      </c>
      <c r="H314" s="184">
        <v>352.71</v>
      </c>
      <c r="I314" s="425"/>
      <c r="J314" s="426"/>
      <c r="K314" s="52"/>
    </row>
    <row r="315" spans="1:11" ht="15" customHeight="1">
      <c r="A315" s="127" t="s">
        <v>68</v>
      </c>
      <c r="B315" s="8" t="s">
        <v>84</v>
      </c>
      <c r="C315" s="5"/>
      <c r="D315" s="8" t="s">
        <v>31</v>
      </c>
      <c r="E315" s="311">
        <v>14.926364299999999</v>
      </c>
      <c r="F315" s="184">
        <v>352.71</v>
      </c>
      <c r="G315" s="184">
        <v>352.71</v>
      </c>
      <c r="H315" s="184">
        <v>352.71</v>
      </c>
      <c r="I315" s="425"/>
      <c r="J315" s="426"/>
      <c r="K315" s="52"/>
    </row>
    <row r="316" spans="1:11" ht="15" customHeight="1">
      <c r="A316" s="127" t="s">
        <v>235</v>
      </c>
      <c r="B316" s="8" t="s">
        <v>81</v>
      </c>
      <c r="C316" s="5"/>
      <c r="D316" s="8" t="s">
        <v>31</v>
      </c>
      <c r="E316" s="311">
        <v>14.929302330000001</v>
      </c>
      <c r="F316" s="184">
        <v>352.78</v>
      </c>
      <c r="G316" s="184">
        <v>352.78</v>
      </c>
      <c r="H316" s="184">
        <v>352.78</v>
      </c>
      <c r="I316" s="425"/>
      <c r="J316" s="426"/>
      <c r="K316" s="52"/>
    </row>
    <row r="317" spans="1:11" ht="30" customHeight="1">
      <c r="A317" s="127" t="s">
        <v>69</v>
      </c>
      <c r="B317" s="8" t="s">
        <v>84</v>
      </c>
      <c r="C317" s="5"/>
      <c r="D317" s="8" t="s">
        <v>31</v>
      </c>
      <c r="E317" s="311">
        <v>14.92688525</v>
      </c>
      <c r="F317" s="184">
        <v>352.72</v>
      </c>
      <c r="G317" s="184">
        <v>352.72</v>
      </c>
      <c r="H317" s="184">
        <v>352.72</v>
      </c>
      <c r="I317" s="425"/>
      <c r="J317" s="426"/>
      <c r="K317" s="52"/>
    </row>
    <row r="318" spans="1:11" ht="15" customHeight="1">
      <c r="A318" s="127" t="s">
        <v>70</v>
      </c>
      <c r="B318" s="8" t="s">
        <v>84</v>
      </c>
      <c r="C318" s="5"/>
      <c r="D318" s="8" t="s">
        <v>31</v>
      </c>
      <c r="E318" s="311">
        <v>14.923640349999999</v>
      </c>
      <c r="F318" s="184">
        <v>352.65</v>
      </c>
      <c r="G318" s="184">
        <v>352.65</v>
      </c>
      <c r="H318" s="184">
        <v>352.65</v>
      </c>
      <c r="I318" s="425"/>
      <c r="J318" s="426"/>
      <c r="K318" s="52"/>
    </row>
    <row r="319" spans="1:11" ht="15" customHeight="1">
      <c r="A319" s="18" t="s">
        <v>71</v>
      </c>
      <c r="B319" s="18" t="s">
        <v>83</v>
      </c>
      <c r="C319" s="5"/>
      <c r="D319" s="8" t="s">
        <v>31</v>
      </c>
      <c r="E319" s="311">
        <v>0</v>
      </c>
      <c r="F319" s="184">
        <v>0</v>
      </c>
      <c r="G319" s="184">
        <v>0</v>
      </c>
      <c r="H319" s="184">
        <v>0</v>
      </c>
      <c r="I319" s="425"/>
      <c r="J319" s="426"/>
      <c r="K319" s="52"/>
    </row>
    <row r="320" spans="1:11" ht="15" customHeight="1">
      <c r="A320" s="22" t="s">
        <v>72</v>
      </c>
      <c r="B320" s="22" t="s">
        <v>83</v>
      </c>
      <c r="C320" s="5"/>
      <c r="D320" s="8" t="s">
        <v>31</v>
      </c>
      <c r="E320" s="311">
        <v>14.925960999999999</v>
      </c>
      <c r="F320" s="184">
        <v>352.7</v>
      </c>
      <c r="G320" s="184">
        <v>352.7</v>
      </c>
      <c r="H320" s="184">
        <v>352.7</v>
      </c>
      <c r="I320" s="425"/>
      <c r="J320" s="426"/>
      <c r="K320" s="52"/>
    </row>
    <row r="321" spans="1:11" ht="15" customHeight="1">
      <c r="A321" s="22" t="s">
        <v>77</v>
      </c>
      <c r="B321" s="22" t="s">
        <v>82</v>
      </c>
      <c r="C321" s="5"/>
      <c r="D321" s="8" t="s">
        <v>31</v>
      </c>
      <c r="E321" s="311">
        <v>0</v>
      </c>
      <c r="F321" s="184">
        <v>0</v>
      </c>
      <c r="G321" s="184">
        <v>0</v>
      </c>
      <c r="H321" s="184">
        <v>0</v>
      </c>
      <c r="I321" s="425"/>
      <c r="J321" s="426"/>
      <c r="K321" s="52"/>
    </row>
    <row r="322" spans="1:11" ht="15" customHeight="1">
      <c r="A322" s="22" t="s">
        <v>73</v>
      </c>
      <c r="B322" s="22" t="s">
        <v>83</v>
      </c>
      <c r="C322" s="5"/>
      <c r="D322" s="8" t="s">
        <v>31</v>
      </c>
      <c r="E322" s="311">
        <v>14.919428569999999</v>
      </c>
      <c r="F322" s="184">
        <v>352.55</v>
      </c>
      <c r="G322" s="184">
        <v>352.55</v>
      </c>
      <c r="H322" s="184">
        <v>352.55</v>
      </c>
      <c r="I322" s="425"/>
      <c r="J322" s="426"/>
      <c r="K322" s="52"/>
    </row>
    <row r="323" spans="1:11" ht="15" customHeight="1">
      <c r="A323" s="18" t="s">
        <v>78</v>
      </c>
      <c r="B323" s="18" t="s">
        <v>81</v>
      </c>
      <c r="C323" s="5"/>
      <c r="D323" s="8" t="s">
        <v>31</v>
      </c>
      <c r="E323" s="311">
        <v>0</v>
      </c>
      <c r="F323" s="184">
        <v>0</v>
      </c>
      <c r="G323" s="184">
        <v>0</v>
      </c>
      <c r="H323" s="184">
        <v>0</v>
      </c>
      <c r="I323" s="425"/>
      <c r="J323" s="426"/>
      <c r="K323" s="52"/>
    </row>
    <row r="324" spans="1:11" ht="15" customHeight="1">
      <c r="A324" s="127" t="s">
        <v>74</v>
      </c>
      <c r="B324" s="8" t="s">
        <v>84</v>
      </c>
      <c r="C324" s="5"/>
      <c r="D324" s="8" t="s">
        <v>31</v>
      </c>
      <c r="E324" s="311">
        <v>14.97263158</v>
      </c>
      <c r="F324" s="184">
        <v>353.8</v>
      </c>
      <c r="G324" s="184">
        <v>353.8</v>
      </c>
      <c r="H324" s="184">
        <v>353.8</v>
      </c>
      <c r="I324" s="425"/>
      <c r="J324" s="426"/>
      <c r="K324" s="52"/>
    </row>
    <row r="325" spans="1:11" ht="15" customHeight="1">
      <c r="A325" s="18" t="s">
        <v>79</v>
      </c>
      <c r="B325" s="18" t="s">
        <v>81</v>
      </c>
      <c r="C325" s="5"/>
      <c r="D325" s="8" t="s">
        <v>31</v>
      </c>
      <c r="E325" s="311">
        <v>0</v>
      </c>
      <c r="F325" s="184">
        <v>0</v>
      </c>
      <c r="G325" s="184">
        <v>0</v>
      </c>
      <c r="H325" s="184">
        <v>0</v>
      </c>
      <c r="I325" s="425"/>
      <c r="J325" s="426"/>
      <c r="K325" s="52"/>
    </row>
    <row r="326" spans="1:11" ht="15" customHeight="1">
      <c r="A326" s="127" t="s">
        <v>75</v>
      </c>
      <c r="B326" s="8" t="s">
        <v>84</v>
      </c>
      <c r="C326" s="5"/>
      <c r="D326" s="8" t="s">
        <v>31</v>
      </c>
      <c r="E326" s="311">
        <v>14.92783133</v>
      </c>
      <c r="F326" s="184">
        <v>352.74</v>
      </c>
      <c r="G326" s="184">
        <v>352.74</v>
      </c>
      <c r="H326" s="184">
        <v>352.74</v>
      </c>
      <c r="I326" s="425"/>
      <c r="J326" s="426"/>
      <c r="K326" s="52"/>
    </row>
    <row r="327" spans="1:11" ht="15" customHeight="1">
      <c r="A327" s="187"/>
      <c r="B327" s="8"/>
      <c r="C327" s="5"/>
      <c r="D327" s="8"/>
      <c r="E327" s="311"/>
      <c r="F327" s="184"/>
      <c r="G327" s="184"/>
      <c r="H327" s="184"/>
      <c r="I327" s="191"/>
      <c r="J327" s="192"/>
      <c r="K327" s="52"/>
    </row>
    <row r="328" spans="1:11">
      <c r="A328" s="139" t="s">
        <v>85</v>
      </c>
      <c r="B328" s="7"/>
      <c r="C328" s="6"/>
      <c r="D328" s="11"/>
      <c r="E328" s="128"/>
      <c r="F328" s="310"/>
      <c r="G328" s="310"/>
      <c r="H328" s="310"/>
      <c r="I328" s="142"/>
      <c r="J328" s="143"/>
      <c r="K328" s="53"/>
    </row>
    <row r="329" spans="1:11" ht="15" customHeight="1">
      <c r="A329" s="8" t="s">
        <v>240</v>
      </c>
      <c r="B329" s="8" t="s">
        <v>86</v>
      </c>
      <c r="C329" s="5"/>
      <c r="D329" s="8" t="s">
        <v>51</v>
      </c>
      <c r="E329" s="312" t="s">
        <v>97</v>
      </c>
      <c r="F329" s="184">
        <v>0</v>
      </c>
      <c r="G329" s="184">
        <v>0</v>
      </c>
      <c r="H329" s="184">
        <v>0</v>
      </c>
      <c r="I329" s="191"/>
      <c r="J329" s="192"/>
      <c r="K329" s="52"/>
    </row>
    <row r="330" spans="1:11" ht="15" customHeight="1">
      <c r="A330" s="8" t="s">
        <v>241</v>
      </c>
      <c r="B330" s="8" t="s">
        <v>87</v>
      </c>
      <c r="C330" s="5"/>
      <c r="D330" s="8" t="s">
        <v>51</v>
      </c>
      <c r="E330" s="312" t="s">
        <v>97</v>
      </c>
      <c r="F330" s="184">
        <v>0</v>
      </c>
      <c r="G330" s="184">
        <v>0</v>
      </c>
      <c r="H330" s="184">
        <v>0</v>
      </c>
      <c r="I330" s="191"/>
      <c r="J330" s="192"/>
      <c r="K330" s="52"/>
    </row>
    <row r="331" spans="1:11" ht="15" customHeight="1">
      <c r="A331" s="8" t="s">
        <v>242</v>
      </c>
      <c r="B331" s="8" t="s">
        <v>88</v>
      </c>
      <c r="C331" s="5"/>
      <c r="D331" s="8" t="s">
        <v>51</v>
      </c>
      <c r="E331" s="312" t="s">
        <v>97</v>
      </c>
      <c r="F331" s="184">
        <v>0</v>
      </c>
      <c r="G331" s="184">
        <v>0</v>
      </c>
      <c r="H331" s="184">
        <v>0</v>
      </c>
      <c r="I331" s="191"/>
      <c r="J331" s="192"/>
      <c r="K331" s="52"/>
    </row>
    <row r="332" spans="1:11" ht="15" customHeight="1">
      <c r="A332" s="8" t="s">
        <v>281</v>
      </c>
      <c r="B332" s="8" t="s">
        <v>89</v>
      </c>
      <c r="C332" s="5"/>
      <c r="D332" s="8" t="s">
        <v>51</v>
      </c>
      <c r="E332" s="312" t="s">
        <v>97</v>
      </c>
      <c r="F332" s="184">
        <v>0</v>
      </c>
      <c r="G332" s="184">
        <v>0</v>
      </c>
      <c r="H332" s="184">
        <v>0</v>
      </c>
      <c r="I332" s="191"/>
      <c r="J332" s="192"/>
      <c r="K332" s="52"/>
    </row>
    <row r="333" spans="1:11" ht="15" customHeight="1">
      <c r="A333" s="8" t="s">
        <v>243</v>
      </c>
      <c r="B333" s="8" t="s">
        <v>90</v>
      </c>
      <c r="C333" s="5"/>
      <c r="D333" s="8" t="s">
        <v>51</v>
      </c>
      <c r="E333" s="312" t="s">
        <v>97</v>
      </c>
      <c r="F333" s="184">
        <v>0</v>
      </c>
      <c r="G333" s="184">
        <v>0</v>
      </c>
      <c r="H333" s="184">
        <v>0</v>
      </c>
      <c r="I333" s="191"/>
      <c r="J333" s="192"/>
      <c r="K333" s="52"/>
    </row>
    <row r="334" spans="1:11" ht="15" customHeight="1">
      <c r="A334" s="22" t="s">
        <v>244</v>
      </c>
      <c r="B334" s="22" t="s">
        <v>91</v>
      </c>
      <c r="C334" s="5"/>
      <c r="D334" s="8" t="s">
        <v>51</v>
      </c>
      <c r="E334" s="312" t="s">
        <v>97</v>
      </c>
      <c r="F334" s="184">
        <v>0</v>
      </c>
      <c r="G334" s="184">
        <v>0</v>
      </c>
      <c r="H334" s="184">
        <v>0</v>
      </c>
      <c r="I334" s="191"/>
      <c r="J334" s="192"/>
      <c r="K334" s="52"/>
    </row>
    <row r="335" spans="1:11" ht="15" customHeight="1">
      <c r="A335" s="22" t="s">
        <v>245</v>
      </c>
      <c r="B335" s="22" t="s">
        <v>92</v>
      </c>
      <c r="C335" s="5"/>
      <c r="D335" s="8" t="s">
        <v>51</v>
      </c>
      <c r="E335" s="312" t="s">
        <v>97</v>
      </c>
      <c r="F335" s="184">
        <v>0</v>
      </c>
      <c r="G335" s="184">
        <v>0</v>
      </c>
      <c r="H335" s="184">
        <v>0</v>
      </c>
      <c r="I335" s="191"/>
      <c r="J335" s="192"/>
      <c r="K335" s="52"/>
    </row>
    <row r="336" spans="1:11" ht="15" customHeight="1">
      <c r="A336" s="22" t="s">
        <v>246</v>
      </c>
      <c r="B336" s="22" t="s">
        <v>93</v>
      </c>
      <c r="C336" s="5"/>
      <c r="D336" s="8" t="s">
        <v>51</v>
      </c>
      <c r="E336" s="312" t="s">
        <v>97</v>
      </c>
      <c r="F336" s="184">
        <v>0</v>
      </c>
      <c r="G336" s="184">
        <v>0</v>
      </c>
      <c r="H336" s="184">
        <v>0</v>
      </c>
      <c r="I336" s="191"/>
      <c r="J336" s="192"/>
      <c r="K336" s="52"/>
    </row>
    <row r="337" spans="1:11" ht="15" customHeight="1">
      <c r="A337" s="22" t="s">
        <v>282</v>
      </c>
      <c r="B337" s="22" t="s">
        <v>94</v>
      </c>
      <c r="C337" s="5"/>
      <c r="D337" s="8" t="s">
        <v>51</v>
      </c>
      <c r="E337" s="312" t="s">
        <v>97</v>
      </c>
      <c r="F337" s="184">
        <v>0</v>
      </c>
      <c r="G337" s="184">
        <v>0</v>
      </c>
      <c r="H337" s="184">
        <v>0</v>
      </c>
      <c r="I337" s="191"/>
      <c r="J337" s="192"/>
      <c r="K337" s="52"/>
    </row>
    <row r="338" spans="1:11" ht="15" customHeight="1">
      <c r="A338" s="22" t="s">
        <v>247</v>
      </c>
      <c r="B338" s="22" t="s">
        <v>95</v>
      </c>
      <c r="C338" s="5"/>
      <c r="D338" s="8" t="s">
        <v>51</v>
      </c>
      <c r="E338" s="312" t="s">
        <v>97</v>
      </c>
      <c r="F338" s="184">
        <v>0</v>
      </c>
      <c r="G338" s="184">
        <v>0</v>
      </c>
      <c r="H338" s="184">
        <v>0</v>
      </c>
      <c r="I338" s="191"/>
      <c r="J338" s="192"/>
      <c r="K338" s="52"/>
    </row>
    <row r="339" spans="1:11" ht="12" customHeight="1">
      <c r="A339" s="7"/>
      <c r="B339" s="7"/>
      <c r="C339" s="6" t="s">
        <v>108</v>
      </c>
      <c r="D339" s="11" t="s">
        <v>276</v>
      </c>
      <c r="E339" s="128"/>
      <c r="F339" s="310"/>
      <c r="G339" s="310"/>
      <c r="H339" s="310"/>
      <c r="I339" s="142"/>
      <c r="J339" s="143"/>
      <c r="K339" s="53"/>
    </row>
    <row r="340" spans="1:11" ht="36">
      <c r="A340" s="139" t="s">
        <v>80</v>
      </c>
      <c r="B340" s="7"/>
      <c r="C340" s="6"/>
      <c r="D340" s="11"/>
      <c r="E340" s="128"/>
      <c r="F340" s="310"/>
      <c r="G340" s="310"/>
      <c r="H340" s="310"/>
      <c r="I340" s="142"/>
      <c r="J340" s="143"/>
      <c r="K340" s="53"/>
    </row>
    <row r="341" spans="1:11" ht="15" customHeight="1">
      <c r="A341" s="127" t="s">
        <v>76</v>
      </c>
      <c r="B341" s="8" t="s">
        <v>81</v>
      </c>
      <c r="C341" s="5"/>
      <c r="D341" s="8" t="s">
        <v>31</v>
      </c>
      <c r="E341" s="311">
        <v>5.7750740000000002E-2</v>
      </c>
      <c r="F341" s="184">
        <v>401.21</v>
      </c>
      <c r="G341" s="184">
        <v>401.21</v>
      </c>
      <c r="H341" s="184">
        <v>401.21</v>
      </c>
      <c r="I341" s="425"/>
      <c r="J341" s="426"/>
      <c r="K341" s="52"/>
    </row>
    <row r="342" spans="1:11" ht="15" customHeight="1">
      <c r="A342" s="127" t="s">
        <v>68</v>
      </c>
      <c r="B342" s="8" t="s">
        <v>84</v>
      </c>
      <c r="C342" s="5"/>
      <c r="D342" s="8" t="s">
        <v>31</v>
      </c>
      <c r="E342" s="311">
        <v>5.775168E-2</v>
      </c>
      <c r="F342" s="184">
        <v>401.22</v>
      </c>
      <c r="G342" s="184">
        <v>401.22</v>
      </c>
      <c r="H342" s="184">
        <v>401.22</v>
      </c>
      <c r="I342" s="425"/>
      <c r="J342" s="426"/>
      <c r="K342" s="52"/>
    </row>
    <row r="343" spans="1:11" ht="15" customHeight="1">
      <c r="A343" s="127" t="s">
        <v>235</v>
      </c>
      <c r="B343" s="8" t="s">
        <v>81</v>
      </c>
      <c r="C343" s="5"/>
      <c r="D343" s="8" t="s">
        <v>31</v>
      </c>
      <c r="E343" s="311">
        <v>5.7674419999999997E-2</v>
      </c>
      <c r="F343" s="184">
        <v>400.68</v>
      </c>
      <c r="G343" s="184">
        <v>400.68</v>
      </c>
      <c r="H343" s="184">
        <v>400.68</v>
      </c>
      <c r="I343" s="425"/>
      <c r="J343" s="426"/>
      <c r="K343" s="52"/>
    </row>
    <row r="344" spans="1:11" ht="30" customHeight="1">
      <c r="A344" s="127" t="s">
        <v>69</v>
      </c>
      <c r="B344" s="8" t="s">
        <v>84</v>
      </c>
      <c r="C344" s="5"/>
      <c r="D344" s="8" t="s">
        <v>31</v>
      </c>
      <c r="E344" s="311">
        <v>5.778689E-2</v>
      </c>
      <c r="F344" s="184">
        <v>401.46</v>
      </c>
      <c r="G344" s="184">
        <v>401.46</v>
      </c>
      <c r="H344" s="184">
        <v>401.46</v>
      </c>
      <c r="I344" s="425"/>
      <c r="J344" s="426"/>
      <c r="K344" s="52"/>
    </row>
    <row r="345" spans="1:11" ht="15" customHeight="1">
      <c r="A345" s="127" t="s">
        <v>70</v>
      </c>
      <c r="B345" s="8" t="s">
        <v>84</v>
      </c>
      <c r="C345" s="5"/>
      <c r="D345" s="8" t="s">
        <v>31</v>
      </c>
      <c r="E345" s="311">
        <v>5.7719300000000001E-2</v>
      </c>
      <c r="F345" s="184">
        <v>400.99</v>
      </c>
      <c r="G345" s="184">
        <v>400.99</v>
      </c>
      <c r="H345" s="184">
        <v>400.99</v>
      </c>
      <c r="I345" s="425"/>
      <c r="J345" s="426"/>
      <c r="K345" s="52"/>
    </row>
    <row r="346" spans="1:11" ht="15" customHeight="1">
      <c r="A346" s="18" t="s">
        <v>71</v>
      </c>
      <c r="B346" s="18" t="s">
        <v>83</v>
      </c>
      <c r="C346" s="5"/>
      <c r="D346" s="8" t="s">
        <v>31</v>
      </c>
      <c r="E346" s="311">
        <v>0</v>
      </c>
      <c r="F346" s="184">
        <v>0</v>
      </c>
      <c r="G346" s="184">
        <v>0</v>
      </c>
      <c r="H346" s="184">
        <v>0</v>
      </c>
      <c r="I346" s="425"/>
      <c r="J346" s="426"/>
      <c r="K346" s="52"/>
    </row>
    <row r="347" spans="1:11" ht="15" customHeight="1">
      <c r="A347" s="22" t="s">
        <v>72</v>
      </c>
      <c r="B347" s="22" t="s">
        <v>83</v>
      </c>
      <c r="C347" s="5"/>
      <c r="D347" s="8" t="s">
        <v>31</v>
      </c>
      <c r="E347" s="311">
        <v>5.774373E-2</v>
      </c>
      <c r="F347" s="184">
        <v>401.16</v>
      </c>
      <c r="G347" s="184">
        <v>401.16</v>
      </c>
      <c r="H347" s="184">
        <v>401.16</v>
      </c>
      <c r="I347" s="425"/>
      <c r="J347" s="426"/>
      <c r="K347" s="52"/>
    </row>
    <row r="348" spans="1:11" ht="15" customHeight="1">
      <c r="A348" s="22" t="s">
        <v>77</v>
      </c>
      <c r="B348" s="22" t="s">
        <v>82</v>
      </c>
      <c r="C348" s="5"/>
      <c r="D348" s="8" t="s">
        <v>31</v>
      </c>
      <c r="E348" s="311">
        <v>0</v>
      </c>
      <c r="F348" s="184">
        <v>0</v>
      </c>
      <c r="G348" s="184">
        <v>0</v>
      </c>
      <c r="H348" s="184">
        <v>0</v>
      </c>
      <c r="I348" s="425"/>
      <c r="J348" s="426"/>
      <c r="K348" s="52"/>
    </row>
    <row r="349" spans="1:11" ht="15" customHeight="1">
      <c r="A349" s="22" t="s">
        <v>73</v>
      </c>
      <c r="B349" s="22" t="s">
        <v>83</v>
      </c>
      <c r="C349" s="5"/>
      <c r="D349" s="8" t="s">
        <v>31</v>
      </c>
      <c r="E349" s="311">
        <v>5.7714290000000001E-2</v>
      </c>
      <c r="F349" s="184">
        <v>400.96</v>
      </c>
      <c r="G349" s="184">
        <v>400.96</v>
      </c>
      <c r="H349" s="184">
        <v>400.96</v>
      </c>
      <c r="I349" s="425"/>
      <c r="J349" s="426"/>
      <c r="K349" s="52"/>
    </row>
    <row r="350" spans="1:11" ht="15" customHeight="1">
      <c r="A350" s="18" t="s">
        <v>78</v>
      </c>
      <c r="B350" s="18" t="s">
        <v>81</v>
      </c>
      <c r="C350" s="5"/>
      <c r="D350" s="8" t="s">
        <v>31</v>
      </c>
      <c r="E350" s="311">
        <v>0</v>
      </c>
      <c r="F350" s="184">
        <v>0</v>
      </c>
      <c r="G350" s="184">
        <v>0</v>
      </c>
      <c r="H350" s="184">
        <v>0</v>
      </c>
      <c r="I350" s="425"/>
      <c r="J350" s="426"/>
      <c r="K350" s="52"/>
    </row>
    <row r="351" spans="1:11" ht="15" customHeight="1">
      <c r="A351" s="127" t="s">
        <v>74</v>
      </c>
      <c r="B351" s="8" t="s">
        <v>84</v>
      </c>
      <c r="C351" s="5"/>
      <c r="D351" s="8" t="s">
        <v>31</v>
      </c>
      <c r="E351" s="311">
        <v>5.789474E-2</v>
      </c>
      <c r="F351" s="184">
        <v>402.21</v>
      </c>
      <c r="G351" s="184">
        <v>402.21</v>
      </c>
      <c r="H351" s="184">
        <v>402.21</v>
      </c>
      <c r="I351" s="425"/>
      <c r="J351" s="426"/>
      <c r="K351" s="52"/>
    </row>
    <row r="352" spans="1:11" ht="15" customHeight="1">
      <c r="A352" s="18" t="s">
        <v>79</v>
      </c>
      <c r="B352" s="18" t="s">
        <v>81</v>
      </c>
      <c r="C352" s="5"/>
      <c r="D352" s="8" t="s">
        <v>31</v>
      </c>
      <c r="E352" s="311">
        <v>0</v>
      </c>
      <c r="F352" s="184">
        <v>0</v>
      </c>
      <c r="G352" s="184">
        <v>0</v>
      </c>
      <c r="H352" s="184">
        <v>0</v>
      </c>
      <c r="I352" s="425"/>
      <c r="J352" s="426"/>
      <c r="K352" s="52"/>
    </row>
    <row r="353" spans="1:11" ht="15" customHeight="1">
      <c r="A353" s="127" t="s">
        <v>75</v>
      </c>
      <c r="B353" s="8" t="s">
        <v>84</v>
      </c>
      <c r="C353" s="5"/>
      <c r="D353" s="8" t="s">
        <v>31</v>
      </c>
      <c r="E353" s="311">
        <v>5.7710839999999999E-2</v>
      </c>
      <c r="F353" s="184">
        <v>400.93</v>
      </c>
      <c r="G353" s="184">
        <v>400.93</v>
      </c>
      <c r="H353" s="184">
        <v>400.93</v>
      </c>
      <c r="I353" s="425"/>
      <c r="J353" s="426"/>
      <c r="K353" s="52"/>
    </row>
    <row r="354" spans="1:11" ht="15" customHeight="1">
      <c r="A354" s="187"/>
      <c r="B354" s="8"/>
      <c r="C354" s="5"/>
      <c r="D354" s="8"/>
      <c r="E354" s="311"/>
      <c r="F354" s="184"/>
      <c r="G354" s="184"/>
      <c r="H354" s="184"/>
      <c r="I354" s="191"/>
      <c r="J354" s="192"/>
      <c r="K354" s="52"/>
    </row>
    <row r="355" spans="1:11">
      <c r="A355" s="139" t="s">
        <v>85</v>
      </c>
      <c r="B355" s="7"/>
      <c r="C355" s="6"/>
      <c r="D355" s="11"/>
      <c r="E355" s="128"/>
      <c r="F355" s="310"/>
      <c r="G355" s="310"/>
      <c r="H355" s="310"/>
      <c r="I355" s="142"/>
      <c r="J355" s="143"/>
      <c r="K355" s="53"/>
    </row>
    <row r="356" spans="1:11" ht="15" customHeight="1">
      <c r="A356" s="8" t="s">
        <v>240</v>
      </c>
      <c r="B356" s="8" t="s">
        <v>86</v>
      </c>
      <c r="C356" s="5"/>
      <c r="D356" s="8" t="s">
        <v>51</v>
      </c>
      <c r="E356" s="312" t="s">
        <v>97</v>
      </c>
      <c r="F356" s="184">
        <v>0</v>
      </c>
      <c r="G356" s="184">
        <v>0</v>
      </c>
      <c r="H356" s="184">
        <v>0</v>
      </c>
      <c r="I356" s="191"/>
      <c r="J356" s="192"/>
      <c r="K356" s="52"/>
    </row>
    <row r="357" spans="1:11" ht="15" customHeight="1">
      <c r="A357" s="8" t="s">
        <v>241</v>
      </c>
      <c r="B357" s="8" t="s">
        <v>87</v>
      </c>
      <c r="C357" s="5"/>
      <c r="D357" s="8" t="s">
        <v>51</v>
      </c>
      <c r="E357" s="312" t="s">
        <v>97</v>
      </c>
      <c r="F357" s="184">
        <v>0</v>
      </c>
      <c r="G357" s="184">
        <v>0</v>
      </c>
      <c r="H357" s="184">
        <v>0</v>
      </c>
      <c r="I357" s="191"/>
      <c r="J357" s="192"/>
      <c r="K357" s="52"/>
    </row>
    <row r="358" spans="1:11" ht="15" customHeight="1">
      <c r="A358" s="8" t="s">
        <v>242</v>
      </c>
      <c r="B358" s="8" t="s">
        <v>88</v>
      </c>
      <c r="C358" s="5"/>
      <c r="D358" s="8" t="s">
        <v>51</v>
      </c>
      <c r="E358" s="312" t="s">
        <v>97</v>
      </c>
      <c r="F358" s="184">
        <v>0</v>
      </c>
      <c r="G358" s="184">
        <v>0</v>
      </c>
      <c r="H358" s="184">
        <v>0</v>
      </c>
      <c r="I358" s="191"/>
      <c r="J358" s="192"/>
      <c r="K358" s="52"/>
    </row>
    <row r="359" spans="1:11" ht="15" customHeight="1">
      <c r="A359" s="8" t="s">
        <v>281</v>
      </c>
      <c r="B359" s="8" t="s">
        <v>89</v>
      </c>
      <c r="C359" s="5"/>
      <c r="D359" s="8" t="s">
        <v>51</v>
      </c>
      <c r="E359" s="312" t="s">
        <v>97</v>
      </c>
      <c r="F359" s="184">
        <v>0</v>
      </c>
      <c r="G359" s="184">
        <v>0</v>
      </c>
      <c r="H359" s="184">
        <v>0</v>
      </c>
      <c r="I359" s="191"/>
      <c r="J359" s="192"/>
      <c r="K359" s="52"/>
    </row>
    <row r="360" spans="1:11" ht="15" customHeight="1">
      <c r="A360" s="8" t="s">
        <v>243</v>
      </c>
      <c r="B360" s="8" t="s">
        <v>90</v>
      </c>
      <c r="C360" s="5"/>
      <c r="D360" s="8" t="s">
        <v>51</v>
      </c>
      <c r="E360" s="312" t="s">
        <v>97</v>
      </c>
      <c r="F360" s="184">
        <v>0</v>
      </c>
      <c r="G360" s="184">
        <v>0</v>
      </c>
      <c r="H360" s="184">
        <v>0</v>
      </c>
      <c r="I360" s="191"/>
      <c r="J360" s="192"/>
      <c r="K360" s="52"/>
    </row>
    <row r="361" spans="1:11" ht="15" customHeight="1">
      <c r="A361" s="22" t="s">
        <v>244</v>
      </c>
      <c r="B361" s="22" t="s">
        <v>91</v>
      </c>
      <c r="C361" s="5"/>
      <c r="D361" s="8" t="s">
        <v>51</v>
      </c>
      <c r="E361" s="312" t="s">
        <v>97</v>
      </c>
      <c r="F361" s="184">
        <v>0</v>
      </c>
      <c r="G361" s="184">
        <v>0</v>
      </c>
      <c r="H361" s="184">
        <v>0</v>
      </c>
      <c r="I361" s="191"/>
      <c r="J361" s="192"/>
      <c r="K361" s="52"/>
    </row>
    <row r="362" spans="1:11" ht="15" customHeight="1">
      <c r="A362" s="22" t="s">
        <v>245</v>
      </c>
      <c r="B362" s="22" t="s">
        <v>92</v>
      </c>
      <c r="C362" s="5"/>
      <c r="D362" s="8" t="s">
        <v>51</v>
      </c>
      <c r="E362" s="312" t="s">
        <v>97</v>
      </c>
      <c r="F362" s="184">
        <v>0</v>
      </c>
      <c r="G362" s="184">
        <v>0</v>
      </c>
      <c r="H362" s="184">
        <v>0</v>
      </c>
      <c r="I362" s="191"/>
      <c r="J362" s="192"/>
      <c r="K362" s="52"/>
    </row>
    <row r="363" spans="1:11" ht="15" customHeight="1">
      <c r="A363" s="22" t="s">
        <v>246</v>
      </c>
      <c r="B363" s="22" t="s">
        <v>93</v>
      </c>
      <c r="C363" s="5"/>
      <c r="D363" s="8" t="s">
        <v>51</v>
      </c>
      <c r="E363" s="312" t="s">
        <v>97</v>
      </c>
      <c r="F363" s="184">
        <v>0</v>
      </c>
      <c r="G363" s="184">
        <v>0</v>
      </c>
      <c r="H363" s="184">
        <v>0</v>
      </c>
      <c r="I363" s="191"/>
      <c r="J363" s="192"/>
      <c r="K363" s="52"/>
    </row>
    <row r="364" spans="1:11" ht="15" customHeight="1">
      <c r="A364" s="22" t="s">
        <v>282</v>
      </c>
      <c r="B364" s="22" t="s">
        <v>94</v>
      </c>
      <c r="C364" s="5"/>
      <c r="D364" s="8" t="s">
        <v>51</v>
      </c>
      <c r="E364" s="312" t="s">
        <v>97</v>
      </c>
      <c r="F364" s="184">
        <v>0</v>
      </c>
      <c r="G364" s="184">
        <v>0</v>
      </c>
      <c r="H364" s="184">
        <v>0</v>
      </c>
      <c r="I364" s="191"/>
      <c r="J364" s="192"/>
      <c r="K364" s="52"/>
    </row>
    <row r="365" spans="1:11" ht="15" customHeight="1">
      <c r="A365" s="22" t="s">
        <v>247</v>
      </c>
      <c r="B365" s="22" t="s">
        <v>95</v>
      </c>
      <c r="C365" s="5"/>
      <c r="D365" s="8" t="s">
        <v>51</v>
      </c>
      <c r="E365" s="312" t="s">
        <v>97</v>
      </c>
      <c r="F365" s="184">
        <v>0</v>
      </c>
      <c r="G365" s="184">
        <v>0</v>
      </c>
      <c r="H365" s="184">
        <v>0</v>
      </c>
      <c r="I365" s="191"/>
      <c r="J365" s="192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152"/>
      <c r="J366" s="153"/>
      <c r="K366" s="63"/>
    </row>
    <row r="367" spans="1:11" ht="26.25" customHeight="1">
      <c r="A367" s="196" t="s">
        <v>80</v>
      </c>
      <c r="B367" s="24"/>
      <c r="C367" s="30"/>
      <c r="D367" s="31"/>
      <c r="E367" s="154"/>
      <c r="F367" s="33"/>
      <c r="G367" s="33"/>
      <c r="H367" s="33"/>
      <c r="I367" s="152"/>
      <c r="J367" s="153"/>
      <c r="K367" s="63"/>
    </row>
    <row r="368" spans="1:11" ht="26.25" customHeight="1">
      <c r="A368" s="127" t="s">
        <v>76</v>
      </c>
      <c r="B368" s="8" t="s">
        <v>81</v>
      </c>
      <c r="C368" s="5"/>
      <c r="D368" s="4" t="s">
        <v>55</v>
      </c>
      <c r="E368" s="427" t="s">
        <v>52</v>
      </c>
      <c r="F368" s="184">
        <v>94</v>
      </c>
      <c r="G368" s="184">
        <v>94</v>
      </c>
      <c r="H368" s="184">
        <v>94</v>
      </c>
      <c r="I368" s="425"/>
      <c r="J368" s="426"/>
      <c r="K368" s="52"/>
    </row>
    <row r="369" spans="1:11" ht="24.75" customHeight="1">
      <c r="A369" s="127" t="s">
        <v>68</v>
      </c>
      <c r="B369" s="8" t="s">
        <v>84</v>
      </c>
      <c r="C369" s="5"/>
      <c r="D369" s="4" t="s">
        <v>55</v>
      </c>
      <c r="E369" s="428"/>
      <c r="F369" s="184">
        <v>94</v>
      </c>
      <c r="G369" s="184">
        <v>94</v>
      </c>
      <c r="H369" s="184">
        <v>94</v>
      </c>
      <c r="I369" s="425"/>
      <c r="J369" s="426"/>
      <c r="K369" s="52"/>
    </row>
    <row r="370" spans="1:11" ht="24.75" customHeight="1">
      <c r="A370" s="127" t="s">
        <v>235</v>
      </c>
      <c r="B370" s="8" t="s">
        <v>81</v>
      </c>
      <c r="C370" s="5"/>
      <c r="D370" s="4" t="s">
        <v>55</v>
      </c>
      <c r="E370" s="428"/>
      <c r="F370" s="184">
        <v>94</v>
      </c>
      <c r="G370" s="184">
        <v>94</v>
      </c>
      <c r="H370" s="184">
        <v>94</v>
      </c>
      <c r="I370" s="425"/>
      <c r="J370" s="426"/>
      <c r="K370" s="52"/>
    </row>
    <row r="371" spans="1:11" ht="26.25" customHeight="1">
      <c r="A371" s="127" t="s">
        <v>69</v>
      </c>
      <c r="B371" s="8" t="s">
        <v>84</v>
      </c>
      <c r="C371" s="5"/>
      <c r="D371" s="4" t="s">
        <v>55</v>
      </c>
      <c r="E371" s="428"/>
      <c r="F371" s="184">
        <v>94</v>
      </c>
      <c r="G371" s="184">
        <v>94</v>
      </c>
      <c r="H371" s="184">
        <v>94</v>
      </c>
      <c r="I371" s="425"/>
      <c r="J371" s="426"/>
      <c r="K371" s="52"/>
    </row>
    <row r="372" spans="1:11" ht="27" customHeight="1">
      <c r="A372" s="127" t="s">
        <v>70</v>
      </c>
      <c r="B372" s="8" t="s">
        <v>84</v>
      </c>
      <c r="C372" s="5"/>
      <c r="D372" s="4" t="s">
        <v>55</v>
      </c>
      <c r="E372" s="428"/>
      <c r="F372" s="184">
        <v>94</v>
      </c>
      <c r="G372" s="184">
        <v>94</v>
      </c>
      <c r="H372" s="184">
        <v>94</v>
      </c>
      <c r="I372" s="425"/>
      <c r="J372" s="426"/>
      <c r="K372" s="52"/>
    </row>
    <row r="373" spans="1:11" ht="24.75" customHeight="1">
      <c r="A373" s="18" t="s">
        <v>71</v>
      </c>
      <c r="B373" s="18" t="s">
        <v>83</v>
      </c>
      <c r="C373" s="5"/>
      <c r="D373" s="4" t="s">
        <v>55</v>
      </c>
      <c r="E373" s="428"/>
      <c r="F373" s="184">
        <v>94</v>
      </c>
      <c r="G373" s="184">
        <v>94</v>
      </c>
      <c r="H373" s="184">
        <v>94</v>
      </c>
      <c r="I373" s="425"/>
      <c r="J373" s="426"/>
      <c r="K373" s="52"/>
    </row>
    <row r="374" spans="1:11" ht="24.75" customHeight="1">
      <c r="A374" s="22" t="s">
        <v>72</v>
      </c>
      <c r="B374" s="22" t="s">
        <v>83</v>
      </c>
      <c r="C374" s="5"/>
      <c r="D374" s="4" t="s">
        <v>55</v>
      </c>
      <c r="E374" s="428"/>
      <c r="F374" s="184">
        <v>94</v>
      </c>
      <c r="G374" s="184">
        <v>94</v>
      </c>
      <c r="H374" s="184">
        <v>94</v>
      </c>
      <c r="I374" s="425"/>
      <c r="J374" s="426"/>
      <c r="K374" s="52"/>
    </row>
    <row r="375" spans="1:11" ht="24.75" customHeight="1">
      <c r="A375" s="22" t="s">
        <v>77</v>
      </c>
      <c r="B375" s="22" t="s">
        <v>82</v>
      </c>
      <c r="C375" s="5"/>
      <c r="D375" s="4" t="s">
        <v>55</v>
      </c>
      <c r="E375" s="428"/>
      <c r="F375" s="184">
        <v>94</v>
      </c>
      <c r="G375" s="184">
        <v>94</v>
      </c>
      <c r="H375" s="184">
        <v>94</v>
      </c>
      <c r="I375" s="425"/>
      <c r="J375" s="426"/>
      <c r="K375" s="52"/>
    </row>
    <row r="376" spans="1:11" ht="24.75" customHeight="1">
      <c r="A376" s="22" t="s">
        <v>73</v>
      </c>
      <c r="B376" s="22" t="s">
        <v>83</v>
      </c>
      <c r="C376" s="5"/>
      <c r="D376" s="4" t="s">
        <v>55</v>
      </c>
      <c r="E376" s="428"/>
      <c r="F376" s="184">
        <v>94</v>
      </c>
      <c r="G376" s="184">
        <v>94</v>
      </c>
      <c r="H376" s="184">
        <v>94</v>
      </c>
      <c r="I376" s="425"/>
      <c r="J376" s="426"/>
      <c r="K376" s="52"/>
    </row>
    <row r="377" spans="1:11" ht="24.75" customHeight="1">
      <c r="A377" s="18" t="s">
        <v>78</v>
      </c>
      <c r="B377" s="18" t="s">
        <v>81</v>
      </c>
      <c r="C377" s="5"/>
      <c r="D377" s="4" t="s">
        <v>55</v>
      </c>
      <c r="E377" s="428"/>
      <c r="F377" s="184">
        <v>94</v>
      </c>
      <c r="G377" s="184">
        <v>94</v>
      </c>
      <c r="H377" s="184">
        <v>94</v>
      </c>
      <c r="I377" s="425"/>
      <c r="J377" s="426"/>
      <c r="K377" s="52"/>
    </row>
    <row r="378" spans="1:11" ht="24.75" customHeight="1">
      <c r="A378" s="127" t="s">
        <v>74</v>
      </c>
      <c r="B378" s="8" t="s">
        <v>84</v>
      </c>
      <c r="C378" s="5"/>
      <c r="D378" s="4" t="s">
        <v>55</v>
      </c>
      <c r="E378" s="428"/>
      <c r="F378" s="184">
        <v>94</v>
      </c>
      <c r="G378" s="184">
        <v>94</v>
      </c>
      <c r="H378" s="184">
        <v>94</v>
      </c>
      <c r="I378" s="425"/>
      <c r="J378" s="426"/>
      <c r="K378" s="52"/>
    </row>
    <row r="379" spans="1:11" ht="24.75" customHeight="1">
      <c r="A379" s="18" t="s">
        <v>79</v>
      </c>
      <c r="B379" s="18" t="s">
        <v>81</v>
      </c>
      <c r="C379" s="5"/>
      <c r="D379" s="4" t="s">
        <v>55</v>
      </c>
      <c r="E379" s="428"/>
      <c r="F379" s="184">
        <v>94</v>
      </c>
      <c r="G379" s="184">
        <v>94</v>
      </c>
      <c r="H379" s="184">
        <v>94</v>
      </c>
      <c r="I379" s="425"/>
      <c r="J379" s="426"/>
      <c r="K379" s="52"/>
    </row>
    <row r="380" spans="1:11" ht="24.75" customHeight="1">
      <c r="A380" s="127" t="s">
        <v>75</v>
      </c>
      <c r="B380" s="8" t="s">
        <v>84</v>
      </c>
      <c r="C380" s="5"/>
      <c r="D380" s="4" t="s">
        <v>55</v>
      </c>
      <c r="E380" s="428"/>
      <c r="F380" s="184">
        <v>94</v>
      </c>
      <c r="G380" s="184">
        <v>94</v>
      </c>
      <c r="H380" s="184">
        <v>94</v>
      </c>
      <c r="I380" s="425"/>
      <c r="J380" s="426"/>
      <c r="K380" s="52"/>
    </row>
    <row r="381" spans="1:11" ht="24.75" customHeight="1">
      <c r="A381" s="187"/>
      <c r="B381" s="8"/>
      <c r="C381" s="5"/>
      <c r="D381" s="4"/>
      <c r="E381" s="429"/>
      <c r="F381" s="184"/>
      <c r="G381" s="184"/>
      <c r="H381" s="184"/>
      <c r="I381" s="191"/>
      <c r="J381" s="192"/>
      <c r="K381" s="52"/>
    </row>
    <row r="382" spans="1:11" ht="26.25" customHeight="1">
      <c r="A382" s="196" t="s">
        <v>85</v>
      </c>
      <c r="B382" s="24"/>
      <c r="C382" s="30"/>
      <c r="D382" s="31"/>
      <c r="E382" s="154"/>
      <c r="F382" s="131"/>
      <c r="G382" s="131"/>
      <c r="H382" s="131"/>
      <c r="I382" s="152"/>
      <c r="J382" s="153"/>
      <c r="K382" s="63"/>
    </row>
    <row r="383" spans="1:11" ht="24">
      <c r="A383" s="8" t="s">
        <v>240</v>
      </c>
      <c r="B383" s="8" t="s">
        <v>86</v>
      </c>
      <c r="C383" s="5"/>
      <c r="D383" s="4" t="s">
        <v>51</v>
      </c>
      <c r="E383" s="9" t="s">
        <v>97</v>
      </c>
      <c r="F383" s="184">
        <v>0</v>
      </c>
      <c r="G383" s="184">
        <v>0</v>
      </c>
      <c r="H383" s="184">
        <v>0</v>
      </c>
      <c r="I383" s="191"/>
      <c r="J383" s="192"/>
      <c r="K383" s="52"/>
    </row>
    <row r="384" spans="1:11" ht="36">
      <c r="A384" s="8" t="s">
        <v>241</v>
      </c>
      <c r="B384" s="8" t="s">
        <v>87</v>
      </c>
      <c r="C384" s="5"/>
      <c r="D384" s="4" t="s">
        <v>51</v>
      </c>
      <c r="E384" s="9" t="s">
        <v>97</v>
      </c>
      <c r="F384" s="184">
        <v>0</v>
      </c>
      <c r="G384" s="184">
        <v>0</v>
      </c>
      <c r="H384" s="184">
        <v>0</v>
      </c>
      <c r="I384" s="191"/>
      <c r="J384" s="192"/>
      <c r="K384" s="52"/>
    </row>
    <row r="385" spans="1:11" ht="24">
      <c r="A385" s="8" t="s">
        <v>242</v>
      </c>
      <c r="B385" s="8" t="s">
        <v>88</v>
      </c>
      <c r="C385" s="5"/>
      <c r="D385" s="4" t="s">
        <v>51</v>
      </c>
      <c r="E385" s="9" t="s">
        <v>97</v>
      </c>
      <c r="F385" s="184">
        <v>0</v>
      </c>
      <c r="G385" s="184">
        <v>0</v>
      </c>
      <c r="H385" s="184">
        <v>0</v>
      </c>
      <c r="I385" s="191"/>
      <c r="J385" s="192"/>
      <c r="K385" s="52"/>
    </row>
    <row r="386" spans="1:11" ht="36">
      <c r="A386" s="8" t="s">
        <v>281</v>
      </c>
      <c r="B386" s="8" t="s">
        <v>89</v>
      </c>
      <c r="C386" s="5"/>
      <c r="D386" s="4" t="s">
        <v>51</v>
      </c>
      <c r="E386" s="9" t="s">
        <v>97</v>
      </c>
      <c r="F386" s="184">
        <v>0</v>
      </c>
      <c r="G386" s="184">
        <v>0</v>
      </c>
      <c r="H386" s="184">
        <v>0</v>
      </c>
      <c r="I386" s="191"/>
      <c r="J386" s="192"/>
      <c r="K386" s="52"/>
    </row>
    <row r="387" spans="1:11" ht="36">
      <c r="A387" s="8" t="s">
        <v>243</v>
      </c>
      <c r="B387" s="8" t="s">
        <v>90</v>
      </c>
      <c r="C387" s="5"/>
      <c r="D387" s="4" t="s">
        <v>51</v>
      </c>
      <c r="E387" s="9" t="s">
        <v>97</v>
      </c>
      <c r="F387" s="184">
        <v>0</v>
      </c>
      <c r="G387" s="184">
        <v>0</v>
      </c>
      <c r="H387" s="184">
        <v>0</v>
      </c>
      <c r="I387" s="191"/>
      <c r="J387" s="192"/>
      <c r="K387" s="52"/>
    </row>
    <row r="388" spans="1:11" ht="36">
      <c r="A388" s="22" t="s">
        <v>244</v>
      </c>
      <c r="B388" s="22" t="s">
        <v>91</v>
      </c>
      <c r="C388" s="5"/>
      <c r="D388" s="4" t="s">
        <v>51</v>
      </c>
      <c r="E388" s="9" t="s">
        <v>97</v>
      </c>
      <c r="F388" s="184">
        <v>0</v>
      </c>
      <c r="G388" s="184">
        <v>0</v>
      </c>
      <c r="H388" s="184">
        <v>0</v>
      </c>
      <c r="I388" s="191"/>
      <c r="J388" s="192"/>
      <c r="K388" s="52"/>
    </row>
    <row r="389" spans="1:11" ht="36">
      <c r="A389" s="22" t="s">
        <v>245</v>
      </c>
      <c r="B389" s="22" t="s">
        <v>92</v>
      </c>
      <c r="C389" s="5"/>
      <c r="D389" s="4" t="s">
        <v>51</v>
      </c>
      <c r="E389" s="9" t="s">
        <v>97</v>
      </c>
      <c r="F389" s="184">
        <v>0</v>
      </c>
      <c r="G389" s="184">
        <v>0</v>
      </c>
      <c r="H389" s="184">
        <v>0</v>
      </c>
      <c r="I389" s="191"/>
      <c r="J389" s="192"/>
      <c r="K389" s="52"/>
    </row>
    <row r="390" spans="1:11" ht="24">
      <c r="A390" s="22" t="s">
        <v>246</v>
      </c>
      <c r="B390" s="22" t="s">
        <v>93</v>
      </c>
      <c r="C390" s="5"/>
      <c r="D390" s="4" t="s">
        <v>51</v>
      </c>
      <c r="E390" s="9" t="s">
        <v>97</v>
      </c>
      <c r="F390" s="184">
        <v>0</v>
      </c>
      <c r="G390" s="184">
        <v>0</v>
      </c>
      <c r="H390" s="184">
        <v>0</v>
      </c>
      <c r="I390" s="191"/>
      <c r="J390" s="192"/>
      <c r="K390" s="52"/>
    </row>
    <row r="391" spans="1:11" ht="36">
      <c r="A391" s="22" t="s">
        <v>282</v>
      </c>
      <c r="B391" s="22" t="s">
        <v>94</v>
      </c>
      <c r="C391" s="5"/>
      <c r="D391" s="4" t="s">
        <v>51</v>
      </c>
      <c r="E391" s="9" t="s">
        <v>97</v>
      </c>
      <c r="F391" s="184">
        <v>0</v>
      </c>
      <c r="G391" s="184">
        <v>0</v>
      </c>
      <c r="H391" s="184">
        <v>0</v>
      </c>
      <c r="I391" s="191"/>
      <c r="J391" s="192"/>
      <c r="K391" s="52"/>
    </row>
    <row r="392" spans="1:11" ht="36">
      <c r="A392" s="22" t="s">
        <v>247</v>
      </c>
      <c r="B392" s="22" t="s">
        <v>95</v>
      </c>
      <c r="C392" s="5"/>
      <c r="D392" s="4" t="s">
        <v>51</v>
      </c>
      <c r="E392" s="9" t="s">
        <v>97</v>
      </c>
      <c r="F392" s="184">
        <v>0</v>
      </c>
      <c r="G392" s="184">
        <v>0</v>
      </c>
      <c r="H392" s="184">
        <v>0</v>
      </c>
      <c r="I392" s="191"/>
      <c r="J392" s="192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131"/>
      <c r="G393" s="131"/>
      <c r="H393" s="131"/>
      <c r="I393" s="152"/>
      <c r="J393" s="153"/>
      <c r="K393" s="63"/>
    </row>
    <row r="394" spans="1:11" ht="39.75" customHeight="1">
      <c r="A394" s="196" t="s">
        <v>80</v>
      </c>
      <c r="B394" s="24"/>
      <c r="C394" s="30"/>
      <c r="D394" s="31"/>
      <c r="E394" s="154"/>
      <c r="F394" s="131"/>
      <c r="G394" s="131"/>
      <c r="H394" s="131"/>
      <c r="I394" s="152"/>
      <c r="J394" s="153"/>
      <c r="K394" s="63"/>
    </row>
    <row r="395" spans="1:11" ht="36">
      <c r="A395" s="127" t="s">
        <v>76</v>
      </c>
      <c r="B395" s="8" t="s">
        <v>81</v>
      </c>
      <c r="C395" s="5"/>
      <c r="D395" s="4" t="s">
        <v>54</v>
      </c>
      <c r="E395" s="427" t="s">
        <v>52</v>
      </c>
      <c r="F395" s="184">
        <v>797</v>
      </c>
      <c r="G395" s="184">
        <v>797</v>
      </c>
      <c r="H395" s="184">
        <v>797</v>
      </c>
      <c r="I395" s="425"/>
      <c r="J395" s="426"/>
      <c r="K395" s="52"/>
    </row>
    <row r="396" spans="1:11" ht="36">
      <c r="A396" s="127" t="s">
        <v>68</v>
      </c>
      <c r="B396" s="8" t="s">
        <v>84</v>
      </c>
      <c r="C396" s="5"/>
      <c r="D396" s="4" t="s">
        <v>54</v>
      </c>
      <c r="E396" s="428"/>
      <c r="F396" s="184">
        <v>797</v>
      </c>
      <c r="G396" s="184">
        <v>797</v>
      </c>
      <c r="H396" s="184">
        <v>797</v>
      </c>
      <c r="I396" s="425"/>
      <c r="J396" s="426"/>
      <c r="K396" s="52"/>
    </row>
    <row r="397" spans="1:11" ht="26.25" customHeight="1">
      <c r="A397" s="127" t="s">
        <v>235</v>
      </c>
      <c r="B397" s="8" t="s">
        <v>81</v>
      </c>
      <c r="C397" s="5"/>
      <c r="D397" s="4" t="s">
        <v>54</v>
      </c>
      <c r="E397" s="428"/>
      <c r="F397" s="184">
        <v>797</v>
      </c>
      <c r="G397" s="184">
        <v>797</v>
      </c>
      <c r="H397" s="184">
        <v>797</v>
      </c>
      <c r="I397" s="425"/>
      <c r="J397" s="426"/>
      <c r="K397" s="52"/>
    </row>
    <row r="398" spans="1:11" ht="27" customHeight="1">
      <c r="A398" s="127" t="s">
        <v>69</v>
      </c>
      <c r="B398" s="8" t="s">
        <v>84</v>
      </c>
      <c r="C398" s="5"/>
      <c r="D398" s="4" t="s">
        <v>54</v>
      </c>
      <c r="E398" s="428"/>
      <c r="F398" s="184">
        <v>797</v>
      </c>
      <c r="G398" s="184">
        <v>797</v>
      </c>
      <c r="H398" s="184">
        <v>797</v>
      </c>
      <c r="I398" s="425"/>
      <c r="J398" s="426"/>
      <c r="K398" s="52"/>
    </row>
    <row r="399" spans="1:11" ht="48">
      <c r="A399" s="127" t="s">
        <v>70</v>
      </c>
      <c r="B399" s="8" t="s">
        <v>84</v>
      </c>
      <c r="C399" s="5"/>
      <c r="D399" s="4" t="s">
        <v>54</v>
      </c>
      <c r="E399" s="428"/>
      <c r="F399" s="184">
        <v>797</v>
      </c>
      <c r="G399" s="184">
        <v>797</v>
      </c>
      <c r="H399" s="184">
        <v>797</v>
      </c>
      <c r="I399" s="425"/>
      <c r="J399" s="426"/>
      <c r="K399" s="52"/>
    </row>
    <row r="400" spans="1:11" ht="26.25" customHeight="1">
      <c r="A400" s="18" t="s">
        <v>71</v>
      </c>
      <c r="B400" s="18" t="s">
        <v>83</v>
      </c>
      <c r="C400" s="5"/>
      <c r="D400" s="4" t="s">
        <v>54</v>
      </c>
      <c r="E400" s="428"/>
      <c r="F400" s="184">
        <v>797</v>
      </c>
      <c r="G400" s="184">
        <v>797</v>
      </c>
      <c r="H400" s="184">
        <v>797</v>
      </c>
      <c r="I400" s="425"/>
      <c r="J400" s="426"/>
      <c r="K400" s="52"/>
    </row>
    <row r="401" spans="1:11" ht="24" customHeight="1">
      <c r="A401" s="22" t="s">
        <v>72</v>
      </c>
      <c r="B401" s="22" t="s">
        <v>83</v>
      </c>
      <c r="C401" s="5"/>
      <c r="D401" s="4" t="s">
        <v>54</v>
      </c>
      <c r="E401" s="428"/>
      <c r="F401" s="184">
        <v>797</v>
      </c>
      <c r="G401" s="184">
        <v>797</v>
      </c>
      <c r="H401" s="184">
        <v>797</v>
      </c>
      <c r="I401" s="425"/>
      <c r="J401" s="426"/>
      <c r="K401" s="52"/>
    </row>
    <row r="402" spans="1:11" ht="24" customHeight="1">
      <c r="A402" s="22" t="s">
        <v>77</v>
      </c>
      <c r="B402" s="22" t="s">
        <v>82</v>
      </c>
      <c r="C402" s="5"/>
      <c r="D402" s="4" t="s">
        <v>54</v>
      </c>
      <c r="E402" s="428"/>
      <c r="F402" s="184">
        <v>797</v>
      </c>
      <c r="G402" s="184">
        <v>797</v>
      </c>
      <c r="H402" s="184">
        <v>797</v>
      </c>
      <c r="I402" s="425"/>
      <c r="J402" s="426"/>
      <c r="K402" s="52"/>
    </row>
    <row r="403" spans="1:11" ht="24" customHeight="1">
      <c r="A403" s="22" t="s">
        <v>73</v>
      </c>
      <c r="B403" s="22" t="s">
        <v>83</v>
      </c>
      <c r="C403" s="5"/>
      <c r="D403" s="4" t="s">
        <v>54</v>
      </c>
      <c r="E403" s="428"/>
      <c r="F403" s="184">
        <v>797</v>
      </c>
      <c r="G403" s="184">
        <v>797</v>
      </c>
      <c r="H403" s="184">
        <v>797</v>
      </c>
      <c r="I403" s="425"/>
      <c r="J403" s="426"/>
      <c r="K403" s="52"/>
    </row>
    <row r="404" spans="1:11" ht="24" customHeight="1">
      <c r="A404" s="18" t="s">
        <v>78</v>
      </c>
      <c r="B404" s="18" t="s">
        <v>81</v>
      </c>
      <c r="C404" s="5"/>
      <c r="D404" s="4" t="s">
        <v>54</v>
      </c>
      <c r="E404" s="428"/>
      <c r="F404" s="184">
        <v>797</v>
      </c>
      <c r="G404" s="184">
        <v>797</v>
      </c>
      <c r="H404" s="184">
        <v>797</v>
      </c>
      <c r="I404" s="425"/>
      <c r="J404" s="426"/>
      <c r="K404" s="52"/>
    </row>
    <row r="405" spans="1:11" ht="24" customHeight="1">
      <c r="A405" s="127" t="s">
        <v>74</v>
      </c>
      <c r="B405" s="8" t="s">
        <v>84</v>
      </c>
      <c r="C405" s="5"/>
      <c r="D405" s="4" t="s">
        <v>54</v>
      </c>
      <c r="E405" s="428"/>
      <c r="F405" s="184">
        <v>797</v>
      </c>
      <c r="G405" s="184">
        <v>797</v>
      </c>
      <c r="H405" s="184">
        <v>797</v>
      </c>
      <c r="I405" s="425"/>
      <c r="J405" s="426"/>
      <c r="K405" s="52"/>
    </row>
    <row r="406" spans="1:11" ht="24" customHeight="1">
      <c r="A406" s="18" t="s">
        <v>79</v>
      </c>
      <c r="B406" s="18" t="s">
        <v>81</v>
      </c>
      <c r="C406" s="5"/>
      <c r="D406" s="4" t="s">
        <v>54</v>
      </c>
      <c r="E406" s="428"/>
      <c r="F406" s="184">
        <v>797</v>
      </c>
      <c r="G406" s="184">
        <v>797</v>
      </c>
      <c r="H406" s="184">
        <v>797</v>
      </c>
      <c r="I406" s="425"/>
      <c r="J406" s="426"/>
      <c r="K406" s="52"/>
    </row>
    <row r="407" spans="1:11" ht="24" customHeight="1">
      <c r="A407" s="127" t="s">
        <v>75</v>
      </c>
      <c r="B407" s="8" t="s">
        <v>84</v>
      </c>
      <c r="C407" s="5"/>
      <c r="D407" s="4" t="s">
        <v>54</v>
      </c>
      <c r="E407" s="428"/>
      <c r="F407" s="184">
        <v>797</v>
      </c>
      <c r="G407" s="184">
        <v>797</v>
      </c>
      <c r="H407" s="184">
        <v>797</v>
      </c>
      <c r="I407" s="425"/>
      <c r="J407" s="426"/>
      <c r="K407" s="52"/>
    </row>
    <row r="408" spans="1:11" ht="24" customHeight="1">
      <c r="A408" s="187"/>
      <c r="B408" s="8"/>
      <c r="C408" s="5"/>
      <c r="D408" s="4"/>
      <c r="E408" s="429"/>
      <c r="F408" s="184"/>
      <c r="G408" s="184"/>
      <c r="H408" s="184"/>
      <c r="I408" s="191"/>
      <c r="J408" s="192"/>
      <c r="K408" s="52"/>
    </row>
    <row r="409" spans="1:11" ht="26.25" customHeight="1">
      <c r="A409" s="196" t="s">
        <v>85</v>
      </c>
      <c r="B409" s="24"/>
      <c r="C409" s="30"/>
      <c r="D409" s="31"/>
      <c r="E409" s="154"/>
      <c r="F409" s="131"/>
      <c r="G409" s="131"/>
      <c r="H409" s="131"/>
      <c r="I409" s="152"/>
      <c r="J409" s="153"/>
      <c r="K409" s="63"/>
    </row>
    <row r="410" spans="1:11" ht="24">
      <c r="A410" s="8" t="s">
        <v>240</v>
      </c>
      <c r="B410" s="8" t="s">
        <v>86</v>
      </c>
      <c r="C410" s="5"/>
      <c r="D410" s="4" t="s">
        <v>51</v>
      </c>
      <c r="E410" s="9" t="s">
        <v>97</v>
      </c>
      <c r="F410" s="184">
        <v>0</v>
      </c>
      <c r="G410" s="184">
        <v>0</v>
      </c>
      <c r="H410" s="184">
        <v>0</v>
      </c>
      <c r="I410" s="191"/>
      <c r="J410" s="192"/>
      <c r="K410" s="52"/>
    </row>
    <row r="411" spans="1:11" ht="36">
      <c r="A411" s="8" t="s">
        <v>241</v>
      </c>
      <c r="B411" s="8" t="s">
        <v>87</v>
      </c>
      <c r="C411" s="5"/>
      <c r="D411" s="4" t="s">
        <v>51</v>
      </c>
      <c r="E411" s="9" t="s">
        <v>97</v>
      </c>
      <c r="F411" s="184">
        <v>0</v>
      </c>
      <c r="G411" s="184">
        <v>0</v>
      </c>
      <c r="H411" s="184">
        <v>0</v>
      </c>
      <c r="I411" s="191"/>
      <c r="J411" s="192"/>
      <c r="K411" s="52"/>
    </row>
    <row r="412" spans="1:11" ht="24">
      <c r="A412" s="8" t="s">
        <v>242</v>
      </c>
      <c r="B412" s="8" t="s">
        <v>88</v>
      </c>
      <c r="C412" s="5"/>
      <c r="D412" s="4" t="s">
        <v>51</v>
      </c>
      <c r="E412" s="9" t="s">
        <v>97</v>
      </c>
      <c r="F412" s="184">
        <v>0</v>
      </c>
      <c r="G412" s="184">
        <v>0</v>
      </c>
      <c r="H412" s="184">
        <v>0</v>
      </c>
      <c r="I412" s="191"/>
      <c r="J412" s="192"/>
      <c r="K412" s="52"/>
    </row>
    <row r="413" spans="1:11" ht="36">
      <c r="A413" s="8" t="s">
        <v>281</v>
      </c>
      <c r="B413" s="8" t="s">
        <v>89</v>
      </c>
      <c r="C413" s="5"/>
      <c r="D413" s="4" t="s">
        <v>51</v>
      </c>
      <c r="E413" s="9" t="s">
        <v>97</v>
      </c>
      <c r="F413" s="184">
        <v>0</v>
      </c>
      <c r="G413" s="184">
        <v>0</v>
      </c>
      <c r="H413" s="184">
        <v>0</v>
      </c>
      <c r="I413" s="191"/>
      <c r="J413" s="192"/>
      <c r="K413" s="52"/>
    </row>
    <row r="414" spans="1:11" ht="36">
      <c r="A414" s="8" t="s">
        <v>243</v>
      </c>
      <c r="B414" s="8" t="s">
        <v>90</v>
      </c>
      <c r="C414" s="5"/>
      <c r="D414" s="4" t="s">
        <v>51</v>
      </c>
      <c r="E414" s="9" t="s">
        <v>97</v>
      </c>
      <c r="F414" s="184">
        <v>0</v>
      </c>
      <c r="G414" s="184">
        <v>0</v>
      </c>
      <c r="H414" s="184">
        <v>0</v>
      </c>
      <c r="I414" s="191"/>
      <c r="J414" s="192"/>
      <c r="K414" s="52"/>
    </row>
    <row r="415" spans="1:11" ht="36">
      <c r="A415" s="22" t="s">
        <v>244</v>
      </c>
      <c r="B415" s="22" t="s">
        <v>91</v>
      </c>
      <c r="C415" s="5"/>
      <c r="D415" s="4" t="s">
        <v>51</v>
      </c>
      <c r="E415" s="9" t="s">
        <v>97</v>
      </c>
      <c r="F415" s="184">
        <v>0</v>
      </c>
      <c r="G415" s="184">
        <v>0</v>
      </c>
      <c r="H415" s="184">
        <v>0</v>
      </c>
      <c r="I415" s="191"/>
      <c r="J415" s="192"/>
      <c r="K415" s="52"/>
    </row>
    <row r="416" spans="1:11" ht="36">
      <c r="A416" s="22" t="s">
        <v>245</v>
      </c>
      <c r="B416" s="22" t="s">
        <v>92</v>
      </c>
      <c r="C416" s="5"/>
      <c r="D416" s="4" t="s">
        <v>51</v>
      </c>
      <c r="E416" s="9" t="s">
        <v>97</v>
      </c>
      <c r="F416" s="184">
        <v>0</v>
      </c>
      <c r="G416" s="184">
        <v>0</v>
      </c>
      <c r="H416" s="184">
        <v>0</v>
      </c>
      <c r="I416" s="191"/>
      <c r="J416" s="192"/>
      <c r="K416" s="52"/>
    </row>
    <row r="417" spans="1:11" ht="24">
      <c r="A417" s="22" t="s">
        <v>246</v>
      </c>
      <c r="B417" s="22" t="s">
        <v>93</v>
      </c>
      <c r="C417" s="5"/>
      <c r="D417" s="4" t="s">
        <v>51</v>
      </c>
      <c r="E417" s="9" t="s">
        <v>97</v>
      </c>
      <c r="F417" s="184">
        <v>0</v>
      </c>
      <c r="G417" s="184">
        <v>0</v>
      </c>
      <c r="H417" s="184">
        <v>0</v>
      </c>
      <c r="I417" s="191"/>
      <c r="J417" s="192"/>
      <c r="K417" s="52"/>
    </row>
    <row r="418" spans="1:11" ht="36">
      <c r="A418" s="22" t="s">
        <v>282</v>
      </c>
      <c r="B418" s="22" t="s">
        <v>94</v>
      </c>
      <c r="C418" s="5"/>
      <c r="D418" s="4" t="s">
        <v>51</v>
      </c>
      <c r="E418" s="9" t="s">
        <v>97</v>
      </c>
      <c r="F418" s="184">
        <v>0</v>
      </c>
      <c r="G418" s="184">
        <v>0</v>
      </c>
      <c r="H418" s="184">
        <v>0</v>
      </c>
      <c r="I418" s="191"/>
      <c r="J418" s="192"/>
      <c r="K418" s="52"/>
    </row>
    <row r="419" spans="1:11" ht="36">
      <c r="A419" s="22" t="s">
        <v>247</v>
      </c>
      <c r="B419" s="22" t="s">
        <v>95</v>
      </c>
      <c r="C419" s="5"/>
      <c r="D419" s="4" t="s">
        <v>51</v>
      </c>
      <c r="E419" s="9" t="s">
        <v>97</v>
      </c>
      <c r="F419" s="184">
        <v>0</v>
      </c>
      <c r="G419" s="184">
        <v>0</v>
      </c>
      <c r="H419" s="184">
        <v>0</v>
      </c>
      <c r="I419" s="191"/>
      <c r="J419" s="192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131"/>
      <c r="G420" s="131"/>
      <c r="H420" s="131"/>
      <c r="I420" s="152"/>
      <c r="J420" s="153"/>
      <c r="K420" s="63"/>
    </row>
    <row r="421" spans="1:11" ht="36">
      <c r="A421" s="196" t="s">
        <v>80</v>
      </c>
      <c r="B421" s="24"/>
      <c r="C421" s="30"/>
      <c r="D421" s="31"/>
      <c r="E421" s="154"/>
      <c r="F421" s="131"/>
      <c r="G421" s="131"/>
      <c r="H421" s="131"/>
      <c r="I421" s="152"/>
      <c r="J421" s="153"/>
      <c r="K421" s="63"/>
    </row>
    <row r="422" spans="1:11" ht="15" customHeight="1">
      <c r="A422" s="127" t="s">
        <v>76</v>
      </c>
      <c r="B422" s="8" t="s">
        <v>81</v>
      </c>
      <c r="C422" s="5"/>
      <c r="D422" s="4" t="s">
        <v>51</v>
      </c>
      <c r="E422" s="427" t="s">
        <v>100</v>
      </c>
      <c r="F422" s="184">
        <v>0</v>
      </c>
      <c r="G422" s="184">
        <v>0</v>
      </c>
      <c r="H422" s="184">
        <v>0</v>
      </c>
      <c r="I422" s="191"/>
      <c r="J422" s="192"/>
      <c r="K422" s="52"/>
    </row>
    <row r="423" spans="1:11" ht="15" customHeight="1">
      <c r="A423" s="127" t="s">
        <v>68</v>
      </c>
      <c r="B423" s="8" t="s">
        <v>84</v>
      </c>
      <c r="C423" s="5"/>
      <c r="D423" s="4" t="s">
        <v>51</v>
      </c>
      <c r="E423" s="428"/>
      <c r="F423" s="184">
        <v>0</v>
      </c>
      <c r="G423" s="184">
        <v>0</v>
      </c>
      <c r="H423" s="184">
        <v>0</v>
      </c>
      <c r="I423" s="191"/>
      <c r="J423" s="192"/>
      <c r="K423" s="52"/>
    </row>
    <row r="424" spans="1:11" ht="14.25" customHeight="1">
      <c r="A424" s="127" t="s">
        <v>235</v>
      </c>
      <c r="B424" s="8" t="s">
        <v>81</v>
      </c>
      <c r="C424" s="5"/>
      <c r="D424" s="4" t="s">
        <v>51</v>
      </c>
      <c r="E424" s="428"/>
      <c r="F424" s="184">
        <v>0</v>
      </c>
      <c r="G424" s="184">
        <v>0</v>
      </c>
      <c r="H424" s="184">
        <v>0</v>
      </c>
      <c r="I424" s="191"/>
      <c r="J424" s="192"/>
      <c r="K424" s="52"/>
    </row>
    <row r="425" spans="1:11" ht="13.5" customHeight="1">
      <c r="A425" s="127" t="s">
        <v>69</v>
      </c>
      <c r="B425" s="8" t="s">
        <v>84</v>
      </c>
      <c r="C425" s="5"/>
      <c r="D425" s="4" t="s">
        <v>51</v>
      </c>
      <c r="E425" s="428"/>
      <c r="F425" s="184">
        <v>0</v>
      </c>
      <c r="G425" s="184">
        <v>0</v>
      </c>
      <c r="H425" s="184">
        <v>0</v>
      </c>
      <c r="I425" s="191"/>
      <c r="J425" s="192"/>
      <c r="K425" s="52"/>
    </row>
    <row r="426" spans="1:11" ht="14.25" customHeight="1">
      <c r="A426" s="127" t="s">
        <v>70</v>
      </c>
      <c r="B426" s="8" t="s">
        <v>84</v>
      </c>
      <c r="C426" s="5"/>
      <c r="D426" s="4" t="s">
        <v>51</v>
      </c>
      <c r="E426" s="428"/>
      <c r="F426" s="184">
        <v>0</v>
      </c>
      <c r="G426" s="184">
        <v>0</v>
      </c>
      <c r="H426" s="184">
        <v>0</v>
      </c>
      <c r="I426" s="191"/>
      <c r="J426" s="192"/>
      <c r="K426" s="52"/>
    </row>
    <row r="427" spans="1:11" ht="15.75" customHeight="1">
      <c r="A427" s="18" t="s">
        <v>71</v>
      </c>
      <c r="B427" s="18" t="s">
        <v>83</v>
      </c>
      <c r="C427" s="5"/>
      <c r="D427" s="4" t="s">
        <v>51</v>
      </c>
      <c r="E427" s="428"/>
      <c r="F427" s="184">
        <v>0</v>
      </c>
      <c r="G427" s="184">
        <v>0</v>
      </c>
      <c r="H427" s="184">
        <v>0</v>
      </c>
      <c r="I427" s="191"/>
      <c r="J427" s="192"/>
      <c r="K427" s="52"/>
    </row>
    <row r="428" spans="1:11" ht="15.75" customHeight="1">
      <c r="A428" s="22" t="s">
        <v>72</v>
      </c>
      <c r="B428" s="22" t="s">
        <v>83</v>
      </c>
      <c r="C428" s="5"/>
      <c r="D428" s="4" t="s">
        <v>51</v>
      </c>
      <c r="E428" s="428"/>
      <c r="F428" s="184">
        <v>0</v>
      </c>
      <c r="G428" s="184">
        <v>0</v>
      </c>
      <c r="H428" s="184">
        <v>0</v>
      </c>
      <c r="I428" s="191"/>
      <c r="J428" s="192"/>
      <c r="K428" s="52"/>
    </row>
    <row r="429" spans="1:11" ht="15.75" customHeight="1">
      <c r="A429" s="22" t="s">
        <v>77</v>
      </c>
      <c r="B429" s="22" t="s">
        <v>82</v>
      </c>
      <c r="C429" s="5"/>
      <c r="D429" s="4" t="s">
        <v>51</v>
      </c>
      <c r="E429" s="428"/>
      <c r="F429" s="184">
        <v>0</v>
      </c>
      <c r="G429" s="184">
        <v>0</v>
      </c>
      <c r="H429" s="184">
        <v>0</v>
      </c>
      <c r="I429" s="191"/>
      <c r="J429" s="192"/>
      <c r="K429" s="52"/>
    </row>
    <row r="430" spans="1:11" ht="15.75" customHeight="1">
      <c r="A430" s="22" t="s">
        <v>73</v>
      </c>
      <c r="B430" s="22" t="s">
        <v>83</v>
      </c>
      <c r="C430" s="5"/>
      <c r="D430" s="4" t="s">
        <v>51</v>
      </c>
      <c r="E430" s="428"/>
      <c r="F430" s="184">
        <v>0</v>
      </c>
      <c r="G430" s="184">
        <v>0</v>
      </c>
      <c r="H430" s="184">
        <v>0</v>
      </c>
      <c r="I430" s="191"/>
      <c r="J430" s="192"/>
      <c r="K430" s="52"/>
    </row>
    <row r="431" spans="1:11" ht="15.75" customHeight="1">
      <c r="A431" s="18" t="s">
        <v>78</v>
      </c>
      <c r="B431" s="18" t="s">
        <v>81</v>
      </c>
      <c r="C431" s="5"/>
      <c r="D431" s="4" t="s">
        <v>51</v>
      </c>
      <c r="E431" s="428"/>
      <c r="F431" s="184">
        <v>0</v>
      </c>
      <c r="G431" s="184">
        <v>0</v>
      </c>
      <c r="H431" s="184">
        <v>0</v>
      </c>
      <c r="I431" s="191"/>
      <c r="J431" s="192"/>
      <c r="K431" s="52"/>
    </row>
    <row r="432" spans="1:11" ht="15.75" customHeight="1">
      <c r="A432" s="127" t="s">
        <v>74</v>
      </c>
      <c r="B432" s="8" t="s">
        <v>84</v>
      </c>
      <c r="C432" s="5"/>
      <c r="D432" s="4" t="s">
        <v>51</v>
      </c>
      <c r="E432" s="428"/>
      <c r="F432" s="184">
        <v>0</v>
      </c>
      <c r="G432" s="184">
        <v>0</v>
      </c>
      <c r="H432" s="184">
        <v>0</v>
      </c>
      <c r="I432" s="191"/>
      <c r="J432" s="192"/>
      <c r="K432" s="52"/>
    </row>
    <row r="433" spans="1:11" ht="15.75" customHeight="1">
      <c r="A433" s="18" t="s">
        <v>79</v>
      </c>
      <c r="B433" s="18" t="s">
        <v>81</v>
      </c>
      <c r="C433" s="5"/>
      <c r="D433" s="4" t="s">
        <v>51</v>
      </c>
      <c r="E433" s="428"/>
      <c r="F433" s="184">
        <v>0</v>
      </c>
      <c r="G433" s="184">
        <v>0</v>
      </c>
      <c r="H433" s="184">
        <v>0</v>
      </c>
      <c r="I433" s="191"/>
      <c r="J433" s="192"/>
      <c r="K433" s="52"/>
    </row>
    <row r="434" spans="1:11" ht="15.75" customHeight="1">
      <c r="A434" s="127" t="s">
        <v>75</v>
      </c>
      <c r="B434" s="8" t="s">
        <v>84</v>
      </c>
      <c r="C434" s="5"/>
      <c r="D434" s="4" t="s">
        <v>51</v>
      </c>
      <c r="E434" s="428"/>
      <c r="F434" s="184">
        <v>0</v>
      </c>
      <c r="G434" s="184">
        <v>0</v>
      </c>
      <c r="H434" s="184">
        <v>0</v>
      </c>
      <c r="I434" s="191"/>
      <c r="J434" s="192"/>
      <c r="K434" s="52"/>
    </row>
    <row r="435" spans="1:11" ht="15.75" customHeight="1">
      <c r="A435" s="187"/>
      <c r="B435" s="8"/>
      <c r="C435" s="5"/>
      <c r="D435" s="4"/>
      <c r="E435" s="429"/>
      <c r="F435" s="184"/>
      <c r="G435" s="184"/>
      <c r="H435" s="184"/>
      <c r="I435" s="191"/>
      <c r="J435" s="192"/>
      <c r="K435" s="52"/>
    </row>
    <row r="436" spans="1:11" ht="26.25" customHeight="1">
      <c r="A436" s="196" t="s">
        <v>85</v>
      </c>
      <c r="B436" s="24"/>
      <c r="C436" s="30"/>
      <c r="D436" s="31"/>
      <c r="E436" s="31"/>
      <c r="F436" s="131"/>
      <c r="G436" s="131"/>
      <c r="H436" s="131"/>
      <c r="I436" s="152"/>
      <c r="J436" s="153"/>
      <c r="K436" s="63"/>
    </row>
    <row r="437" spans="1:11" ht="15.75" customHeight="1">
      <c r="A437" s="8" t="s">
        <v>240</v>
      </c>
      <c r="B437" s="8" t="s">
        <v>86</v>
      </c>
      <c r="C437" s="5"/>
      <c r="D437" s="4" t="s">
        <v>51</v>
      </c>
      <c r="E437" s="9" t="s">
        <v>97</v>
      </c>
      <c r="F437" s="184">
        <v>0</v>
      </c>
      <c r="G437" s="184">
        <v>0</v>
      </c>
      <c r="H437" s="184">
        <v>0</v>
      </c>
      <c r="I437" s="191"/>
      <c r="J437" s="192"/>
      <c r="K437" s="52"/>
    </row>
    <row r="438" spans="1:11" ht="15.75" customHeight="1">
      <c r="A438" s="8" t="s">
        <v>241</v>
      </c>
      <c r="B438" s="8" t="s">
        <v>87</v>
      </c>
      <c r="C438" s="5"/>
      <c r="D438" s="4" t="s">
        <v>51</v>
      </c>
      <c r="E438" s="9" t="s">
        <v>97</v>
      </c>
      <c r="F438" s="184">
        <v>0</v>
      </c>
      <c r="G438" s="184">
        <v>0</v>
      </c>
      <c r="H438" s="184">
        <v>0</v>
      </c>
      <c r="I438" s="191"/>
      <c r="J438" s="192"/>
      <c r="K438" s="52"/>
    </row>
    <row r="439" spans="1:11" ht="15.75" customHeight="1">
      <c r="A439" s="8" t="s">
        <v>242</v>
      </c>
      <c r="B439" s="8" t="s">
        <v>88</v>
      </c>
      <c r="C439" s="5"/>
      <c r="D439" s="4" t="s">
        <v>51</v>
      </c>
      <c r="E439" s="9" t="s">
        <v>97</v>
      </c>
      <c r="F439" s="184">
        <v>0</v>
      </c>
      <c r="G439" s="184">
        <v>0</v>
      </c>
      <c r="H439" s="184">
        <v>0</v>
      </c>
      <c r="I439" s="191"/>
      <c r="J439" s="192"/>
      <c r="K439" s="52"/>
    </row>
    <row r="440" spans="1:11" ht="15.75" customHeight="1">
      <c r="A440" s="8" t="s">
        <v>281</v>
      </c>
      <c r="B440" s="8" t="s">
        <v>89</v>
      </c>
      <c r="C440" s="5"/>
      <c r="D440" s="4" t="s">
        <v>51</v>
      </c>
      <c r="E440" s="9" t="s">
        <v>97</v>
      </c>
      <c r="F440" s="184">
        <v>0</v>
      </c>
      <c r="G440" s="184">
        <v>0</v>
      </c>
      <c r="H440" s="184">
        <v>0</v>
      </c>
      <c r="I440" s="191"/>
      <c r="J440" s="192"/>
      <c r="K440" s="52"/>
    </row>
    <row r="441" spans="1:11" ht="15.75" customHeight="1">
      <c r="A441" s="8" t="s">
        <v>243</v>
      </c>
      <c r="B441" s="8" t="s">
        <v>90</v>
      </c>
      <c r="C441" s="5"/>
      <c r="D441" s="4" t="s">
        <v>51</v>
      </c>
      <c r="E441" s="9" t="s">
        <v>97</v>
      </c>
      <c r="F441" s="184">
        <v>0</v>
      </c>
      <c r="G441" s="184">
        <v>0</v>
      </c>
      <c r="H441" s="184">
        <v>0</v>
      </c>
      <c r="I441" s="191"/>
      <c r="J441" s="192"/>
      <c r="K441" s="52"/>
    </row>
    <row r="442" spans="1:11" ht="15.75" customHeight="1">
      <c r="A442" s="22" t="s">
        <v>244</v>
      </c>
      <c r="B442" s="22" t="s">
        <v>91</v>
      </c>
      <c r="C442" s="5"/>
      <c r="D442" s="4" t="s">
        <v>51</v>
      </c>
      <c r="E442" s="9" t="s">
        <v>97</v>
      </c>
      <c r="F442" s="184">
        <v>0</v>
      </c>
      <c r="G442" s="184">
        <v>0</v>
      </c>
      <c r="H442" s="184">
        <v>0</v>
      </c>
      <c r="I442" s="191"/>
      <c r="J442" s="192"/>
      <c r="K442" s="52"/>
    </row>
    <row r="443" spans="1:11" ht="15.75" customHeight="1">
      <c r="A443" s="22" t="s">
        <v>245</v>
      </c>
      <c r="B443" s="22" t="s">
        <v>92</v>
      </c>
      <c r="C443" s="5"/>
      <c r="D443" s="4" t="s">
        <v>51</v>
      </c>
      <c r="E443" s="9" t="s">
        <v>97</v>
      </c>
      <c r="F443" s="184">
        <v>0</v>
      </c>
      <c r="G443" s="184">
        <v>0</v>
      </c>
      <c r="H443" s="184">
        <v>0</v>
      </c>
      <c r="I443" s="191"/>
      <c r="J443" s="192"/>
      <c r="K443" s="52"/>
    </row>
    <row r="444" spans="1:11" ht="15.75" customHeight="1">
      <c r="A444" s="22" t="s">
        <v>246</v>
      </c>
      <c r="B444" s="22" t="s">
        <v>93</v>
      </c>
      <c r="C444" s="5"/>
      <c r="D444" s="4" t="s">
        <v>51</v>
      </c>
      <c r="E444" s="9" t="s">
        <v>97</v>
      </c>
      <c r="F444" s="184">
        <v>0</v>
      </c>
      <c r="G444" s="184">
        <v>0</v>
      </c>
      <c r="H444" s="184">
        <v>0</v>
      </c>
      <c r="I444" s="191"/>
      <c r="J444" s="192"/>
      <c r="K444" s="52"/>
    </row>
    <row r="445" spans="1:11" ht="15.75" customHeight="1">
      <c r="A445" s="22" t="s">
        <v>282</v>
      </c>
      <c r="B445" s="22" t="s">
        <v>94</v>
      </c>
      <c r="C445" s="5"/>
      <c r="D445" s="4" t="s">
        <v>51</v>
      </c>
      <c r="E445" s="9" t="s">
        <v>97</v>
      </c>
      <c r="F445" s="184">
        <v>0</v>
      </c>
      <c r="G445" s="184">
        <v>0</v>
      </c>
      <c r="H445" s="184">
        <v>0</v>
      </c>
      <c r="I445" s="191"/>
      <c r="J445" s="192"/>
      <c r="K445" s="52"/>
    </row>
    <row r="446" spans="1:11" ht="15.75" customHeight="1">
      <c r="A446" s="22" t="s">
        <v>247</v>
      </c>
      <c r="B446" s="22" t="s">
        <v>95</v>
      </c>
      <c r="C446" s="5"/>
      <c r="D446" s="4" t="s">
        <v>51</v>
      </c>
      <c r="E446" s="9" t="s">
        <v>97</v>
      </c>
      <c r="F446" s="184">
        <v>0</v>
      </c>
      <c r="G446" s="184">
        <v>0</v>
      </c>
      <c r="H446" s="184">
        <v>0</v>
      </c>
      <c r="I446" s="191"/>
      <c r="J446" s="192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131"/>
      <c r="G447" s="131"/>
      <c r="H447" s="131"/>
      <c r="I447" s="152"/>
      <c r="J447" s="153"/>
      <c r="K447" s="63"/>
    </row>
    <row r="448" spans="1:11" ht="36">
      <c r="A448" s="196" t="s">
        <v>80</v>
      </c>
      <c r="B448" s="24"/>
      <c r="C448" s="30"/>
      <c r="D448" s="31"/>
      <c r="E448" s="31"/>
      <c r="F448" s="131"/>
      <c r="G448" s="131"/>
      <c r="H448" s="131"/>
      <c r="I448" s="152"/>
      <c r="J448" s="153"/>
      <c r="K448" s="63"/>
    </row>
    <row r="449" spans="1:11" ht="36" customHeight="1">
      <c r="A449" s="127" t="s">
        <v>76</v>
      </c>
      <c r="B449" s="8" t="s">
        <v>81</v>
      </c>
      <c r="C449" s="5"/>
      <c r="D449" s="4" t="s">
        <v>51</v>
      </c>
      <c r="E449" s="9" t="s">
        <v>97</v>
      </c>
      <c r="F449" s="184">
        <v>0</v>
      </c>
      <c r="G449" s="184">
        <v>0</v>
      </c>
      <c r="H449" s="184">
        <v>0</v>
      </c>
      <c r="I449" s="191"/>
      <c r="J449" s="192"/>
      <c r="K449" s="52"/>
    </row>
    <row r="450" spans="1:11" ht="36">
      <c r="A450" s="127" t="s">
        <v>68</v>
      </c>
      <c r="B450" s="8" t="s">
        <v>84</v>
      </c>
      <c r="C450" s="5"/>
      <c r="D450" s="4" t="s">
        <v>51</v>
      </c>
      <c r="E450" s="9" t="s">
        <v>97</v>
      </c>
      <c r="F450" s="184">
        <v>0</v>
      </c>
      <c r="G450" s="184">
        <v>0</v>
      </c>
      <c r="H450" s="184">
        <v>0</v>
      </c>
      <c r="I450" s="191"/>
      <c r="J450" s="192"/>
      <c r="K450" s="52"/>
    </row>
    <row r="451" spans="1:11" ht="27" customHeight="1">
      <c r="A451" s="127" t="s">
        <v>235</v>
      </c>
      <c r="B451" s="8" t="s">
        <v>81</v>
      </c>
      <c r="C451" s="5"/>
      <c r="D451" s="4" t="s">
        <v>51</v>
      </c>
      <c r="E451" s="9" t="s">
        <v>97</v>
      </c>
      <c r="F451" s="184">
        <v>0</v>
      </c>
      <c r="G451" s="184">
        <v>0</v>
      </c>
      <c r="H451" s="184">
        <v>0</v>
      </c>
      <c r="I451" s="191"/>
      <c r="J451" s="192"/>
      <c r="K451" s="52"/>
    </row>
    <row r="452" spans="1:11" ht="24.75" customHeight="1">
      <c r="A452" s="127" t="s">
        <v>69</v>
      </c>
      <c r="B452" s="8" t="s">
        <v>84</v>
      </c>
      <c r="C452" s="5"/>
      <c r="D452" s="4" t="s">
        <v>51</v>
      </c>
      <c r="E452" s="9" t="s">
        <v>97</v>
      </c>
      <c r="F452" s="184">
        <v>0</v>
      </c>
      <c r="G452" s="184">
        <v>0</v>
      </c>
      <c r="H452" s="184">
        <v>0</v>
      </c>
      <c r="I452" s="191"/>
      <c r="J452" s="192"/>
      <c r="K452" s="52"/>
    </row>
    <row r="453" spans="1:11" ht="48">
      <c r="A453" s="127" t="s">
        <v>70</v>
      </c>
      <c r="B453" s="8" t="s">
        <v>84</v>
      </c>
      <c r="C453" s="5"/>
      <c r="D453" s="4" t="s">
        <v>51</v>
      </c>
      <c r="E453" s="9" t="s">
        <v>97</v>
      </c>
      <c r="F453" s="184">
        <v>0</v>
      </c>
      <c r="G453" s="184">
        <v>0</v>
      </c>
      <c r="H453" s="184">
        <v>0</v>
      </c>
      <c r="I453" s="191"/>
      <c r="J453" s="192"/>
      <c r="K453" s="52"/>
    </row>
    <row r="454" spans="1:11" ht="24.75" customHeight="1">
      <c r="A454" s="18" t="s">
        <v>71</v>
      </c>
      <c r="B454" s="18" t="s">
        <v>83</v>
      </c>
      <c r="C454" s="5"/>
      <c r="D454" s="4" t="s">
        <v>51</v>
      </c>
      <c r="E454" s="9" t="s">
        <v>97</v>
      </c>
      <c r="F454" s="184">
        <v>0</v>
      </c>
      <c r="G454" s="184">
        <v>0</v>
      </c>
      <c r="H454" s="184">
        <v>0</v>
      </c>
      <c r="I454" s="191"/>
      <c r="J454" s="192"/>
      <c r="K454" s="52"/>
    </row>
    <row r="455" spans="1:11" ht="24.75" customHeight="1">
      <c r="A455" s="22" t="s">
        <v>72</v>
      </c>
      <c r="B455" s="22" t="s">
        <v>83</v>
      </c>
      <c r="C455" s="5"/>
      <c r="D455" s="4" t="s">
        <v>51</v>
      </c>
      <c r="E455" s="9" t="s">
        <v>97</v>
      </c>
      <c r="F455" s="184">
        <v>0</v>
      </c>
      <c r="G455" s="184">
        <v>0</v>
      </c>
      <c r="H455" s="184">
        <v>0</v>
      </c>
      <c r="I455" s="191"/>
      <c r="J455" s="192"/>
      <c r="K455" s="52"/>
    </row>
    <row r="456" spans="1:11" ht="24.75" customHeight="1">
      <c r="A456" s="22" t="s">
        <v>77</v>
      </c>
      <c r="B456" s="22" t="s">
        <v>82</v>
      </c>
      <c r="C456" s="5"/>
      <c r="D456" s="4" t="s">
        <v>51</v>
      </c>
      <c r="E456" s="9" t="s">
        <v>97</v>
      </c>
      <c r="F456" s="184">
        <v>0</v>
      </c>
      <c r="G456" s="184">
        <v>0</v>
      </c>
      <c r="H456" s="184">
        <v>0</v>
      </c>
      <c r="I456" s="191"/>
      <c r="J456" s="192"/>
      <c r="K456" s="52"/>
    </row>
    <row r="457" spans="1:11" ht="24.75" customHeight="1">
      <c r="A457" s="22" t="s">
        <v>73</v>
      </c>
      <c r="B457" s="22" t="s">
        <v>83</v>
      </c>
      <c r="C457" s="5"/>
      <c r="D457" s="4" t="s">
        <v>51</v>
      </c>
      <c r="E457" s="9" t="s">
        <v>97</v>
      </c>
      <c r="F457" s="184">
        <v>0</v>
      </c>
      <c r="G457" s="184">
        <v>0</v>
      </c>
      <c r="H457" s="184">
        <v>0</v>
      </c>
      <c r="I457" s="191"/>
      <c r="J457" s="192"/>
      <c r="K457" s="52"/>
    </row>
    <row r="458" spans="1:11" ht="24.75" customHeight="1">
      <c r="A458" s="18" t="s">
        <v>78</v>
      </c>
      <c r="B458" s="18" t="s">
        <v>81</v>
      </c>
      <c r="C458" s="5"/>
      <c r="D458" s="4" t="s">
        <v>51</v>
      </c>
      <c r="E458" s="9" t="s">
        <v>97</v>
      </c>
      <c r="F458" s="184">
        <v>0</v>
      </c>
      <c r="G458" s="184">
        <v>0</v>
      </c>
      <c r="H458" s="184">
        <v>0</v>
      </c>
      <c r="I458" s="191"/>
      <c r="J458" s="192"/>
      <c r="K458" s="52"/>
    </row>
    <row r="459" spans="1:11" ht="24.75" customHeight="1">
      <c r="A459" s="127" t="s">
        <v>74</v>
      </c>
      <c r="B459" s="8" t="s">
        <v>84</v>
      </c>
      <c r="C459" s="5"/>
      <c r="D459" s="4" t="s">
        <v>51</v>
      </c>
      <c r="E459" s="9" t="s">
        <v>97</v>
      </c>
      <c r="F459" s="184">
        <v>0</v>
      </c>
      <c r="G459" s="184">
        <v>0</v>
      </c>
      <c r="H459" s="184">
        <v>0</v>
      </c>
      <c r="I459" s="191"/>
      <c r="J459" s="192"/>
      <c r="K459" s="52"/>
    </row>
    <row r="460" spans="1:11" ht="24.75" customHeight="1">
      <c r="A460" s="18" t="s">
        <v>79</v>
      </c>
      <c r="B460" s="18" t="s">
        <v>81</v>
      </c>
      <c r="C460" s="5"/>
      <c r="D460" s="4" t="s">
        <v>51</v>
      </c>
      <c r="E460" s="9" t="s">
        <v>97</v>
      </c>
      <c r="F460" s="184">
        <v>0</v>
      </c>
      <c r="G460" s="184">
        <v>0</v>
      </c>
      <c r="H460" s="184">
        <v>0</v>
      </c>
      <c r="I460" s="191"/>
      <c r="J460" s="192"/>
      <c r="K460" s="52"/>
    </row>
    <row r="461" spans="1:11" ht="24.75" customHeight="1">
      <c r="A461" s="127" t="s">
        <v>75</v>
      </c>
      <c r="B461" s="8" t="s">
        <v>84</v>
      </c>
      <c r="C461" s="5"/>
      <c r="D461" s="4" t="s">
        <v>51</v>
      </c>
      <c r="E461" s="9" t="s">
        <v>97</v>
      </c>
      <c r="F461" s="184">
        <v>0</v>
      </c>
      <c r="G461" s="184">
        <v>0</v>
      </c>
      <c r="H461" s="184">
        <v>0</v>
      </c>
      <c r="I461" s="191"/>
      <c r="J461" s="192"/>
      <c r="K461" s="52"/>
    </row>
    <row r="462" spans="1:11" ht="24.75" customHeight="1">
      <c r="A462" s="187"/>
      <c r="B462" s="8"/>
      <c r="C462" s="5"/>
      <c r="D462" s="4"/>
      <c r="E462" s="193"/>
      <c r="F462" s="184"/>
      <c r="G462" s="184"/>
      <c r="H462" s="184"/>
      <c r="I462" s="191"/>
      <c r="J462" s="192"/>
      <c r="K462" s="52"/>
    </row>
    <row r="463" spans="1:11" ht="26.25" customHeight="1">
      <c r="A463" s="196" t="s">
        <v>85</v>
      </c>
      <c r="B463" s="24"/>
      <c r="C463" s="30"/>
      <c r="D463" s="31"/>
      <c r="E463" s="154"/>
      <c r="F463" s="131"/>
      <c r="G463" s="131"/>
      <c r="H463" s="131"/>
      <c r="I463" s="152"/>
      <c r="J463" s="153"/>
      <c r="K463" s="63"/>
    </row>
    <row r="464" spans="1:11" ht="24">
      <c r="A464" s="8" t="s">
        <v>240</v>
      </c>
      <c r="B464" s="8" t="s">
        <v>86</v>
      </c>
      <c r="C464" s="5"/>
      <c r="D464" s="4" t="s">
        <v>51</v>
      </c>
      <c r="E464" s="9" t="s">
        <v>97</v>
      </c>
      <c r="F464" s="184">
        <v>0</v>
      </c>
      <c r="G464" s="184">
        <v>0</v>
      </c>
      <c r="H464" s="184">
        <v>0</v>
      </c>
      <c r="I464" s="191"/>
      <c r="J464" s="192"/>
      <c r="K464" s="52"/>
    </row>
    <row r="465" spans="1:11" ht="36">
      <c r="A465" s="8" t="s">
        <v>241</v>
      </c>
      <c r="B465" s="8" t="s">
        <v>87</v>
      </c>
      <c r="C465" s="5"/>
      <c r="D465" s="4" t="s">
        <v>51</v>
      </c>
      <c r="E465" s="9" t="s">
        <v>97</v>
      </c>
      <c r="F465" s="184">
        <v>0</v>
      </c>
      <c r="G465" s="184">
        <v>0</v>
      </c>
      <c r="H465" s="184">
        <v>0</v>
      </c>
      <c r="I465" s="191"/>
      <c r="J465" s="192"/>
      <c r="K465" s="52"/>
    </row>
    <row r="466" spans="1:11" ht="24">
      <c r="A466" s="8" t="s">
        <v>242</v>
      </c>
      <c r="B466" s="8" t="s">
        <v>88</v>
      </c>
      <c r="C466" s="5"/>
      <c r="D466" s="4" t="s">
        <v>51</v>
      </c>
      <c r="E466" s="9" t="s">
        <v>97</v>
      </c>
      <c r="F466" s="184">
        <v>0</v>
      </c>
      <c r="G466" s="184">
        <v>0</v>
      </c>
      <c r="H466" s="184">
        <v>0</v>
      </c>
      <c r="I466" s="191"/>
      <c r="J466" s="192"/>
      <c r="K466" s="52"/>
    </row>
    <row r="467" spans="1:11" ht="36">
      <c r="A467" s="8" t="s">
        <v>281</v>
      </c>
      <c r="B467" s="8" t="s">
        <v>89</v>
      </c>
      <c r="C467" s="5"/>
      <c r="D467" s="4" t="s">
        <v>51</v>
      </c>
      <c r="E467" s="9" t="s">
        <v>97</v>
      </c>
      <c r="F467" s="184">
        <v>0</v>
      </c>
      <c r="G467" s="184">
        <v>0</v>
      </c>
      <c r="H467" s="184">
        <v>0</v>
      </c>
      <c r="I467" s="191"/>
      <c r="J467" s="192"/>
      <c r="K467" s="52"/>
    </row>
    <row r="468" spans="1:11" ht="36">
      <c r="A468" s="8" t="s">
        <v>243</v>
      </c>
      <c r="B468" s="8" t="s">
        <v>90</v>
      </c>
      <c r="C468" s="5"/>
      <c r="D468" s="4" t="s">
        <v>51</v>
      </c>
      <c r="E468" s="9" t="s">
        <v>97</v>
      </c>
      <c r="F468" s="184">
        <v>0</v>
      </c>
      <c r="G468" s="184">
        <v>0</v>
      </c>
      <c r="H468" s="184">
        <v>0</v>
      </c>
      <c r="I468" s="191"/>
      <c r="J468" s="192"/>
      <c r="K468" s="52"/>
    </row>
    <row r="469" spans="1:11" ht="36">
      <c r="A469" s="22" t="s">
        <v>244</v>
      </c>
      <c r="B469" s="22" t="s">
        <v>91</v>
      </c>
      <c r="C469" s="5"/>
      <c r="D469" s="4" t="s">
        <v>51</v>
      </c>
      <c r="E469" s="9" t="s">
        <v>97</v>
      </c>
      <c r="F469" s="184">
        <v>0</v>
      </c>
      <c r="G469" s="184">
        <v>0</v>
      </c>
      <c r="H469" s="184">
        <v>0</v>
      </c>
      <c r="I469" s="191"/>
      <c r="J469" s="192"/>
      <c r="K469" s="52"/>
    </row>
    <row r="470" spans="1:11" ht="36">
      <c r="A470" s="22" t="s">
        <v>245</v>
      </c>
      <c r="B470" s="22" t="s">
        <v>92</v>
      </c>
      <c r="C470" s="5"/>
      <c r="D470" s="4" t="s">
        <v>51</v>
      </c>
      <c r="E470" s="9" t="s">
        <v>97</v>
      </c>
      <c r="F470" s="184">
        <v>0</v>
      </c>
      <c r="G470" s="184">
        <v>0</v>
      </c>
      <c r="H470" s="184">
        <v>0</v>
      </c>
      <c r="I470" s="191"/>
      <c r="J470" s="192"/>
      <c r="K470" s="52"/>
    </row>
    <row r="471" spans="1:11" ht="24">
      <c r="A471" s="22" t="s">
        <v>246</v>
      </c>
      <c r="B471" s="22" t="s">
        <v>93</v>
      </c>
      <c r="C471" s="5"/>
      <c r="D471" s="4" t="s">
        <v>51</v>
      </c>
      <c r="E471" s="9" t="s">
        <v>97</v>
      </c>
      <c r="F471" s="184">
        <v>0</v>
      </c>
      <c r="G471" s="184">
        <v>0</v>
      </c>
      <c r="H471" s="184">
        <v>0</v>
      </c>
      <c r="I471" s="191"/>
      <c r="J471" s="192"/>
      <c r="K471" s="52"/>
    </row>
    <row r="472" spans="1:11" ht="36">
      <c r="A472" s="22" t="s">
        <v>282</v>
      </c>
      <c r="B472" s="22" t="s">
        <v>94</v>
      </c>
      <c r="C472" s="5"/>
      <c r="D472" s="4" t="s">
        <v>51</v>
      </c>
      <c r="E472" s="9" t="s">
        <v>97</v>
      </c>
      <c r="F472" s="184">
        <v>0</v>
      </c>
      <c r="G472" s="184">
        <v>0</v>
      </c>
      <c r="H472" s="184">
        <v>0</v>
      </c>
      <c r="I472" s="191"/>
      <c r="J472" s="192"/>
      <c r="K472" s="52"/>
    </row>
    <row r="473" spans="1:11" ht="36">
      <c r="A473" s="22" t="s">
        <v>247</v>
      </c>
      <c r="B473" s="22" t="s">
        <v>95</v>
      </c>
      <c r="C473" s="5"/>
      <c r="D473" s="4" t="s">
        <v>51</v>
      </c>
      <c r="E473" s="9" t="s">
        <v>97</v>
      </c>
      <c r="F473" s="184">
        <v>0</v>
      </c>
      <c r="G473" s="184">
        <v>0</v>
      </c>
      <c r="H473" s="184">
        <v>0</v>
      </c>
      <c r="I473" s="191"/>
      <c r="J473" s="192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152"/>
      <c r="J474" s="153"/>
      <c r="K474" s="63"/>
    </row>
    <row r="475" spans="1:11" ht="36">
      <c r="A475" s="196" t="s">
        <v>80</v>
      </c>
      <c r="B475" s="24"/>
      <c r="C475" s="30"/>
      <c r="D475" s="31"/>
      <c r="E475" s="31"/>
      <c r="F475" s="33"/>
      <c r="G475" s="33"/>
      <c r="H475" s="33"/>
      <c r="I475" s="152"/>
      <c r="J475" s="153"/>
      <c r="K475" s="63"/>
    </row>
    <row r="476" spans="1:11" ht="36.75" customHeight="1">
      <c r="A476" s="127" t="s">
        <v>76</v>
      </c>
      <c r="B476" s="8" t="s">
        <v>81</v>
      </c>
      <c r="C476" s="5"/>
      <c r="D476" s="4" t="s">
        <v>61</v>
      </c>
      <c r="E476" s="184">
        <v>39.270000000000003</v>
      </c>
      <c r="F476" s="184">
        <v>40605</v>
      </c>
      <c r="G476" s="184">
        <v>41430</v>
      </c>
      <c r="H476" s="184">
        <v>42412</v>
      </c>
      <c r="I476" s="425"/>
      <c r="J476" s="426"/>
      <c r="K476" s="52"/>
    </row>
    <row r="477" spans="1:11" ht="39" customHeight="1">
      <c r="A477" s="127" t="s">
        <v>68</v>
      </c>
      <c r="B477" s="8" t="s">
        <v>84</v>
      </c>
      <c r="C477" s="5"/>
      <c r="D477" s="4" t="s">
        <v>61</v>
      </c>
      <c r="E477" s="184">
        <v>31.78</v>
      </c>
      <c r="F477" s="184">
        <v>32861</v>
      </c>
      <c r="G477" s="184">
        <v>33528</v>
      </c>
      <c r="H477" s="184">
        <v>34322</v>
      </c>
      <c r="I477" s="425"/>
      <c r="J477" s="426"/>
      <c r="K477" s="52"/>
    </row>
    <row r="478" spans="1:11" ht="39" customHeight="1">
      <c r="A478" s="127" t="s">
        <v>235</v>
      </c>
      <c r="B478" s="8" t="s">
        <v>81</v>
      </c>
      <c r="C478" s="5"/>
      <c r="D478" s="4" t="s">
        <v>61</v>
      </c>
      <c r="E478" s="184">
        <v>31.78</v>
      </c>
      <c r="F478" s="184">
        <v>32861</v>
      </c>
      <c r="G478" s="184">
        <v>33528</v>
      </c>
      <c r="H478" s="184">
        <v>34322</v>
      </c>
      <c r="I478" s="425"/>
      <c r="J478" s="426"/>
      <c r="K478" s="52"/>
    </row>
    <row r="479" spans="1:11" ht="39" customHeight="1">
      <c r="A479" s="127" t="s">
        <v>69</v>
      </c>
      <c r="B479" s="8" t="s">
        <v>84</v>
      </c>
      <c r="C479" s="5"/>
      <c r="D479" s="4" t="s">
        <v>61</v>
      </c>
      <c r="E479" s="184">
        <v>31.78</v>
      </c>
      <c r="F479" s="184">
        <v>32861</v>
      </c>
      <c r="G479" s="184">
        <v>33528</v>
      </c>
      <c r="H479" s="184">
        <v>34322</v>
      </c>
      <c r="I479" s="425"/>
      <c r="J479" s="426"/>
      <c r="K479" s="52"/>
    </row>
    <row r="480" spans="1:11" ht="38.25" customHeight="1">
      <c r="A480" s="127" t="s">
        <v>70</v>
      </c>
      <c r="B480" s="8" t="s">
        <v>84</v>
      </c>
      <c r="C480" s="5"/>
      <c r="D480" s="4" t="s">
        <v>61</v>
      </c>
      <c r="E480" s="184">
        <v>31.78</v>
      </c>
      <c r="F480" s="184">
        <v>32861</v>
      </c>
      <c r="G480" s="184">
        <v>33528</v>
      </c>
      <c r="H480" s="184">
        <v>34322</v>
      </c>
      <c r="I480" s="425"/>
      <c r="J480" s="426"/>
      <c r="K480" s="52"/>
    </row>
    <row r="481" spans="1:11" ht="39" customHeight="1">
      <c r="A481" s="18" t="s">
        <v>71</v>
      </c>
      <c r="B481" s="18" t="s">
        <v>83</v>
      </c>
      <c r="C481" s="5"/>
      <c r="D481" s="4" t="s">
        <v>61</v>
      </c>
      <c r="E481" s="184">
        <v>55.54</v>
      </c>
      <c r="F481" s="184">
        <v>57428</v>
      </c>
      <c r="G481" s="184">
        <v>58595</v>
      </c>
      <c r="H481" s="184">
        <v>59983</v>
      </c>
      <c r="I481" s="425"/>
      <c r="J481" s="426"/>
      <c r="K481" s="52"/>
    </row>
    <row r="482" spans="1:11" ht="38.25" customHeight="1">
      <c r="A482" s="22" t="s">
        <v>72</v>
      </c>
      <c r="B482" s="22" t="s">
        <v>83</v>
      </c>
      <c r="C482" s="5"/>
      <c r="D482" s="4" t="s">
        <v>61</v>
      </c>
      <c r="E482" s="184">
        <v>66.650000000000006</v>
      </c>
      <c r="F482" s="184">
        <v>68916</v>
      </c>
      <c r="G482" s="184">
        <v>70316</v>
      </c>
      <c r="H482" s="184">
        <v>71982</v>
      </c>
      <c r="I482" s="425"/>
      <c r="J482" s="426"/>
      <c r="K482" s="52"/>
    </row>
    <row r="483" spans="1:11" ht="38.25" customHeight="1">
      <c r="A483" s="22" t="s">
        <v>77</v>
      </c>
      <c r="B483" s="22" t="s">
        <v>82</v>
      </c>
      <c r="C483" s="5"/>
      <c r="D483" s="4" t="s">
        <v>61</v>
      </c>
      <c r="E483" s="184">
        <v>103.33</v>
      </c>
      <c r="F483" s="184">
        <v>106843</v>
      </c>
      <c r="G483" s="184">
        <v>109013</v>
      </c>
      <c r="H483" s="184">
        <v>111596</v>
      </c>
      <c r="I483" s="425"/>
      <c r="J483" s="426"/>
      <c r="K483" s="52"/>
    </row>
    <row r="484" spans="1:11" ht="38.25" customHeight="1">
      <c r="A484" s="22" t="s">
        <v>73</v>
      </c>
      <c r="B484" s="22" t="s">
        <v>83</v>
      </c>
      <c r="C484" s="5"/>
      <c r="D484" s="4" t="s">
        <v>61</v>
      </c>
      <c r="E484" s="184">
        <v>83.31</v>
      </c>
      <c r="F484" s="184">
        <v>86143</v>
      </c>
      <c r="G484" s="184">
        <v>87892</v>
      </c>
      <c r="H484" s="184">
        <v>89975</v>
      </c>
      <c r="I484" s="425"/>
      <c r="J484" s="426"/>
      <c r="K484" s="52"/>
    </row>
    <row r="485" spans="1:11" ht="38.25" customHeight="1">
      <c r="A485" s="18" t="s">
        <v>78</v>
      </c>
      <c r="B485" s="18" t="s">
        <v>81</v>
      </c>
      <c r="C485" s="5"/>
      <c r="D485" s="4" t="s">
        <v>61</v>
      </c>
      <c r="E485" s="184">
        <v>39.270000000000003</v>
      </c>
      <c r="F485" s="184">
        <v>40605</v>
      </c>
      <c r="G485" s="184">
        <v>41430</v>
      </c>
      <c r="H485" s="184">
        <v>42412</v>
      </c>
      <c r="I485" s="425"/>
      <c r="J485" s="426"/>
      <c r="K485" s="52"/>
    </row>
    <row r="486" spans="1:11" ht="38.25" customHeight="1">
      <c r="A486" s="127" t="s">
        <v>74</v>
      </c>
      <c r="B486" s="8" t="s">
        <v>84</v>
      </c>
      <c r="C486" s="5"/>
      <c r="D486" s="4" t="s">
        <v>61</v>
      </c>
      <c r="E486" s="184">
        <v>31.78</v>
      </c>
      <c r="F486" s="184">
        <v>32861</v>
      </c>
      <c r="G486" s="184">
        <v>33528</v>
      </c>
      <c r="H486" s="184">
        <v>34322</v>
      </c>
      <c r="I486" s="425"/>
      <c r="J486" s="426"/>
      <c r="K486" s="52"/>
    </row>
    <row r="487" spans="1:11" ht="38.25" customHeight="1">
      <c r="A487" s="18" t="s">
        <v>79</v>
      </c>
      <c r="B487" s="18" t="s">
        <v>81</v>
      </c>
      <c r="C487" s="5"/>
      <c r="D487" s="4" t="s">
        <v>61</v>
      </c>
      <c r="E487" s="184">
        <v>62</v>
      </c>
      <c r="F487" s="184">
        <v>64108</v>
      </c>
      <c r="G487" s="184">
        <v>65410</v>
      </c>
      <c r="H487" s="184">
        <v>66960</v>
      </c>
      <c r="I487" s="425"/>
      <c r="J487" s="426"/>
      <c r="K487" s="52"/>
    </row>
    <row r="488" spans="1:11" ht="38.25" customHeight="1">
      <c r="A488" s="127" t="s">
        <v>75</v>
      </c>
      <c r="B488" s="8" t="s">
        <v>84</v>
      </c>
      <c r="C488" s="5"/>
      <c r="D488" s="4" t="s">
        <v>61</v>
      </c>
      <c r="E488" s="184">
        <v>47.61</v>
      </c>
      <c r="F488" s="184">
        <v>49229</v>
      </c>
      <c r="G488" s="184">
        <v>50229</v>
      </c>
      <c r="H488" s="184">
        <v>51419</v>
      </c>
      <c r="I488" s="425"/>
      <c r="J488" s="426"/>
      <c r="K488" s="52"/>
    </row>
    <row r="489" spans="1:11" ht="38.25" customHeight="1">
      <c r="A489" s="187"/>
      <c r="B489" s="8"/>
      <c r="C489" s="5"/>
      <c r="D489" s="4"/>
      <c r="E489" s="313"/>
      <c r="F489" s="184"/>
      <c r="G489" s="184"/>
      <c r="H489" s="184"/>
      <c r="I489" s="191"/>
      <c r="J489" s="192"/>
      <c r="K489" s="52"/>
    </row>
    <row r="490" spans="1:11" ht="26.25" customHeight="1">
      <c r="A490" s="196" t="s">
        <v>85</v>
      </c>
      <c r="B490" s="24"/>
      <c r="C490" s="30"/>
      <c r="D490" s="31"/>
      <c r="E490" s="314"/>
      <c r="F490" s="131"/>
      <c r="G490" s="131"/>
      <c r="H490" s="131"/>
      <c r="I490" s="152"/>
      <c r="J490" s="153"/>
      <c r="K490" s="63"/>
    </row>
    <row r="491" spans="1:11" ht="24">
      <c r="A491" s="8" t="s">
        <v>240</v>
      </c>
      <c r="B491" s="8" t="s">
        <v>86</v>
      </c>
      <c r="C491" s="5"/>
      <c r="D491" s="4" t="s">
        <v>51</v>
      </c>
      <c r="E491" s="312" t="s">
        <v>97</v>
      </c>
      <c r="F491" s="184">
        <v>0</v>
      </c>
      <c r="G491" s="184">
        <v>0</v>
      </c>
      <c r="H491" s="184">
        <v>0</v>
      </c>
      <c r="I491" s="191"/>
      <c r="J491" s="192"/>
      <c r="K491" s="52"/>
    </row>
    <row r="492" spans="1:11" ht="36">
      <c r="A492" s="8" t="s">
        <v>241</v>
      </c>
      <c r="B492" s="8" t="s">
        <v>87</v>
      </c>
      <c r="C492" s="5"/>
      <c r="D492" s="4" t="s">
        <v>51</v>
      </c>
      <c r="E492" s="312" t="s">
        <v>97</v>
      </c>
      <c r="F492" s="184">
        <v>0</v>
      </c>
      <c r="G492" s="184">
        <v>0</v>
      </c>
      <c r="H492" s="184">
        <v>0</v>
      </c>
      <c r="I492" s="191"/>
      <c r="J492" s="192"/>
      <c r="K492" s="52"/>
    </row>
    <row r="493" spans="1:11" ht="24">
      <c r="A493" s="8" t="s">
        <v>242</v>
      </c>
      <c r="B493" s="8" t="s">
        <v>88</v>
      </c>
      <c r="C493" s="5"/>
      <c r="D493" s="4" t="s">
        <v>51</v>
      </c>
      <c r="E493" s="312" t="s">
        <v>97</v>
      </c>
      <c r="F493" s="184">
        <v>0</v>
      </c>
      <c r="G493" s="184">
        <v>0</v>
      </c>
      <c r="H493" s="184">
        <v>0</v>
      </c>
      <c r="I493" s="191"/>
      <c r="J493" s="192"/>
      <c r="K493" s="52"/>
    </row>
    <row r="494" spans="1:11" ht="36">
      <c r="A494" s="8" t="s">
        <v>281</v>
      </c>
      <c r="B494" s="8" t="s">
        <v>89</v>
      </c>
      <c r="C494" s="5"/>
      <c r="D494" s="4" t="s">
        <v>51</v>
      </c>
      <c r="E494" s="312" t="s">
        <v>97</v>
      </c>
      <c r="F494" s="184">
        <v>0</v>
      </c>
      <c r="G494" s="184">
        <v>0</v>
      </c>
      <c r="H494" s="184">
        <v>0</v>
      </c>
      <c r="I494" s="191"/>
      <c r="J494" s="192"/>
      <c r="K494" s="52"/>
    </row>
    <row r="495" spans="1:11" ht="36">
      <c r="A495" s="8" t="s">
        <v>243</v>
      </c>
      <c r="B495" s="8" t="s">
        <v>90</v>
      </c>
      <c r="C495" s="5"/>
      <c r="D495" s="4" t="s">
        <v>51</v>
      </c>
      <c r="E495" s="312" t="s">
        <v>97</v>
      </c>
      <c r="F495" s="184">
        <v>0</v>
      </c>
      <c r="G495" s="184">
        <v>0</v>
      </c>
      <c r="H495" s="184">
        <v>0</v>
      </c>
      <c r="I495" s="191"/>
      <c r="J495" s="192"/>
      <c r="K495" s="52"/>
    </row>
    <row r="496" spans="1:11" ht="36">
      <c r="A496" s="22" t="s">
        <v>244</v>
      </c>
      <c r="B496" s="22" t="s">
        <v>91</v>
      </c>
      <c r="C496" s="5"/>
      <c r="D496" s="4" t="s">
        <v>51</v>
      </c>
      <c r="E496" s="312" t="s">
        <v>97</v>
      </c>
      <c r="F496" s="184">
        <v>0</v>
      </c>
      <c r="G496" s="184">
        <v>0</v>
      </c>
      <c r="H496" s="184">
        <v>0</v>
      </c>
      <c r="I496" s="191"/>
      <c r="J496" s="192"/>
      <c r="K496" s="52"/>
    </row>
    <row r="497" spans="1:11" ht="36">
      <c r="A497" s="22" t="s">
        <v>245</v>
      </c>
      <c r="B497" s="22" t="s">
        <v>92</v>
      </c>
      <c r="C497" s="5"/>
      <c r="D497" s="4" t="s">
        <v>51</v>
      </c>
      <c r="E497" s="312" t="s">
        <v>97</v>
      </c>
      <c r="F497" s="184">
        <v>0</v>
      </c>
      <c r="G497" s="184">
        <v>0</v>
      </c>
      <c r="H497" s="184">
        <v>0</v>
      </c>
      <c r="I497" s="191"/>
      <c r="J497" s="192"/>
      <c r="K497" s="52"/>
    </row>
    <row r="498" spans="1:11" ht="24">
      <c r="A498" s="22" t="s">
        <v>246</v>
      </c>
      <c r="B498" s="22" t="s">
        <v>93</v>
      </c>
      <c r="C498" s="5"/>
      <c r="D498" s="4" t="s">
        <v>51</v>
      </c>
      <c r="E498" s="312" t="s">
        <v>97</v>
      </c>
      <c r="F498" s="184">
        <v>0</v>
      </c>
      <c r="G498" s="184">
        <v>0</v>
      </c>
      <c r="H498" s="184">
        <v>0</v>
      </c>
      <c r="I498" s="191"/>
      <c r="J498" s="192"/>
      <c r="K498" s="52"/>
    </row>
    <row r="499" spans="1:11" ht="36">
      <c r="A499" s="22" t="s">
        <v>282</v>
      </c>
      <c r="B499" s="22" t="s">
        <v>94</v>
      </c>
      <c r="C499" s="5"/>
      <c r="D499" s="4" t="s">
        <v>51</v>
      </c>
      <c r="E499" s="312" t="s">
        <v>97</v>
      </c>
      <c r="F499" s="184">
        <v>0</v>
      </c>
      <c r="G499" s="184">
        <v>0</v>
      </c>
      <c r="H499" s="184">
        <v>0</v>
      </c>
      <c r="I499" s="191"/>
      <c r="J499" s="192"/>
      <c r="K499" s="52"/>
    </row>
    <row r="500" spans="1:11" ht="36">
      <c r="A500" s="22" t="s">
        <v>247</v>
      </c>
      <c r="B500" s="22" t="s">
        <v>95</v>
      </c>
      <c r="C500" s="5"/>
      <c r="D500" s="4" t="s">
        <v>51</v>
      </c>
      <c r="E500" s="312" t="s">
        <v>97</v>
      </c>
      <c r="F500" s="184">
        <v>0</v>
      </c>
      <c r="G500" s="184">
        <v>0</v>
      </c>
      <c r="H500" s="184">
        <v>0</v>
      </c>
      <c r="I500" s="191"/>
      <c r="J500" s="192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152"/>
      <c r="J501" s="153"/>
      <c r="K501" s="63"/>
    </row>
    <row r="502" spans="1:11" ht="36">
      <c r="A502" s="196" t="s">
        <v>80</v>
      </c>
      <c r="B502" s="24"/>
      <c r="C502" s="30"/>
      <c r="D502" s="31"/>
      <c r="E502" s="154"/>
      <c r="F502" s="33"/>
      <c r="G502" s="33"/>
      <c r="H502" s="33"/>
      <c r="I502" s="152"/>
      <c r="J502" s="153"/>
      <c r="K502" s="63"/>
    </row>
    <row r="503" spans="1:11" ht="26.25" customHeight="1">
      <c r="A503" s="127" t="s">
        <v>76</v>
      </c>
      <c r="B503" s="8" t="s">
        <v>81</v>
      </c>
      <c r="C503" s="5"/>
      <c r="D503" s="4" t="s">
        <v>53</v>
      </c>
      <c r="E503" s="427" t="s">
        <v>52</v>
      </c>
      <c r="F503" s="184">
        <v>1265</v>
      </c>
      <c r="G503" s="184">
        <v>1265</v>
      </c>
      <c r="H503" s="184">
        <v>1265</v>
      </c>
      <c r="I503" s="425"/>
      <c r="J503" s="426"/>
      <c r="K503" s="52"/>
    </row>
    <row r="504" spans="1:11" ht="27" customHeight="1">
      <c r="A504" s="127" t="s">
        <v>68</v>
      </c>
      <c r="B504" s="8" t="s">
        <v>84</v>
      </c>
      <c r="C504" s="5"/>
      <c r="D504" s="4" t="s">
        <v>53</v>
      </c>
      <c r="E504" s="428"/>
      <c r="F504" s="184">
        <v>1265</v>
      </c>
      <c r="G504" s="184">
        <v>1265</v>
      </c>
      <c r="H504" s="184">
        <v>1265</v>
      </c>
      <c r="I504" s="425"/>
      <c r="J504" s="426"/>
      <c r="K504" s="52"/>
    </row>
    <row r="505" spans="1:11" ht="24.75" customHeight="1">
      <c r="A505" s="127" t="s">
        <v>235</v>
      </c>
      <c r="B505" s="8" t="s">
        <v>81</v>
      </c>
      <c r="C505" s="5"/>
      <c r="D505" s="4" t="s">
        <v>53</v>
      </c>
      <c r="E505" s="428"/>
      <c r="F505" s="184">
        <v>1265</v>
      </c>
      <c r="G505" s="184">
        <v>1265</v>
      </c>
      <c r="H505" s="184">
        <v>1265</v>
      </c>
      <c r="I505" s="425"/>
      <c r="J505" s="426"/>
      <c r="K505" s="52"/>
    </row>
    <row r="506" spans="1:11" ht="27.75" customHeight="1">
      <c r="A506" s="127" t="s">
        <v>69</v>
      </c>
      <c r="B506" s="8" t="s">
        <v>84</v>
      </c>
      <c r="C506" s="5"/>
      <c r="D506" s="4" t="s">
        <v>53</v>
      </c>
      <c r="E506" s="428"/>
      <c r="F506" s="184">
        <v>1265</v>
      </c>
      <c r="G506" s="184">
        <v>1265</v>
      </c>
      <c r="H506" s="184">
        <v>1265</v>
      </c>
      <c r="I506" s="425"/>
      <c r="J506" s="426"/>
      <c r="K506" s="52"/>
    </row>
    <row r="507" spans="1:11" ht="27" customHeight="1">
      <c r="A507" s="127" t="s">
        <v>70</v>
      </c>
      <c r="B507" s="8" t="s">
        <v>84</v>
      </c>
      <c r="C507" s="5"/>
      <c r="D507" s="4" t="s">
        <v>53</v>
      </c>
      <c r="E507" s="428"/>
      <c r="F507" s="184">
        <v>1265</v>
      </c>
      <c r="G507" s="184">
        <v>1265</v>
      </c>
      <c r="H507" s="184">
        <v>1265</v>
      </c>
      <c r="I507" s="425"/>
      <c r="J507" s="426"/>
      <c r="K507" s="52"/>
    </row>
    <row r="508" spans="1:11" ht="24.75" customHeight="1">
      <c r="A508" s="18" t="s">
        <v>71</v>
      </c>
      <c r="B508" s="18" t="s">
        <v>83</v>
      </c>
      <c r="C508" s="5"/>
      <c r="D508" s="4" t="s">
        <v>53</v>
      </c>
      <c r="E508" s="428"/>
      <c r="F508" s="184">
        <v>1265</v>
      </c>
      <c r="G508" s="184">
        <v>1265</v>
      </c>
      <c r="H508" s="184">
        <v>1265</v>
      </c>
      <c r="I508" s="425"/>
      <c r="J508" s="426"/>
      <c r="K508" s="52"/>
    </row>
    <row r="509" spans="1:11" ht="26.25" customHeight="1">
      <c r="A509" s="22" t="s">
        <v>72</v>
      </c>
      <c r="B509" s="22" t="s">
        <v>83</v>
      </c>
      <c r="C509" s="5"/>
      <c r="D509" s="4" t="s">
        <v>53</v>
      </c>
      <c r="E509" s="428"/>
      <c r="F509" s="184">
        <v>1265</v>
      </c>
      <c r="G509" s="184">
        <v>1265</v>
      </c>
      <c r="H509" s="184">
        <v>1265</v>
      </c>
      <c r="I509" s="425"/>
      <c r="J509" s="426"/>
      <c r="K509" s="52"/>
    </row>
    <row r="510" spans="1:11" ht="26.25" customHeight="1">
      <c r="A510" s="22" t="s">
        <v>77</v>
      </c>
      <c r="B510" s="22" t="s">
        <v>82</v>
      </c>
      <c r="C510" s="5"/>
      <c r="D510" s="4" t="s">
        <v>53</v>
      </c>
      <c r="E510" s="428"/>
      <c r="F510" s="184">
        <v>1265</v>
      </c>
      <c r="G510" s="184">
        <v>1265</v>
      </c>
      <c r="H510" s="184">
        <v>1265</v>
      </c>
      <c r="I510" s="425"/>
      <c r="J510" s="426"/>
      <c r="K510" s="52"/>
    </row>
    <row r="511" spans="1:11" ht="26.25" customHeight="1">
      <c r="A511" s="22" t="s">
        <v>73</v>
      </c>
      <c r="B511" s="22" t="s">
        <v>83</v>
      </c>
      <c r="C511" s="5"/>
      <c r="D511" s="4" t="s">
        <v>53</v>
      </c>
      <c r="E511" s="428"/>
      <c r="F511" s="184">
        <v>1265</v>
      </c>
      <c r="G511" s="184">
        <v>1265</v>
      </c>
      <c r="H511" s="184">
        <v>1265</v>
      </c>
      <c r="I511" s="425"/>
      <c r="J511" s="426"/>
      <c r="K511" s="52"/>
    </row>
    <row r="512" spans="1:11" ht="26.25" customHeight="1">
      <c r="A512" s="18" t="s">
        <v>78</v>
      </c>
      <c r="B512" s="18" t="s">
        <v>81</v>
      </c>
      <c r="C512" s="5"/>
      <c r="D512" s="4" t="s">
        <v>53</v>
      </c>
      <c r="E512" s="428"/>
      <c r="F512" s="184">
        <v>1265</v>
      </c>
      <c r="G512" s="184">
        <v>1265</v>
      </c>
      <c r="H512" s="184">
        <v>1265</v>
      </c>
      <c r="I512" s="425"/>
      <c r="J512" s="426"/>
      <c r="K512" s="52"/>
    </row>
    <row r="513" spans="1:11" ht="26.25" customHeight="1">
      <c r="A513" s="127" t="s">
        <v>74</v>
      </c>
      <c r="B513" s="8" t="s">
        <v>84</v>
      </c>
      <c r="C513" s="5"/>
      <c r="D513" s="4" t="s">
        <v>53</v>
      </c>
      <c r="E513" s="428"/>
      <c r="F513" s="184">
        <v>1265</v>
      </c>
      <c r="G513" s="184">
        <v>1265</v>
      </c>
      <c r="H513" s="184">
        <v>1265</v>
      </c>
      <c r="I513" s="425"/>
      <c r="J513" s="426"/>
      <c r="K513" s="52"/>
    </row>
    <row r="514" spans="1:11" ht="26.25" customHeight="1">
      <c r="A514" s="18" t="s">
        <v>79</v>
      </c>
      <c r="B514" s="18" t="s">
        <v>81</v>
      </c>
      <c r="C514" s="5"/>
      <c r="D514" s="4" t="s">
        <v>53</v>
      </c>
      <c r="E514" s="428"/>
      <c r="F514" s="184">
        <v>1265</v>
      </c>
      <c r="G514" s="184">
        <v>1265</v>
      </c>
      <c r="H514" s="184">
        <v>1265</v>
      </c>
      <c r="I514" s="425"/>
      <c r="J514" s="426"/>
      <c r="K514" s="52"/>
    </row>
    <row r="515" spans="1:11" ht="26.25" customHeight="1">
      <c r="A515" s="127" t="s">
        <v>75</v>
      </c>
      <c r="B515" s="8" t="s">
        <v>84</v>
      </c>
      <c r="C515" s="5"/>
      <c r="D515" s="4" t="s">
        <v>53</v>
      </c>
      <c r="E515" s="428"/>
      <c r="F515" s="184">
        <v>1265</v>
      </c>
      <c r="G515" s="184">
        <v>1265</v>
      </c>
      <c r="H515" s="184">
        <v>1265</v>
      </c>
      <c r="I515" s="425"/>
      <c r="J515" s="426"/>
      <c r="K515" s="52"/>
    </row>
    <row r="516" spans="1:11" ht="26.25" customHeight="1">
      <c r="A516" s="187"/>
      <c r="B516" s="8"/>
      <c r="C516" s="5"/>
      <c r="D516" s="4"/>
      <c r="E516" s="429"/>
      <c r="F516" s="184"/>
      <c r="G516" s="184"/>
      <c r="H516" s="184"/>
      <c r="I516" s="191"/>
      <c r="J516" s="192"/>
      <c r="K516" s="52"/>
    </row>
    <row r="517" spans="1:11" ht="26.25" customHeight="1">
      <c r="A517" s="196" t="s">
        <v>85</v>
      </c>
      <c r="B517" s="24"/>
      <c r="C517" s="30"/>
      <c r="D517" s="31"/>
      <c r="E517" s="31"/>
      <c r="F517" s="33"/>
      <c r="G517" s="33"/>
      <c r="H517" s="33"/>
      <c r="I517" s="152"/>
      <c r="J517" s="153"/>
      <c r="K517" s="63"/>
    </row>
    <row r="518" spans="1:11" ht="24">
      <c r="A518" s="8" t="s">
        <v>240</v>
      </c>
      <c r="B518" s="8" t="s">
        <v>86</v>
      </c>
      <c r="C518" s="5"/>
      <c r="D518" s="4" t="s">
        <v>51</v>
      </c>
      <c r="E518" s="9" t="s">
        <v>97</v>
      </c>
      <c r="F518" s="23">
        <v>0</v>
      </c>
      <c r="G518" s="23">
        <v>0</v>
      </c>
      <c r="H518" s="23">
        <v>0</v>
      </c>
      <c r="I518" s="191"/>
      <c r="J518" s="192"/>
      <c r="K518" s="52"/>
    </row>
    <row r="519" spans="1:11" ht="36">
      <c r="A519" s="8" t="s">
        <v>241</v>
      </c>
      <c r="B519" s="8" t="s">
        <v>87</v>
      </c>
      <c r="C519" s="5"/>
      <c r="D519" s="4" t="s">
        <v>51</v>
      </c>
      <c r="E519" s="9" t="s">
        <v>97</v>
      </c>
      <c r="F519" s="23">
        <v>0</v>
      </c>
      <c r="G519" s="23">
        <v>0</v>
      </c>
      <c r="H519" s="23">
        <v>0</v>
      </c>
      <c r="I519" s="191"/>
      <c r="J519" s="192"/>
      <c r="K519" s="52"/>
    </row>
    <row r="520" spans="1:11" ht="24">
      <c r="A520" s="8" t="s">
        <v>242</v>
      </c>
      <c r="B520" s="8" t="s">
        <v>88</v>
      </c>
      <c r="C520" s="5"/>
      <c r="D520" s="4" t="s">
        <v>51</v>
      </c>
      <c r="E520" s="9" t="s">
        <v>97</v>
      </c>
      <c r="F520" s="23">
        <v>0</v>
      </c>
      <c r="G520" s="23">
        <v>0</v>
      </c>
      <c r="H520" s="23">
        <v>0</v>
      </c>
      <c r="I520" s="191"/>
      <c r="J520" s="192"/>
      <c r="K520" s="52"/>
    </row>
    <row r="521" spans="1:11" ht="36">
      <c r="A521" s="8" t="s">
        <v>281</v>
      </c>
      <c r="B521" s="8" t="s">
        <v>89</v>
      </c>
      <c r="C521" s="5"/>
      <c r="D521" s="4" t="s">
        <v>51</v>
      </c>
      <c r="E521" s="9" t="s">
        <v>97</v>
      </c>
      <c r="F521" s="23">
        <v>0</v>
      </c>
      <c r="G521" s="23">
        <v>0</v>
      </c>
      <c r="H521" s="23">
        <v>0</v>
      </c>
      <c r="I521" s="191"/>
      <c r="J521" s="192"/>
      <c r="K521" s="52"/>
    </row>
    <row r="522" spans="1:11" ht="36">
      <c r="A522" s="8" t="s">
        <v>243</v>
      </c>
      <c r="B522" s="8" t="s">
        <v>90</v>
      </c>
      <c r="C522" s="5"/>
      <c r="D522" s="4" t="s">
        <v>51</v>
      </c>
      <c r="E522" s="9" t="s">
        <v>97</v>
      </c>
      <c r="F522" s="23">
        <v>0</v>
      </c>
      <c r="G522" s="23">
        <v>0</v>
      </c>
      <c r="H522" s="23">
        <v>0</v>
      </c>
      <c r="I522" s="191"/>
      <c r="J522" s="192"/>
      <c r="K522" s="52"/>
    </row>
    <row r="523" spans="1:11" ht="36">
      <c r="A523" s="22" t="s">
        <v>244</v>
      </c>
      <c r="B523" s="22" t="s">
        <v>91</v>
      </c>
      <c r="C523" s="5"/>
      <c r="D523" s="4" t="s">
        <v>51</v>
      </c>
      <c r="E523" s="9" t="s">
        <v>97</v>
      </c>
      <c r="F523" s="23">
        <v>0</v>
      </c>
      <c r="G523" s="23">
        <v>0</v>
      </c>
      <c r="H523" s="23">
        <v>0</v>
      </c>
      <c r="I523" s="191"/>
      <c r="J523" s="192"/>
      <c r="K523" s="52"/>
    </row>
    <row r="524" spans="1:11" ht="36">
      <c r="A524" s="22" t="s">
        <v>245</v>
      </c>
      <c r="B524" s="22" t="s">
        <v>92</v>
      </c>
      <c r="C524" s="5"/>
      <c r="D524" s="4" t="s">
        <v>51</v>
      </c>
      <c r="E524" s="9" t="s">
        <v>97</v>
      </c>
      <c r="F524" s="23">
        <v>0</v>
      </c>
      <c r="G524" s="23">
        <v>0</v>
      </c>
      <c r="H524" s="23">
        <v>0</v>
      </c>
      <c r="I524" s="191"/>
      <c r="J524" s="192"/>
      <c r="K524" s="52"/>
    </row>
    <row r="525" spans="1:11" ht="24">
      <c r="A525" s="22" t="s">
        <v>246</v>
      </c>
      <c r="B525" s="22" t="s">
        <v>93</v>
      </c>
      <c r="C525" s="5"/>
      <c r="D525" s="4" t="s">
        <v>51</v>
      </c>
      <c r="E525" s="9" t="s">
        <v>97</v>
      </c>
      <c r="F525" s="23">
        <v>0</v>
      </c>
      <c r="G525" s="23">
        <v>0</v>
      </c>
      <c r="H525" s="23">
        <v>0</v>
      </c>
      <c r="I525" s="191"/>
      <c r="J525" s="192"/>
      <c r="K525" s="52"/>
    </row>
    <row r="526" spans="1:11" ht="36">
      <c r="A526" s="22" t="s">
        <v>282</v>
      </c>
      <c r="B526" s="22" t="s">
        <v>94</v>
      </c>
      <c r="C526" s="5"/>
      <c r="D526" s="4" t="s">
        <v>51</v>
      </c>
      <c r="E526" s="9" t="s">
        <v>97</v>
      </c>
      <c r="F526" s="23">
        <v>0</v>
      </c>
      <c r="G526" s="23">
        <v>0</v>
      </c>
      <c r="H526" s="23">
        <v>0</v>
      </c>
      <c r="I526" s="191"/>
      <c r="J526" s="192"/>
      <c r="K526" s="52"/>
    </row>
    <row r="527" spans="1:11" ht="36">
      <c r="A527" s="22" t="s">
        <v>247</v>
      </c>
      <c r="B527" s="22" t="s">
        <v>95</v>
      </c>
      <c r="C527" s="5"/>
      <c r="D527" s="4" t="s">
        <v>51</v>
      </c>
      <c r="E527" s="9" t="s">
        <v>97</v>
      </c>
      <c r="F527" s="23">
        <v>0</v>
      </c>
      <c r="G527" s="23">
        <v>0</v>
      </c>
      <c r="H527" s="23">
        <v>0</v>
      </c>
      <c r="I527" s="191"/>
      <c r="J527" s="192"/>
      <c r="K527" s="52"/>
    </row>
    <row r="528" spans="1:11">
      <c r="A528" s="7"/>
      <c r="B528" s="7"/>
      <c r="C528" s="10" t="s">
        <v>101</v>
      </c>
      <c r="D528" s="11" t="s">
        <v>34</v>
      </c>
      <c r="E528" s="7"/>
      <c r="F528" s="20"/>
      <c r="G528" s="20"/>
      <c r="H528" s="20"/>
      <c r="I528" s="142"/>
      <c r="J528" s="143"/>
      <c r="K528" s="53"/>
    </row>
    <row r="529" spans="1:11" ht="36">
      <c r="A529" s="155" t="s">
        <v>80</v>
      </c>
      <c r="B529" s="8"/>
      <c r="C529" s="16" t="s">
        <v>3</v>
      </c>
      <c r="D529" s="34"/>
      <c r="E529" s="8"/>
      <c r="F529" s="35"/>
      <c r="G529" s="35"/>
      <c r="H529" s="35"/>
      <c r="I529" s="144"/>
      <c r="J529" s="145"/>
      <c r="K529" s="53" t="s">
        <v>264</v>
      </c>
    </row>
    <row r="530" spans="1:11" ht="36">
      <c r="A530" s="128" t="s">
        <v>76</v>
      </c>
      <c r="B530" s="7" t="s">
        <v>81</v>
      </c>
      <c r="C530" s="10"/>
      <c r="D530" s="11"/>
      <c r="E530" s="11"/>
      <c r="F530" s="36">
        <f t="shared" ref="F530:H543" si="9">F17+F152</f>
        <v>107303.92</v>
      </c>
      <c r="G530" s="36">
        <f t="shared" si="9"/>
        <v>108660.92</v>
      </c>
      <c r="H530" s="36">
        <f t="shared" si="9"/>
        <v>110460.92</v>
      </c>
      <c r="I530" s="156"/>
      <c r="J530" s="157"/>
      <c r="K530" s="63"/>
    </row>
    <row r="531" spans="1:11" ht="36">
      <c r="A531" s="128" t="s">
        <v>68</v>
      </c>
      <c r="B531" s="7" t="s">
        <v>84</v>
      </c>
      <c r="C531" s="10"/>
      <c r="D531" s="11"/>
      <c r="E531" s="11"/>
      <c r="F531" s="36">
        <f t="shared" si="9"/>
        <v>92816.99</v>
      </c>
      <c r="G531" s="36">
        <f t="shared" si="9"/>
        <v>93946.99</v>
      </c>
      <c r="H531" s="36">
        <f t="shared" si="9"/>
        <v>95450.99</v>
      </c>
      <c r="I531" s="156"/>
      <c r="J531" s="157"/>
      <c r="K531" s="63"/>
    </row>
    <row r="532" spans="1:11" ht="48">
      <c r="A532" s="128" t="s">
        <v>235</v>
      </c>
      <c r="B532" s="7" t="s">
        <v>81</v>
      </c>
      <c r="C532" s="10"/>
      <c r="D532" s="11"/>
      <c r="E532" s="11"/>
      <c r="F532" s="36">
        <f t="shared" si="9"/>
        <v>112526.53</v>
      </c>
      <c r="G532" s="36">
        <f t="shared" si="9"/>
        <v>113841.53</v>
      </c>
      <c r="H532" s="36">
        <f t="shared" si="9"/>
        <v>115629.53</v>
      </c>
      <c r="I532" s="156"/>
      <c r="J532" s="157"/>
      <c r="K532" s="63"/>
    </row>
    <row r="533" spans="1:11" ht="48">
      <c r="A533" s="128" t="s">
        <v>69</v>
      </c>
      <c r="B533" s="7" t="s">
        <v>84</v>
      </c>
      <c r="C533" s="10"/>
      <c r="D533" s="11"/>
      <c r="E533" s="11"/>
      <c r="F533" s="36">
        <f t="shared" si="9"/>
        <v>92817.32</v>
      </c>
      <c r="G533" s="36">
        <f t="shared" si="9"/>
        <v>93947.32</v>
      </c>
      <c r="H533" s="36">
        <f t="shared" si="9"/>
        <v>95451.32</v>
      </c>
      <c r="I533" s="156"/>
      <c r="J533" s="157"/>
      <c r="K533" s="63"/>
    </row>
    <row r="534" spans="1:11" ht="48">
      <c r="A534" s="128" t="s">
        <v>70</v>
      </c>
      <c r="B534" s="7" t="s">
        <v>84</v>
      </c>
      <c r="C534" s="10"/>
      <c r="D534" s="11"/>
      <c r="E534" s="11"/>
      <c r="F534" s="36">
        <f t="shared" si="9"/>
        <v>92815.47</v>
      </c>
      <c r="G534" s="36">
        <f t="shared" si="9"/>
        <v>93945.47</v>
      </c>
      <c r="H534" s="36">
        <f t="shared" si="9"/>
        <v>95449.47</v>
      </c>
      <c r="I534" s="156"/>
      <c r="J534" s="157"/>
      <c r="K534" s="63"/>
    </row>
    <row r="535" spans="1:11" ht="48">
      <c r="A535" s="19" t="s">
        <v>71</v>
      </c>
      <c r="B535" s="19" t="s">
        <v>83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156"/>
      <c r="J535" s="157"/>
      <c r="K535" s="63"/>
    </row>
    <row r="536" spans="1:11" ht="96">
      <c r="A536" s="37" t="s">
        <v>72</v>
      </c>
      <c r="B536" s="37" t="s">
        <v>83</v>
      </c>
      <c r="C536" s="10"/>
      <c r="D536" s="11"/>
      <c r="E536" s="11"/>
      <c r="F536" s="36">
        <f t="shared" si="9"/>
        <v>204039.77</v>
      </c>
      <c r="G536" s="36">
        <f t="shared" si="9"/>
        <v>206642.77</v>
      </c>
      <c r="H536" s="36">
        <f t="shared" si="9"/>
        <v>210156.77</v>
      </c>
      <c r="I536" s="156"/>
      <c r="J536" s="157"/>
      <c r="K536" s="63"/>
    </row>
    <row r="537" spans="1:11" ht="96">
      <c r="A537" s="37" t="s">
        <v>77</v>
      </c>
      <c r="B537" s="37" t="s">
        <v>82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156"/>
      <c r="J537" s="157"/>
      <c r="K537" s="63"/>
    </row>
    <row r="538" spans="1:11" ht="96">
      <c r="A538" s="37" t="s">
        <v>73</v>
      </c>
      <c r="B538" s="37" t="s">
        <v>83</v>
      </c>
      <c r="C538" s="10"/>
      <c r="D538" s="11"/>
      <c r="E538" s="11"/>
      <c r="F538" s="36">
        <f t="shared" si="9"/>
        <v>334719.99</v>
      </c>
      <c r="G538" s="36">
        <f t="shared" si="9"/>
        <v>338783.99</v>
      </c>
      <c r="H538" s="36">
        <f t="shared" si="9"/>
        <v>344419.99</v>
      </c>
      <c r="I538" s="156"/>
      <c r="J538" s="157"/>
      <c r="K538" s="63"/>
    </row>
    <row r="539" spans="1:11" ht="24">
      <c r="A539" s="19" t="s">
        <v>78</v>
      </c>
      <c r="B539" s="19" t="s">
        <v>81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156"/>
      <c r="J539" s="157"/>
      <c r="K539" s="63"/>
    </row>
    <row r="540" spans="1:11" ht="24">
      <c r="A540" s="128" t="s">
        <v>74</v>
      </c>
      <c r="B540" s="7" t="s">
        <v>84</v>
      </c>
      <c r="C540" s="10"/>
      <c r="D540" s="11"/>
      <c r="E540" s="11"/>
      <c r="F540" s="36">
        <f t="shared" si="9"/>
        <v>109326.45</v>
      </c>
      <c r="G540" s="36">
        <f t="shared" si="9"/>
        <v>110618.45</v>
      </c>
      <c r="H540" s="36">
        <f t="shared" si="9"/>
        <v>112372.45</v>
      </c>
      <c r="I540" s="156"/>
      <c r="J540" s="157"/>
      <c r="K540" s="63"/>
    </row>
    <row r="541" spans="1:11" ht="24">
      <c r="A541" s="19" t="s">
        <v>79</v>
      </c>
      <c r="B541" s="19" t="s">
        <v>81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156"/>
      <c r="J541" s="157"/>
      <c r="K541" s="63"/>
    </row>
    <row r="542" spans="1:11" ht="24">
      <c r="A542" s="128" t="s">
        <v>75</v>
      </c>
      <c r="B542" s="7" t="s">
        <v>84</v>
      </c>
      <c r="C542" s="10"/>
      <c r="D542" s="11"/>
      <c r="E542" s="11"/>
      <c r="F542" s="36">
        <f t="shared" si="9"/>
        <v>116575.69</v>
      </c>
      <c r="G542" s="36">
        <f t="shared" si="9"/>
        <v>118107.69</v>
      </c>
      <c r="H542" s="36">
        <f t="shared" si="9"/>
        <v>120115.69</v>
      </c>
      <c r="I542" s="156"/>
      <c r="J542" s="157"/>
      <c r="K542" s="63"/>
    </row>
    <row r="543" spans="1:11">
      <c r="A543" s="137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156"/>
      <c r="J543" s="157"/>
      <c r="K543" s="63"/>
    </row>
    <row r="544" spans="1:11">
      <c r="A544" s="155" t="s">
        <v>85</v>
      </c>
      <c r="B544" s="8"/>
      <c r="C544" s="16" t="s">
        <v>4</v>
      </c>
      <c r="D544" s="34"/>
      <c r="E544" s="8"/>
      <c r="F544" s="35"/>
      <c r="G544" s="35"/>
      <c r="H544" s="35"/>
      <c r="I544" s="144"/>
      <c r="J544" s="145"/>
      <c r="K544" s="53" t="s">
        <v>249</v>
      </c>
    </row>
    <row r="545" spans="1:1271" ht="24">
      <c r="A545" s="7" t="s">
        <v>240</v>
      </c>
      <c r="B545" s="7" t="s">
        <v>86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156"/>
      <c r="J545" s="157"/>
      <c r="K545" s="63"/>
    </row>
    <row r="546" spans="1:1271" ht="36">
      <c r="A546" s="7" t="s">
        <v>241</v>
      </c>
      <c r="B546" s="7" t="s">
        <v>87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156"/>
      <c r="J546" s="157"/>
      <c r="K546" s="63"/>
    </row>
    <row r="547" spans="1:1271" ht="24">
      <c r="A547" s="7" t="s">
        <v>242</v>
      </c>
      <c r="B547" s="7" t="s">
        <v>88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156"/>
      <c r="J547" s="157"/>
      <c r="K547" s="63"/>
    </row>
    <row r="548" spans="1:1271" ht="36">
      <c r="A548" s="7" t="s">
        <v>281</v>
      </c>
      <c r="B548" s="7" t="s">
        <v>89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156"/>
      <c r="J548" s="157"/>
      <c r="K548" s="63"/>
    </row>
    <row r="549" spans="1:1271" ht="36">
      <c r="A549" s="7" t="s">
        <v>243</v>
      </c>
      <c r="B549" s="7" t="s">
        <v>90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156"/>
      <c r="J549" s="157"/>
      <c r="K549" s="63"/>
    </row>
    <row r="550" spans="1:1271" ht="36">
      <c r="A550" s="37" t="s">
        <v>244</v>
      </c>
      <c r="B550" s="37" t="s">
        <v>91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156"/>
      <c r="J550" s="157"/>
      <c r="K550" s="63"/>
    </row>
    <row r="551" spans="1:1271" ht="36">
      <c r="A551" s="37" t="s">
        <v>245</v>
      </c>
      <c r="B551" s="37" t="s">
        <v>92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156"/>
      <c r="J551" s="157"/>
      <c r="K551" s="63"/>
    </row>
    <row r="552" spans="1:1271" ht="24">
      <c r="A552" s="37" t="s">
        <v>246</v>
      </c>
      <c r="B552" s="37" t="s">
        <v>93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156"/>
      <c r="J552" s="157"/>
      <c r="K552" s="63"/>
    </row>
    <row r="553" spans="1:1271" ht="36">
      <c r="A553" s="37" t="s">
        <v>282</v>
      </c>
      <c r="B553" s="37" t="s">
        <v>94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156"/>
      <c r="J553" s="157"/>
      <c r="K553" s="63"/>
    </row>
    <row r="554" spans="1:1271" ht="36">
      <c r="A554" s="37" t="s">
        <v>247</v>
      </c>
      <c r="B554" s="37" t="s">
        <v>95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156"/>
      <c r="J554" s="157"/>
      <c r="K554" s="63"/>
    </row>
    <row r="555" spans="1:1271">
      <c r="I555" s="1"/>
      <c r="J555" s="17"/>
      <c r="K555" s="17"/>
    </row>
    <row r="556" spans="1:1271">
      <c r="A556" s="49" t="s">
        <v>119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71"/>
    </row>
    <row r="557" spans="1:1271" ht="15" customHeight="1">
      <c r="A557" s="430" t="s">
        <v>0</v>
      </c>
      <c r="B557" s="430" t="s">
        <v>1</v>
      </c>
      <c r="C557" s="431"/>
      <c r="D557" s="413"/>
      <c r="E557" s="414"/>
      <c r="F557" s="432" t="s">
        <v>266</v>
      </c>
      <c r="G557" s="433"/>
      <c r="H557" s="433"/>
      <c r="I557" s="433"/>
      <c r="J557" s="433"/>
      <c r="K557" s="434"/>
      <c r="L557" s="438" t="s">
        <v>122</v>
      </c>
      <c r="M557" s="439"/>
      <c r="N557" s="439"/>
      <c r="O557" s="439"/>
      <c r="P557" s="439"/>
      <c r="Q557" s="439"/>
      <c r="R557" s="439"/>
      <c r="S557" s="439"/>
      <c r="T557" s="439"/>
      <c r="U557" s="439"/>
      <c r="V557" s="439"/>
      <c r="W557" s="439"/>
      <c r="X557" s="439"/>
      <c r="Y557" s="439"/>
      <c r="Z557" s="439"/>
      <c r="AA557" s="439"/>
      <c r="AB557" s="439"/>
      <c r="AC557" s="439"/>
      <c r="AD557" s="439"/>
      <c r="AE557" s="439"/>
      <c r="AF557" s="440"/>
      <c r="AG557" s="441" t="s">
        <v>123</v>
      </c>
      <c r="AH557" s="442"/>
      <c r="AI557" s="442"/>
      <c r="AJ557" s="442"/>
      <c r="AK557" s="442"/>
      <c r="AL557" s="442"/>
      <c r="AM557" s="442"/>
      <c r="AN557" s="442"/>
      <c r="AO557" s="442"/>
      <c r="AP557" s="442"/>
      <c r="AQ557" s="442"/>
      <c r="AR557" s="442"/>
      <c r="AS557" s="442"/>
      <c r="AT557" s="442"/>
      <c r="AU557" s="442"/>
      <c r="AV557" s="442"/>
      <c r="AW557" s="442"/>
      <c r="AX557" s="442"/>
      <c r="AY557" s="442"/>
      <c r="AZ557" s="442"/>
      <c r="BA557" s="443"/>
      <c r="BB557" s="438" t="s">
        <v>124</v>
      </c>
      <c r="BC557" s="439"/>
      <c r="BD557" s="439"/>
      <c r="BE557" s="439"/>
      <c r="BF557" s="439"/>
      <c r="BG557" s="439"/>
      <c r="BH557" s="439"/>
      <c r="BI557" s="439"/>
      <c r="BJ557" s="439"/>
      <c r="BK557" s="439"/>
      <c r="BL557" s="439"/>
      <c r="BM557" s="439"/>
      <c r="BN557" s="439"/>
      <c r="BO557" s="439"/>
      <c r="BP557" s="439"/>
      <c r="BQ557" s="439"/>
      <c r="BR557" s="439"/>
      <c r="BS557" s="439"/>
      <c r="BT557" s="439"/>
      <c r="BU557" s="439"/>
      <c r="BV557" s="440"/>
      <c r="BW557" s="441" t="s">
        <v>125</v>
      </c>
      <c r="BX557" s="442"/>
      <c r="BY557" s="442"/>
      <c r="BZ557" s="442"/>
      <c r="CA557" s="442"/>
      <c r="CB557" s="442"/>
      <c r="CC557" s="442"/>
      <c r="CD557" s="442"/>
      <c r="CE557" s="442"/>
      <c r="CF557" s="442"/>
      <c r="CG557" s="442"/>
      <c r="CH557" s="442"/>
      <c r="CI557" s="442"/>
      <c r="CJ557" s="442"/>
      <c r="CK557" s="442"/>
      <c r="CL557" s="442"/>
      <c r="CM557" s="442"/>
      <c r="CN557" s="442"/>
      <c r="CO557" s="442"/>
      <c r="CP557" s="442"/>
      <c r="CQ557" s="443"/>
      <c r="CR557" s="438" t="s">
        <v>126</v>
      </c>
      <c r="CS557" s="439"/>
      <c r="CT557" s="439"/>
      <c r="CU557" s="439"/>
      <c r="CV557" s="439"/>
      <c r="CW557" s="439"/>
      <c r="CX557" s="439"/>
      <c r="CY557" s="439"/>
      <c r="CZ557" s="439"/>
      <c r="DA557" s="439"/>
      <c r="DB557" s="439"/>
      <c r="DC557" s="439"/>
      <c r="DD557" s="439"/>
      <c r="DE557" s="439"/>
      <c r="DF557" s="439"/>
      <c r="DG557" s="439"/>
      <c r="DH557" s="439"/>
      <c r="DI557" s="439"/>
      <c r="DJ557" s="439"/>
      <c r="DK557" s="439"/>
      <c r="DL557" s="440"/>
      <c r="DM557" s="441" t="s">
        <v>127</v>
      </c>
      <c r="DN557" s="442"/>
      <c r="DO557" s="442"/>
      <c r="DP557" s="442"/>
      <c r="DQ557" s="442"/>
      <c r="DR557" s="442"/>
      <c r="DS557" s="442"/>
      <c r="DT557" s="442"/>
      <c r="DU557" s="442"/>
      <c r="DV557" s="442"/>
      <c r="DW557" s="442"/>
      <c r="DX557" s="442"/>
      <c r="DY557" s="442"/>
      <c r="DZ557" s="442"/>
      <c r="EA557" s="442"/>
      <c r="EB557" s="442"/>
      <c r="EC557" s="442"/>
      <c r="ED557" s="442"/>
      <c r="EE557" s="442"/>
      <c r="EF557" s="442"/>
      <c r="EG557" s="443"/>
      <c r="EH557" s="438" t="s">
        <v>128</v>
      </c>
      <c r="EI557" s="439"/>
      <c r="EJ557" s="439"/>
      <c r="EK557" s="439"/>
      <c r="EL557" s="439"/>
      <c r="EM557" s="439"/>
      <c r="EN557" s="439"/>
      <c r="EO557" s="439"/>
      <c r="EP557" s="439"/>
      <c r="EQ557" s="439"/>
      <c r="ER557" s="439"/>
      <c r="ES557" s="439"/>
      <c r="ET557" s="439"/>
      <c r="EU557" s="439"/>
      <c r="EV557" s="439"/>
      <c r="EW557" s="439"/>
      <c r="EX557" s="439"/>
      <c r="EY557" s="439"/>
      <c r="EZ557" s="439"/>
      <c r="FA557" s="439"/>
      <c r="FB557" s="440"/>
      <c r="FC557" s="441" t="s">
        <v>129</v>
      </c>
      <c r="FD557" s="442"/>
      <c r="FE557" s="442"/>
      <c r="FF557" s="442"/>
      <c r="FG557" s="442"/>
      <c r="FH557" s="442"/>
      <c r="FI557" s="442"/>
      <c r="FJ557" s="442"/>
      <c r="FK557" s="442"/>
      <c r="FL557" s="442"/>
      <c r="FM557" s="442"/>
      <c r="FN557" s="442"/>
      <c r="FO557" s="442"/>
      <c r="FP557" s="442"/>
      <c r="FQ557" s="442"/>
      <c r="FR557" s="442"/>
      <c r="FS557" s="442"/>
      <c r="FT557" s="442"/>
      <c r="FU557" s="442"/>
      <c r="FV557" s="442"/>
      <c r="FW557" s="443"/>
      <c r="FX557" s="438" t="s">
        <v>130</v>
      </c>
      <c r="FY557" s="439"/>
      <c r="FZ557" s="439"/>
      <c r="GA557" s="439"/>
      <c r="GB557" s="439"/>
      <c r="GC557" s="439"/>
      <c r="GD557" s="439"/>
      <c r="GE557" s="439"/>
      <c r="GF557" s="439"/>
      <c r="GG557" s="439"/>
      <c r="GH557" s="439"/>
      <c r="GI557" s="439"/>
      <c r="GJ557" s="439"/>
      <c r="GK557" s="439"/>
      <c r="GL557" s="439"/>
      <c r="GM557" s="439"/>
      <c r="GN557" s="439"/>
      <c r="GO557" s="439"/>
      <c r="GP557" s="439"/>
      <c r="GQ557" s="439"/>
      <c r="GR557" s="440"/>
      <c r="GS557" s="441" t="s">
        <v>131</v>
      </c>
      <c r="GT557" s="442"/>
      <c r="GU557" s="442"/>
      <c r="GV557" s="442"/>
      <c r="GW557" s="442"/>
      <c r="GX557" s="442"/>
      <c r="GY557" s="442"/>
      <c r="GZ557" s="442"/>
      <c r="HA557" s="442"/>
      <c r="HB557" s="442"/>
      <c r="HC557" s="442"/>
      <c r="HD557" s="442"/>
      <c r="HE557" s="442"/>
      <c r="HF557" s="442"/>
      <c r="HG557" s="442"/>
      <c r="HH557" s="442"/>
      <c r="HI557" s="442"/>
      <c r="HJ557" s="442"/>
      <c r="HK557" s="442"/>
      <c r="HL557" s="442"/>
      <c r="HM557" s="443"/>
      <c r="HN557" s="438" t="s">
        <v>132</v>
      </c>
      <c r="HO557" s="439"/>
      <c r="HP557" s="439"/>
      <c r="HQ557" s="439"/>
      <c r="HR557" s="439"/>
      <c r="HS557" s="439"/>
      <c r="HT557" s="439"/>
      <c r="HU557" s="439"/>
      <c r="HV557" s="439"/>
      <c r="HW557" s="439"/>
      <c r="HX557" s="439"/>
      <c r="HY557" s="439"/>
      <c r="HZ557" s="439"/>
      <c r="IA557" s="439"/>
      <c r="IB557" s="439"/>
      <c r="IC557" s="439"/>
      <c r="ID557" s="439"/>
      <c r="IE557" s="439"/>
      <c r="IF557" s="439"/>
      <c r="IG557" s="439"/>
      <c r="IH557" s="440"/>
      <c r="II557" s="441" t="s">
        <v>133</v>
      </c>
      <c r="IJ557" s="442"/>
      <c r="IK557" s="442"/>
      <c r="IL557" s="442"/>
      <c r="IM557" s="442"/>
      <c r="IN557" s="442"/>
      <c r="IO557" s="442"/>
      <c r="IP557" s="442"/>
      <c r="IQ557" s="442"/>
      <c r="IR557" s="442"/>
      <c r="IS557" s="442"/>
      <c r="IT557" s="442"/>
      <c r="IU557" s="442"/>
      <c r="IV557" s="442"/>
      <c r="IW557" s="442"/>
      <c r="IX557" s="442"/>
      <c r="IY557" s="442"/>
      <c r="IZ557" s="442"/>
      <c r="JA557" s="442"/>
      <c r="JB557" s="442"/>
      <c r="JC557" s="443"/>
      <c r="JD557" s="438" t="s">
        <v>236</v>
      </c>
      <c r="JE557" s="439"/>
      <c r="JF557" s="439"/>
      <c r="JG557" s="439"/>
      <c r="JH557" s="439"/>
      <c r="JI557" s="439"/>
      <c r="JJ557" s="439"/>
      <c r="JK557" s="439"/>
      <c r="JL557" s="439"/>
      <c r="JM557" s="439"/>
      <c r="JN557" s="439"/>
      <c r="JO557" s="439"/>
      <c r="JP557" s="439"/>
      <c r="JQ557" s="439"/>
      <c r="JR557" s="439"/>
      <c r="JS557" s="439"/>
      <c r="JT557" s="439"/>
      <c r="JU557" s="439"/>
      <c r="JV557" s="439"/>
      <c r="JW557" s="439"/>
      <c r="JX557" s="440"/>
      <c r="JY557" s="441" t="s">
        <v>134</v>
      </c>
      <c r="JZ557" s="442"/>
      <c r="KA557" s="442"/>
      <c r="KB557" s="442"/>
      <c r="KC557" s="442"/>
      <c r="KD557" s="442"/>
      <c r="KE557" s="442"/>
      <c r="KF557" s="442"/>
      <c r="KG557" s="442"/>
      <c r="KH557" s="442"/>
      <c r="KI557" s="442"/>
      <c r="KJ557" s="442"/>
      <c r="KK557" s="442"/>
      <c r="KL557" s="442"/>
      <c r="KM557" s="442"/>
      <c r="KN557" s="442"/>
      <c r="KO557" s="442"/>
      <c r="KP557" s="442"/>
      <c r="KQ557" s="442"/>
      <c r="KR557" s="442"/>
      <c r="KS557" s="443"/>
      <c r="KT557" s="438" t="s">
        <v>135</v>
      </c>
      <c r="KU557" s="439"/>
      <c r="KV557" s="439"/>
      <c r="KW557" s="439"/>
      <c r="KX557" s="439"/>
      <c r="KY557" s="439"/>
      <c r="KZ557" s="439"/>
      <c r="LA557" s="439"/>
      <c r="LB557" s="439"/>
      <c r="LC557" s="439"/>
      <c r="LD557" s="439"/>
      <c r="LE557" s="439"/>
      <c r="LF557" s="439"/>
      <c r="LG557" s="439"/>
      <c r="LH557" s="439"/>
      <c r="LI557" s="439"/>
      <c r="LJ557" s="439"/>
      <c r="LK557" s="439"/>
      <c r="LL557" s="439"/>
      <c r="LM557" s="439"/>
      <c r="LN557" s="440"/>
      <c r="LO557" s="441" t="s">
        <v>237</v>
      </c>
      <c r="LP557" s="442"/>
      <c r="LQ557" s="442"/>
      <c r="LR557" s="442"/>
      <c r="LS557" s="442"/>
      <c r="LT557" s="442"/>
      <c r="LU557" s="442"/>
      <c r="LV557" s="442"/>
      <c r="LW557" s="442"/>
      <c r="LX557" s="442"/>
      <c r="LY557" s="442"/>
      <c r="LZ557" s="442"/>
      <c r="MA557" s="442"/>
      <c r="MB557" s="442"/>
      <c r="MC557" s="442"/>
      <c r="MD557" s="442"/>
      <c r="ME557" s="442"/>
      <c r="MF557" s="442"/>
      <c r="MG557" s="442"/>
      <c r="MH557" s="442"/>
      <c r="MI557" s="443"/>
      <c r="MJ557" s="438" t="s">
        <v>136</v>
      </c>
      <c r="MK557" s="439"/>
      <c r="ML557" s="439"/>
      <c r="MM557" s="439"/>
      <c r="MN557" s="439"/>
      <c r="MO557" s="439"/>
      <c r="MP557" s="439"/>
      <c r="MQ557" s="439"/>
      <c r="MR557" s="439"/>
      <c r="MS557" s="439"/>
      <c r="MT557" s="439"/>
      <c r="MU557" s="439"/>
      <c r="MV557" s="439"/>
      <c r="MW557" s="439"/>
      <c r="MX557" s="439"/>
      <c r="MY557" s="439"/>
      <c r="MZ557" s="439"/>
      <c r="NA557" s="439"/>
      <c r="NB557" s="439"/>
      <c r="NC557" s="439"/>
      <c r="ND557" s="440"/>
      <c r="NE557" s="441" t="s">
        <v>137</v>
      </c>
      <c r="NF557" s="442"/>
      <c r="NG557" s="442"/>
      <c r="NH557" s="442"/>
      <c r="NI557" s="442"/>
      <c r="NJ557" s="442"/>
      <c r="NK557" s="442"/>
      <c r="NL557" s="442"/>
      <c r="NM557" s="442"/>
      <c r="NN557" s="442"/>
      <c r="NO557" s="442"/>
      <c r="NP557" s="442"/>
      <c r="NQ557" s="442"/>
      <c r="NR557" s="442"/>
      <c r="NS557" s="442"/>
      <c r="NT557" s="442"/>
      <c r="NU557" s="442"/>
      <c r="NV557" s="442"/>
      <c r="NW557" s="442"/>
      <c r="NX557" s="442"/>
      <c r="NY557" s="443"/>
      <c r="NZ557" s="438" t="s">
        <v>138</v>
      </c>
      <c r="OA557" s="439"/>
      <c r="OB557" s="439"/>
      <c r="OC557" s="439"/>
      <c r="OD557" s="439"/>
      <c r="OE557" s="439"/>
      <c r="OF557" s="439"/>
      <c r="OG557" s="439"/>
      <c r="OH557" s="439"/>
      <c r="OI557" s="439"/>
      <c r="OJ557" s="439"/>
      <c r="OK557" s="439"/>
      <c r="OL557" s="439"/>
      <c r="OM557" s="439"/>
      <c r="ON557" s="439"/>
      <c r="OO557" s="439"/>
      <c r="OP557" s="439"/>
      <c r="OQ557" s="439"/>
      <c r="OR557" s="439"/>
      <c r="OS557" s="439"/>
      <c r="OT557" s="440"/>
      <c r="OU557" s="441" t="s">
        <v>139</v>
      </c>
      <c r="OV557" s="442"/>
      <c r="OW557" s="442"/>
      <c r="OX557" s="442"/>
      <c r="OY557" s="442"/>
      <c r="OZ557" s="442"/>
      <c r="PA557" s="442"/>
      <c r="PB557" s="442"/>
      <c r="PC557" s="442"/>
      <c r="PD557" s="442"/>
      <c r="PE557" s="442"/>
      <c r="PF557" s="442"/>
      <c r="PG557" s="442"/>
      <c r="PH557" s="442"/>
      <c r="PI557" s="442"/>
      <c r="PJ557" s="442"/>
      <c r="PK557" s="442"/>
      <c r="PL557" s="442"/>
      <c r="PM557" s="442"/>
      <c r="PN557" s="442"/>
      <c r="PO557" s="443"/>
      <c r="PP557" s="438" t="s">
        <v>140</v>
      </c>
      <c r="PQ557" s="439"/>
      <c r="PR557" s="439"/>
      <c r="PS557" s="439"/>
      <c r="PT557" s="439"/>
      <c r="PU557" s="439"/>
      <c r="PV557" s="439"/>
      <c r="PW557" s="439"/>
      <c r="PX557" s="439"/>
      <c r="PY557" s="439"/>
      <c r="PZ557" s="439"/>
      <c r="QA557" s="439"/>
      <c r="QB557" s="439"/>
      <c r="QC557" s="439"/>
      <c r="QD557" s="439"/>
      <c r="QE557" s="439"/>
      <c r="QF557" s="439"/>
      <c r="QG557" s="439"/>
      <c r="QH557" s="439"/>
      <c r="QI557" s="439"/>
      <c r="QJ557" s="440"/>
      <c r="QK557" s="441" t="s">
        <v>141</v>
      </c>
      <c r="QL557" s="442"/>
      <c r="QM557" s="442"/>
      <c r="QN557" s="442"/>
      <c r="QO557" s="442"/>
      <c r="QP557" s="442"/>
      <c r="QQ557" s="442"/>
      <c r="QR557" s="442"/>
      <c r="QS557" s="442"/>
      <c r="QT557" s="442"/>
      <c r="QU557" s="442"/>
      <c r="QV557" s="442"/>
      <c r="QW557" s="442"/>
      <c r="QX557" s="442"/>
      <c r="QY557" s="442"/>
      <c r="QZ557" s="442"/>
      <c r="RA557" s="442"/>
      <c r="RB557" s="442"/>
      <c r="RC557" s="442"/>
      <c r="RD557" s="442"/>
      <c r="RE557" s="443"/>
      <c r="RF557" s="438" t="s">
        <v>142</v>
      </c>
      <c r="RG557" s="439"/>
      <c r="RH557" s="439"/>
      <c r="RI557" s="439"/>
      <c r="RJ557" s="439"/>
      <c r="RK557" s="439"/>
      <c r="RL557" s="439"/>
      <c r="RM557" s="439"/>
      <c r="RN557" s="439"/>
      <c r="RO557" s="439"/>
      <c r="RP557" s="439"/>
      <c r="RQ557" s="439"/>
      <c r="RR557" s="439"/>
      <c r="RS557" s="439"/>
      <c r="RT557" s="439"/>
      <c r="RU557" s="439"/>
      <c r="RV557" s="439"/>
      <c r="RW557" s="439"/>
      <c r="RX557" s="439"/>
      <c r="RY557" s="439"/>
      <c r="RZ557" s="440"/>
      <c r="SA557" s="441" t="s">
        <v>143</v>
      </c>
      <c r="SB557" s="442"/>
      <c r="SC557" s="442"/>
      <c r="SD557" s="442"/>
      <c r="SE557" s="442"/>
      <c r="SF557" s="442"/>
      <c r="SG557" s="442"/>
      <c r="SH557" s="442"/>
      <c r="SI557" s="442"/>
      <c r="SJ557" s="442"/>
      <c r="SK557" s="442"/>
      <c r="SL557" s="442"/>
      <c r="SM557" s="442"/>
      <c r="SN557" s="442"/>
      <c r="SO557" s="442"/>
      <c r="SP557" s="442"/>
      <c r="SQ557" s="442"/>
      <c r="SR557" s="442"/>
      <c r="SS557" s="442"/>
      <c r="ST557" s="442"/>
      <c r="SU557" s="443"/>
      <c r="SV557" s="438" t="s">
        <v>144</v>
      </c>
      <c r="SW557" s="439"/>
      <c r="SX557" s="439"/>
      <c r="SY557" s="439"/>
      <c r="SZ557" s="439"/>
      <c r="TA557" s="439"/>
      <c r="TB557" s="439"/>
      <c r="TC557" s="439"/>
      <c r="TD557" s="439"/>
      <c r="TE557" s="439"/>
      <c r="TF557" s="439"/>
      <c r="TG557" s="439"/>
      <c r="TH557" s="439"/>
      <c r="TI557" s="439"/>
      <c r="TJ557" s="439"/>
      <c r="TK557" s="439"/>
      <c r="TL557" s="439"/>
      <c r="TM557" s="439"/>
      <c r="TN557" s="439"/>
      <c r="TO557" s="439"/>
      <c r="TP557" s="440"/>
      <c r="TQ557" s="441" t="s">
        <v>274</v>
      </c>
      <c r="TR557" s="442"/>
      <c r="TS557" s="442"/>
      <c r="TT557" s="442"/>
      <c r="TU557" s="442"/>
      <c r="TV557" s="442"/>
      <c r="TW557" s="442"/>
      <c r="TX557" s="442"/>
      <c r="TY557" s="442"/>
      <c r="TZ557" s="442"/>
      <c r="UA557" s="442"/>
      <c r="UB557" s="442"/>
      <c r="UC557" s="442"/>
      <c r="UD557" s="442"/>
      <c r="UE557" s="442"/>
      <c r="UF557" s="442"/>
      <c r="UG557" s="442"/>
      <c r="UH557" s="442"/>
      <c r="UI557" s="442"/>
      <c r="UJ557" s="442"/>
      <c r="UK557" s="443"/>
      <c r="UL557" s="438" t="s">
        <v>145</v>
      </c>
      <c r="UM557" s="439"/>
      <c r="UN557" s="439"/>
      <c r="UO557" s="439"/>
      <c r="UP557" s="439"/>
      <c r="UQ557" s="439"/>
      <c r="UR557" s="439"/>
      <c r="US557" s="439"/>
      <c r="UT557" s="439"/>
      <c r="UU557" s="439"/>
      <c r="UV557" s="439"/>
      <c r="UW557" s="439"/>
      <c r="UX557" s="439"/>
      <c r="UY557" s="439"/>
      <c r="UZ557" s="439"/>
      <c r="VA557" s="439"/>
      <c r="VB557" s="439"/>
      <c r="VC557" s="439"/>
      <c r="VD557" s="439"/>
      <c r="VE557" s="439"/>
      <c r="VF557" s="440"/>
      <c r="VG557" s="441" t="s">
        <v>146</v>
      </c>
      <c r="VH557" s="442"/>
      <c r="VI557" s="442"/>
      <c r="VJ557" s="442"/>
      <c r="VK557" s="442"/>
      <c r="VL557" s="442"/>
      <c r="VM557" s="442"/>
      <c r="VN557" s="442"/>
      <c r="VO557" s="442"/>
      <c r="VP557" s="442"/>
      <c r="VQ557" s="442"/>
      <c r="VR557" s="442"/>
      <c r="VS557" s="442"/>
      <c r="VT557" s="442"/>
      <c r="VU557" s="442"/>
      <c r="VV557" s="442"/>
      <c r="VW557" s="442"/>
      <c r="VX557" s="442"/>
      <c r="VY557" s="442"/>
      <c r="VZ557" s="442"/>
      <c r="WA557" s="443"/>
      <c r="WB557" s="438" t="s">
        <v>147</v>
      </c>
      <c r="WC557" s="439"/>
      <c r="WD557" s="439"/>
      <c r="WE557" s="439"/>
      <c r="WF557" s="439"/>
      <c r="WG557" s="439"/>
      <c r="WH557" s="439"/>
      <c r="WI557" s="439"/>
      <c r="WJ557" s="439"/>
      <c r="WK557" s="439"/>
      <c r="WL557" s="439"/>
      <c r="WM557" s="439"/>
      <c r="WN557" s="439"/>
      <c r="WO557" s="439"/>
      <c r="WP557" s="439"/>
      <c r="WQ557" s="439"/>
      <c r="WR557" s="439"/>
      <c r="WS557" s="439"/>
      <c r="WT557" s="439"/>
      <c r="WU557" s="439"/>
      <c r="WV557" s="440"/>
      <c r="WW557" s="441" t="s">
        <v>148</v>
      </c>
      <c r="WX557" s="442"/>
      <c r="WY557" s="442"/>
      <c r="WZ557" s="442"/>
      <c r="XA557" s="442"/>
      <c r="XB557" s="442"/>
      <c r="XC557" s="442"/>
      <c r="XD557" s="442"/>
      <c r="XE557" s="442"/>
      <c r="XF557" s="442"/>
      <c r="XG557" s="442"/>
      <c r="XH557" s="442"/>
      <c r="XI557" s="442"/>
      <c r="XJ557" s="442"/>
      <c r="XK557" s="442"/>
      <c r="XL557" s="442"/>
      <c r="XM557" s="442"/>
      <c r="XN557" s="442"/>
      <c r="XO557" s="442"/>
      <c r="XP557" s="442"/>
      <c r="XQ557" s="443"/>
      <c r="XR557" s="438" t="s">
        <v>149</v>
      </c>
      <c r="XS557" s="439"/>
      <c r="XT557" s="439"/>
      <c r="XU557" s="439"/>
      <c r="XV557" s="439"/>
      <c r="XW557" s="439"/>
      <c r="XX557" s="439"/>
      <c r="XY557" s="439"/>
      <c r="XZ557" s="439"/>
      <c r="YA557" s="439"/>
      <c r="YB557" s="439"/>
      <c r="YC557" s="439"/>
      <c r="YD557" s="439"/>
      <c r="YE557" s="439"/>
      <c r="YF557" s="439"/>
      <c r="YG557" s="439"/>
      <c r="YH557" s="439"/>
      <c r="YI557" s="439"/>
      <c r="YJ557" s="439"/>
      <c r="YK557" s="439"/>
      <c r="YL557" s="440"/>
      <c r="YM557" s="441" t="s">
        <v>150</v>
      </c>
      <c r="YN557" s="442"/>
      <c r="YO557" s="442"/>
      <c r="YP557" s="442"/>
      <c r="YQ557" s="442"/>
      <c r="YR557" s="442"/>
      <c r="YS557" s="442"/>
      <c r="YT557" s="442"/>
      <c r="YU557" s="442"/>
      <c r="YV557" s="442"/>
      <c r="YW557" s="442"/>
      <c r="YX557" s="442"/>
      <c r="YY557" s="442"/>
      <c r="YZ557" s="442"/>
      <c r="ZA557" s="442"/>
      <c r="ZB557" s="442"/>
      <c r="ZC557" s="442"/>
      <c r="ZD557" s="442"/>
      <c r="ZE557" s="442"/>
      <c r="ZF557" s="442"/>
      <c r="ZG557" s="443"/>
      <c r="ZH557" s="438" t="s">
        <v>151</v>
      </c>
      <c r="ZI557" s="439"/>
      <c r="ZJ557" s="439"/>
      <c r="ZK557" s="439"/>
      <c r="ZL557" s="439"/>
      <c r="ZM557" s="439"/>
      <c r="ZN557" s="439"/>
      <c r="ZO557" s="439"/>
      <c r="ZP557" s="439"/>
      <c r="ZQ557" s="439"/>
      <c r="ZR557" s="439"/>
      <c r="ZS557" s="439"/>
      <c r="ZT557" s="439"/>
      <c r="ZU557" s="439"/>
      <c r="ZV557" s="439"/>
      <c r="ZW557" s="439"/>
      <c r="ZX557" s="439"/>
      <c r="ZY557" s="439"/>
      <c r="ZZ557" s="439"/>
      <c r="AAA557" s="439"/>
      <c r="AAB557" s="440"/>
      <c r="AAC557" s="441" t="s">
        <v>238</v>
      </c>
      <c r="AAD557" s="442"/>
      <c r="AAE557" s="442"/>
      <c r="AAF557" s="442"/>
      <c r="AAG557" s="442"/>
      <c r="AAH557" s="442"/>
      <c r="AAI557" s="442"/>
      <c r="AAJ557" s="442"/>
      <c r="AAK557" s="442"/>
      <c r="AAL557" s="442"/>
      <c r="AAM557" s="442"/>
      <c r="AAN557" s="442"/>
      <c r="AAO557" s="442"/>
      <c r="AAP557" s="442"/>
      <c r="AAQ557" s="442"/>
      <c r="AAR557" s="442"/>
      <c r="AAS557" s="442"/>
      <c r="AAT557" s="442"/>
      <c r="AAU557" s="442"/>
      <c r="AAV557" s="442"/>
      <c r="AAW557" s="443"/>
      <c r="AAX557" s="438" t="s">
        <v>152</v>
      </c>
      <c r="AAY557" s="439"/>
      <c r="AAZ557" s="439"/>
      <c r="ABA557" s="439"/>
      <c r="ABB557" s="439"/>
      <c r="ABC557" s="439"/>
      <c r="ABD557" s="439"/>
      <c r="ABE557" s="439"/>
      <c r="ABF557" s="439"/>
      <c r="ABG557" s="439"/>
      <c r="ABH557" s="439"/>
      <c r="ABI557" s="439"/>
      <c r="ABJ557" s="439"/>
      <c r="ABK557" s="439"/>
      <c r="ABL557" s="439"/>
      <c r="ABM557" s="439"/>
      <c r="ABN557" s="439"/>
      <c r="ABO557" s="439"/>
      <c r="ABP557" s="439"/>
      <c r="ABQ557" s="439"/>
      <c r="ABR557" s="440"/>
      <c r="ABS557" s="441" t="s">
        <v>153</v>
      </c>
      <c r="ABT557" s="442"/>
      <c r="ABU557" s="442"/>
      <c r="ABV557" s="442"/>
      <c r="ABW557" s="442"/>
      <c r="ABX557" s="442"/>
      <c r="ABY557" s="442"/>
      <c r="ABZ557" s="442"/>
      <c r="ACA557" s="442"/>
      <c r="ACB557" s="442"/>
      <c r="ACC557" s="442"/>
      <c r="ACD557" s="442"/>
      <c r="ACE557" s="442"/>
      <c r="ACF557" s="442"/>
      <c r="ACG557" s="442"/>
      <c r="ACH557" s="442"/>
      <c r="ACI557" s="442"/>
      <c r="ACJ557" s="442"/>
      <c r="ACK557" s="442"/>
      <c r="ACL557" s="442"/>
      <c r="ACM557" s="443"/>
      <c r="ACN557" s="438" t="s">
        <v>154</v>
      </c>
      <c r="ACO557" s="439"/>
      <c r="ACP557" s="439"/>
      <c r="ACQ557" s="439"/>
      <c r="ACR557" s="439"/>
      <c r="ACS557" s="439"/>
      <c r="ACT557" s="439"/>
      <c r="ACU557" s="439"/>
      <c r="ACV557" s="439"/>
      <c r="ACW557" s="439"/>
      <c r="ACX557" s="439"/>
      <c r="ACY557" s="439"/>
      <c r="ACZ557" s="439"/>
      <c r="ADA557" s="439"/>
      <c r="ADB557" s="439"/>
      <c r="ADC557" s="439"/>
      <c r="ADD557" s="439"/>
      <c r="ADE557" s="439"/>
      <c r="ADF557" s="439"/>
      <c r="ADG557" s="439"/>
      <c r="ADH557" s="440"/>
      <c r="ADI557" s="441" t="s">
        <v>155</v>
      </c>
      <c r="ADJ557" s="442"/>
      <c r="ADK557" s="442"/>
      <c r="ADL557" s="442"/>
      <c r="ADM557" s="442"/>
      <c r="ADN557" s="442"/>
      <c r="ADO557" s="442"/>
      <c r="ADP557" s="442"/>
      <c r="ADQ557" s="442"/>
      <c r="ADR557" s="442"/>
      <c r="ADS557" s="442"/>
      <c r="ADT557" s="442"/>
      <c r="ADU557" s="442"/>
      <c r="ADV557" s="442"/>
      <c r="ADW557" s="442"/>
      <c r="ADX557" s="442"/>
      <c r="ADY557" s="442"/>
      <c r="ADZ557" s="442"/>
      <c r="AEA557" s="442"/>
      <c r="AEB557" s="442"/>
      <c r="AEC557" s="443"/>
      <c r="AED557" s="438" t="s">
        <v>156</v>
      </c>
      <c r="AEE557" s="439"/>
      <c r="AEF557" s="439"/>
      <c r="AEG557" s="439"/>
      <c r="AEH557" s="439"/>
      <c r="AEI557" s="439"/>
      <c r="AEJ557" s="439"/>
      <c r="AEK557" s="439"/>
      <c r="AEL557" s="439"/>
      <c r="AEM557" s="439"/>
      <c r="AEN557" s="439"/>
      <c r="AEO557" s="439"/>
      <c r="AEP557" s="439"/>
      <c r="AEQ557" s="439"/>
      <c r="AER557" s="439"/>
      <c r="AES557" s="439"/>
      <c r="AET557" s="439"/>
      <c r="AEU557" s="439"/>
      <c r="AEV557" s="439"/>
      <c r="AEW557" s="439"/>
      <c r="AEX557" s="440"/>
      <c r="AEY557" s="441" t="s">
        <v>269</v>
      </c>
      <c r="AEZ557" s="442"/>
      <c r="AFA557" s="442"/>
      <c r="AFB557" s="442"/>
      <c r="AFC557" s="442"/>
      <c r="AFD557" s="442"/>
      <c r="AFE557" s="442"/>
      <c r="AFF557" s="442"/>
      <c r="AFG557" s="442"/>
      <c r="AFH557" s="442"/>
      <c r="AFI557" s="442"/>
      <c r="AFJ557" s="442"/>
      <c r="AFK557" s="442"/>
      <c r="AFL557" s="442"/>
      <c r="AFM557" s="442"/>
      <c r="AFN557" s="442"/>
      <c r="AFO557" s="442"/>
      <c r="AFP557" s="442"/>
      <c r="AFQ557" s="442"/>
      <c r="AFR557" s="442"/>
      <c r="AFS557" s="443"/>
      <c r="AFT557" s="438" t="s">
        <v>157</v>
      </c>
      <c r="AFU557" s="439"/>
      <c r="AFV557" s="439"/>
      <c r="AFW557" s="439"/>
      <c r="AFX557" s="439"/>
      <c r="AFY557" s="439"/>
      <c r="AFZ557" s="439"/>
      <c r="AGA557" s="439"/>
      <c r="AGB557" s="439"/>
      <c r="AGC557" s="439"/>
      <c r="AGD557" s="439"/>
      <c r="AGE557" s="439"/>
      <c r="AGF557" s="439"/>
      <c r="AGG557" s="439"/>
      <c r="AGH557" s="439"/>
      <c r="AGI557" s="439"/>
      <c r="AGJ557" s="439"/>
      <c r="AGK557" s="439"/>
      <c r="AGL557" s="439"/>
      <c r="AGM557" s="439"/>
      <c r="AGN557" s="440"/>
      <c r="AGO557" s="441" t="s">
        <v>158</v>
      </c>
      <c r="AGP557" s="442"/>
      <c r="AGQ557" s="442"/>
      <c r="AGR557" s="442"/>
      <c r="AGS557" s="442"/>
      <c r="AGT557" s="442"/>
      <c r="AGU557" s="442"/>
      <c r="AGV557" s="442"/>
      <c r="AGW557" s="442"/>
      <c r="AGX557" s="442"/>
      <c r="AGY557" s="442"/>
      <c r="AGZ557" s="442"/>
      <c r="AHA557" s="442"/>
      <c r="AHB557" s="442"/>
      <c r="AHC557" s="442"/>
      <c r="AHD557" s="442"/>
      <c r="AHE557" s="442"/>
      <c r="AHF557" s="442"/>
      <c r="AHG557" s="442"/>
      <c r="AHH557" s="442"/>
      <c r="AHI557" s="443"/>
      <c r="AHJ557" s="438" t="s">
        <v>159</v>
      </c>
      <c r="AHK557" s="439"/>
      <c r="AHL557" s="439"/>
      <c r="AHM557" s="439"/>
      <c r="AHN557" s="439"/>
      <c r="AHO557" s="439"/>
      <c r="AHP557" s="439"/>
      <c r="AHQ557" s="439"/>
      <c r="AHR557" s="439"/>
      <c r="AHS557" s="439"/>
      <c r="AHT557" s="439"/>
      <c r="AHU557" s="439"/>
      <c r="AHV557" s="439"/>
      <c r="AHW557" s="439"/>
      <c r="AHX557" s="439"/>
      <c r="AHY557" s="439"/>
      <c r="AHZ557" s="439"/>
      <c r="AIA557" s="439"/>
      <c r="AIB557" s="439"/>
      <c r="AIC557" s="439"/>
      <c r="AID557" s="440"/>
      <c r="AIE557" s="441" t="s">
        <v>160</v>
      </c>
      <c r="AIF557" s="442"/>
      <c r="AIG557" s="442"/>
      <c r="AIH557" s="442"/>
      <c r="AII557" s="442"/>
      <c r="AIJ557" s="442"/>
      <c r="AIK557" s="442"/>
      <c r="AIL557" s="442"/>
      <c r="AIM557" s="442"/>
      <c r="AIN557" s="442"/>
      <c r="AIO557" s="442"/>
      <c r="AIP557" s="442"/>
      <c r="AIQ557" s="442"/>
      <c r="AIR557" s="442"/>
      <c r="AIS557" s="442"/>
      <c r="AIT557" s="442"/>
      <c r="AIU557" s="442"/>
      <c r="AIV557" s="442"/>
      <c r="AIW557" s="442"/>
      <c r="AIX557" s="442"/>
      <c r="AIY557" s="443"/>
      <c r="AIZ557" s="438" t="s">
        <v>161</v>
      </c>
      <c r="AJA557" s="439"/>
      <c r="AJB557" s="439"/>
      <c r="AJC557" s="439"/>
      <c r="AJD557" s="439"/>
      <c r="AJE557" s="439"/>
      <c r="AJF557" s="439"/>
      <c r="AJG557" s="439"/>
      <c r="AJH557" s="439"/>
      <c r="AJI557" s="439"/>
      <c r="AJJ557" s="439"/>
      <c r="AJK557" s="439"/>
      <c r="AJL557" s="439"/>
      <c r="AJM557" s="439"/>
      <c r="AJN557" s="439"/>
      <c r="AJO557" s="439"/>
      <c r="AJP557" s="439"/>
      <c r="AJQ557" s="439"/>
      <c r="AJR557" s="439"/>
      <c r="AJS557" s="439"/>
      <c r="AJT557" s="440"/>
      <c r="AJU557" s="441" t="s">
        <v>162</v>
      </c>
      <c r="AJV557" s="442"/>
      <c r="AJW557" s="442"/>
      <c r="AJX557" s="442"/>
      <c r="AJY557" s="442"/>
      <c r="AJZ557" s="442"/>
      <c r="AKA557" s="442"/>
      <c r="AKB557" s="442"/>
      <c r="AKC557" s="442"/>
      <c r="AKD557" s="442"/>
      <c r="AKE557" s="442"/>
      <c r="AKF557" s="442"/>
      <c r="AKG557" s="442"/>
      <c r="AKH557" s="442"/>
      <c r="AKI557" s="442"/>
      <c r="AKJ557" s="442"/>
      <c r="AKK557" s="442"/>
      <c r="AKL557" s="442"/>
      <c r="AKM557" s="442"/>
      <c r="AKN557" s="442"/>
      <c r="AKO557" s="443"/>
      <c r="AKP557" s="438" t="s">
        <v>163</v>
      </c>
      <c r="AKQ557" s="439"/>
      <c r="AKR557" s="439"/>
      <c r="AKS557" s="439"/>
      <c r="AKT557" s="439"/>
      <c r="AKU557" s="439"/>
      <c r="AKV557" s="439"/>
      <c r="AKW557" s="439"/>
      <c r="AKX557" s="439"/>
      <c r="AKY557" s="439"/>
      <c r="AKZ557" s="439"/>
      <c r="ALA557" s="439"/>
      <c r="ALB557" s="439"/>
      <c r="ALC557" s="439"/>
      <c r="ALD557" s="439"/>
      <c r="ALE557" s="439"/>
      <c r="ALF557" s="439"/>
      <c r="ALG557" s="439"/>
      <c r="ALH557" s="439"/>
      <c r="ALI557" s="439"/>
      <c r="ALJ557" s="440"/>
      <c r="ALK557" s="441" t="s">
        <v>164</v>
      </c>
      <c r="ALL557" s="442"/>
      <c r="ALM557" s="442"/>
      <c r="ALN557" s="442"/>
      <c r="ALO557" s="442"/>
      <c r="ALP557" s="442"/>
      <c r="ALQ557" s="442"/>
      <c r="ALR557" s="442"/>
      <c r="ALS557" s="442"/>
      <c r="ALT557" s="442"/>
      <c r="ALU557" s="442"/>
      <c r="ALV557" s="442"/>
      <c r="ALW557" s="442"/>
      <c r="ALX557" s="442"/>
      <c r="ALY557" s="442"/>
      <c r="ALZ557" s="442"/>
      <c r="AMA557" s="442"/>
      <c r="AMB557" s="442"/>
      <c r="AMC557" s="442"/>
      <c r="AMD557" s="442"/>
      <c r="AME557" s="443"/>
      <c r="AMF557" s="438" t="s">
        <v>165</v>
      </c>
      <c r="AMG557" s="439"/>
      <c r="AMH557" s="439"/>
      <c r="AMI557" s="439"/>
      <c r="AMJ557" s="439"/>
      <c r="AMK557" s="439"/>
      <c r="AML557" s="439"/>
      <c r="AMM557" s="439"/>
      <c r="AMN557" s="439"/>
      <c r="AMO557" s="439"/>
      <c r="AMP557" s="439"/>
      <c r="AMQ557" s="439"/>
      <c r="AMR557" s="439"/>
      <c r="AMS557" s="439"/>
      <c r="AMT557" s="439"/>
      <c r="AMU557" s="439"/>
      <c r="AMV557" s="439"/>
      <c r="AMW557" s="439"/>
      <c r="AMX557" s="439"/>
      <c r="AMY557" s="439"/>
      <c r="AMZ557" s="440"/>
      <c r="ANA557" s="441" t="s">
        <v>175</v>
      </c>
      <c r="ANB557" s="442"/>
      <c r="ANC557" s="442"/>
      <c r="AND557" s="442"/>
      <c r="ANE557" s="442"/>
      <c r="ANF557" s="442"/>
      <c r="ANG557" s="442"/>
      <c r="ANH557" s="442"/>
      <c r="ANI557" s="442"/>
      <c r="ANJ557" s="442"/>
      <c r="ANK557" s="442"/>
      <c r="ANL557" s="442"/>
      <c r="ANM557" s="442"/>
      <c r="ANN557" s="442"/>
      <c r="ANO557" s="442"/>
      <c r="ANP557" s="442"/>
      <c r="ANQ557" s="442"/>
      <c r="ANR557" s="442"/>
      <c r="ANS557" s="442"/>
      <c r="ANT557" s="442"/>
      <c r="ANU557" s="443"/>
      <c r="ANV557" s="438" t="s">
        <v>166</v>
      </c>
      <c r="ANW557" s="439"/>
      <c r="ANX557" s="439"/>
      <c r="ANY557" s="439"/>
      <c r="ANZ557" s="439"/>
      <c r="AOA557" s="439"/>
      <c r="AOB557" s="439"/>
      <c r="AOC557" s="439"/>
      <c r="AOD557" s="439"/>
      <c r="AOE557" s="439"/>
      <c r="AOF557" s="439"/>
      <c r="AOG557" s="439"/>
      <c r="AOH557" s="439"/>
      <c r="AOI557" s="439"/>
      <c r="AOJ557" s="439"/>
      <c r="AOK557" s="439"/>
      <c r="AOL557" s="439"/>
      <c r="AOM557" s="439"/>
      <c r="AON557" s="439"/>
      <c r="AOO557" s="439"/>
      <c r="AOP557" s="440"/>
      <c r="AOQ557" s="444" t="s">
        <v>167</v>
      </c>
      <c r="AOR557" s="445"/>
      <c r="AOS557" s="445"/>
      <c r="AOT557" s="445"/>
      <c r="AOU557" s="445"/>
      <c r="AOV557" s="445"/>
      <c r="AOW557" s="445"/>
      <c r="AOX557" s="445"/>
      <c r="AOY557" s="445"/>
      <c r="AOZ557" s="445"/>
      <c r="APA557" s="445"/>
      <c r="APB557" s="445"/>
      <c r="APC557" s="445"/>
      <c r="APD557" s="445"/>
      <c r="APE557" s="445"/>
      <c r="APF557" s="445"/>
      <c r="APG557" s="445"/>
      <c r="APH557" s="445"/>
      <c r="API557" s="445"/>
      <c r="APJ557" s="445"/>
      <c r="APK557" s="446"/>
      <c r="APL557" s="438" t="s">
        <v>168</v>
      </c>
      <c r="APM557" s="439"/>
      <c r="APN557" s="439"/>
      <c r="APO557" s="439"/>
      <c r="APP557" s="439"/>
      <c r="APQ557" s="439"/>
      <c r="APR557" s="439"/>
      <c r="APS557" s="439"/>
      <c r="APT557" s="439"/>
      <c r="APU557" s="439"/>
      <c r="APV557" s="439"/>
      <c r="APW557" s="439"/>
      <c r="APX557" s="439"/>
      <c r="APY557" s="439"/>
      <c r="APZ557" s="439"/>
      <c r="AQA557" s="439"/>
      <c r="AQB557" s="439"/>
      <c r="AQC557" s="439"/>
      <c r="AQD557" s="439"/>
      <c r="AQE557" s="439"/>
      <c r="AQF557" s="440"/>
      <c r="AQG557" s="444" t="s">
        <v>169</v>
      </c>
      <c r="AQH557" s="445"/>
      <c r="AQI557" s="445"/>
      <c r="AQJ557" s="445"/>
      <c r="AQK557" s="445"/>
      <c r="AQL557" s="445"/>
      <c r="AQM557" s="445"/>
      <c r="AQN557" s="445"/>
      <c r="AQO557" s="445"/>
      <c r="AQP557" s="445"/>
      <c r="AQQ557" s="445"/>
      <c r="AQR557" s="445"/>
      <c r="AQS557" s="445"/>
      <c r="AQT557" s="445"/>
      <c r="AQU557" s="445"/>
      <c r="AQV557" s="445"/>
      <c r="AQW557" s="445"/>
      <c r="AQX557" s="445"/>
      <c r="AQY557" s="445"/>
      <c r="AQZ557" s="445"/>
      <c r="ARA557" s="446"/>
      <c r="ARB557" s="438" t="s">
        <v>170</v>
      </c>
      <c r="ARC557" s="439"/>
      <c r="ARD557" s="439"/>
      <c r="ARE557" s="439"/>
      <c r="ARF557" s="439"/>
      <c r="ARG557" s="439"/>
      <c r="ARH557" s="439"/>
      <c r="ARI557" s="439"/>
      <c r="ARJ557" s="439"/>
      <c r="ARK557" s="439"/>
      <c r="ARL557" s="439"/>
      <c r="ARM557" s="439"/>
      <c r="ARN557" s="439"/>
      <c r="ARO557" s="439"/>
      <c r="ARP557" s="439"/>
      <c r="ARQ557" s="439"/>
      <c r="ARR557" s="439"/>
      <c r="ARS557" s="439"/>
      <c r="ART557" s="439"/>
      <c r="ARU557" s="439"/>
      <c r="ARV557" s="440"/>
      <c r="ARW557" s="444" t="s">
        <v>171</v>
      </c>
      <c r="ARX557" s="445"/>
      <c r="ARY557" s="445"/>
      <c r="ARZ557" s="445"/>
      <c r="ASA557" s="445"/>
      <c r="ASB557" s="445"/>
      <c r="ASC557" s="445"/>
      <c r="ASD557" s="445"/>
      <c r="ASE557" s="445"/>
      <c r="ASF557" s="445"/>
      <c r="ASG557" s="445"/>
      <c r="ASH557" s="445"/>
      <c r="ASI557" s="445"/>
      <c r="ASJ557" s="445"/>
      <c r="ASK557" s="445"/>
      <c r="ASL557" s="445"/>
      <c r="ASM557" s="445"/>
      <c r="ASN557" s="445"/>
      <c r="ASO557" s="445"/>
      <c r="ASP557" s="445"/>
      <c r="ASQ557" s="446"/>
      <c r="ASR557" s="438" t="s">
        <v>172</v>
      </c>
      <c r="ASS557" s="439"/>
      <c r="AST557" s="439"/>
      <c r="ASU557" s="439"/>
      <c r="ASV557" s="439"/>
      <c r="ASW557" s="439"/>
      <c r="ASX557" s="439"/>
      <c r="ASY557" s="439"/>
      <c r="ASZ557" s="439"/>
      <c r="ATA557" s="439"/>
      <c r="ATB557" s="439"/>
      <c r="ATC557" s="439"/>
      <c r="ATD557" s="439"/>
      <c r="ATE557" s="439"/>
      <c r="ATF557" s="439"/>
      <c r="ATG557" s="439"/>
      <c r="ATH557" s="439"/>
      <c r="ATI557" s="439"/>
      <c r="ATJ557" s="439"/>
      <c r="ATK557" s="439"/>
      <c r="ATL557" s="440"/>
      <c r="ATM557" s="444" t="s">
        <v>173</v>
      </c>
      <c r="ATN557" s="445"/>
      <c r="ATO557" s="445"/>
      <c r="ATP557" s="445"/>
      <c r="ATQ557" s="445"/>
      <c r="ATR557" s="445"/>
      <c r="ATS557" s="445"/>
      <c r="ATT557" s="445"/>
      <c r="ATU557" s="445"/>
      <c r="ATV557" s="445"/>
      <c r="ATW557" s="445"/>
      <c r="ATX557" s="445"/>
      <c r="ATY557" s="445"/>
      <c r="ATZ557" s="445"/>
      <c r="AUA557" s="445"/>
      <c r="AUB557" s="445"/>
      <c r="AUC557" s="445"/>
      <c r="AUD557" s="445"/>
      <c r="AUE557" s="445"/>
      <c r="AUF557" s="445"/>
      <c r="AUG557" s="446"/>
      <c r="AUH557" s="438" t="s">
        <v>174</v>
      </c>
      <c r="AUI557" s="439"/>
      <c r="AUJ557" s="439"/>
      <c r="AUK557" s="439"/>
      <c r="AUL557" s="439"/>
      <c r="AUM557" s="439"/>
      <c r="AUN557" s="439"/>
      <c r="AUO557" s="439"/>
      <c r="AUP557" s="439"/>
      <c r="AUQ557" s="439"/>
      <c r="AUR557" s="439"/>
      <c r="AUS557" s="439"/>
      <c r="AUT557" s="439"/>
      <c r="AUU557" s="439"/>
      <c r="AUV557" s="439"/>
      <c r="AUW557" s="439"/>
      <c r="AUX557" s="439"/>
      <c r="AUY557" s="439"/>
      <c r="AUZ557" s="439"/>
      <c r="AVA557" s="439"/>
      <c r="AVB557" s="440"/>
      <c r="AVC557" s="444" t="s">
        <v>270</v>
      </c>
      <c r="AVD557" s="445"/>
      <c r="AVE557" s="445"/>
      <c r="AVF557" s="445"/>
      <c r="AVG557" s="445"/>
      <c r="AVH557" s="445"/>
      <c r="AVI557" s="445"/>
      <c r="AVJ557" s="445"/>
      <c r="AVK557" s="445"/>
      <c r="AVL557" s="445"/>
      <c r="AVM557" s="445"/>
      <c r="AVN557" s="445"/>
      <c r="AVO557" s="445"/>
      <c r="AVP557" s="445"/>
      <c r="AVQ557" s="445"/>
      <c r="AVR557" s="445"/>
      <c r="AVS557" s="445"/>
      <c r="AVT557" s="445"/>
      <c r="AVU557" s="445"/>
      <c r="AVV557" s="445"/>
      <c r="AVW557" s="446"/>
    </row>
    <row r="558" spans="1:1271" ht="45.75" customHeight="1">
      <c r="A558" s="430"/>
      <c r="B558" s="430"/>
      <c r="C558" s="431"/>
      <c r="D558" s="415"/>
      <c r="E558" s="416"/>
      <c r="F558" s="435" t="s">
        <v>267</v>
      </c>
      <c r="G558" s="436"/>
      <c r="H558" s="437"/>
      <c r="I558" s="435" t="s">
        <v>268</v>
      </c>
      <c r="J558" s="436"/>
      <c r="K558" s="437"/>
      <c r="L558" s="447" t="s">
        <v>250</v>
      </c>
      <c r="M558" s="448"/>
      <c r="N558" s="449"/>
      <c r="O558" s="447" t="s">
        <v>251</v>
      </c>
      <c r="P558" s="448"/>
      <c r="Q558" s="449"/>
      <c r="R558" s="447" t="s">
        <v>252</v>
      </c>
      <c r="S558" s="448"/>
      <c r="T558" s="449"/>
      <c r="U558" s="447" t="s">
        <v>253</v>
      </c>
      <c r="V558" s="448"/>
      <c r="W558" s="449"/>
      <c r="X558" s="447" t="s">
        <v>254</v>
      </c>
      <c r="Y558" s="448"/>
      <c r="Z558" s="449"/>
      <c r="AA558" s="447" t="s">
        <v>255</v>
      </c>
      <c r="AB558" s="448"/>
      <c r="AC558" s="449"/>
      <c r="AD558" s="447" t="s">
        <v>256</v>
      </c>
      <c r="AE558" s="448"/>
      <c r="AF558" s="449"/>
      <c r="AG558" s="435" t="s">
        <v>250</v>
      </c>
      <c r="AH558" s="436"/>
      <c r="AI558" s="437"/>
      <c r="AJ558" s="435" t="s">
        <v>251</v>
      </c>
      <c r="AK558" s="436"/>
      <c r="AL558" s="437"/>
      <c r="AM558" s="435" t="s">
        <v>252</v>
      </c>
      <c r="AN558" s="436"/>
      <c r="AO558" s="437"/>
      <c r="AP558" s="435" t="s">
        <v>253</v>
      </c>
      <c r="AQ558" s="436"/>
      <c r="AR558" s="437"/>
      <c r="AS558" s="435" t="s">
        <v>254</v>
      </c>
      <c r="AT558" s="436"/>
      <c r="AU558" s="437"/>
      <c r="AV558" s="435" t="s">
        <v>255</v>
      </c>
      <c r="AW558" s="436"/>
      <c r="AX558" s="437"/>
      <c r="AY558" s="435" t="s">
        <v>256</v>
      </c>
      <c r="AZ558" s="436"/>
      <c r="BA558" s="437"/>
      <c r="BB558" s="447" t="s">
        <v>250</v>
      </c>
      <c r="BC558" s="448"/>
      <c r="BD558" s="449"/>
      <c r="BE558" s="447" t="s">
        <v>251</v>
      </c>
      <c r="BF558" s="448"/>
      <c r="BG558" s="449"/>
      <c r="BH558" s="447" t="s">
        <v>252</v>
      </c>
      <c r="BI558" s="448"/>
      <c r="BJ558" s="449"/>
      <c r="BK558" s="447" t="s">
        <v>253</v>
      </c>
      <c r="BL558" s="448"/>
      <c r="BM558" s="449"/>
      <c r="BN558" s="447" t="s">
        <v>254</v>
      </c>
      <c r="BO558" s="448"/>
      <c r="BP558" s="449"/>
      <c r="BQ558" s="447" t="s">
        <v>255</v>
      </c>
      <c r="BR558" s="448"/>
      <c r="BS558" s="449"/>
      <c r="BT558" s="447" t="s">
        <v>256</v>
      </c>
      <c r="BU558" s="448"/>
      <c r="BV558" s="449"/>
      <c r="BW558" s="435" t="s">
        <v>250</v>
      </c>
      <c r="BX558" s="436"/>
      <c r="BY558" s="437"/>
      <c r="BZ558" s="435" t="s">
        <v>251</v>
      </c>
      <c r="CA558" s="436"/>
      <c r="CB558" s="437"/>
      <c r="CC558" s="435" t="s">
        <v>252</v>
      </c>
      <c r="CD558" s="436"/>
      <c r="CE558" s="437"/>
      <c r="CF558" s="435" t="s">
        <v>253</v>
      </c>
      <c r="CG558" s="436"/>
      <c r="CH558" s="437"/>
      <c r="CI558" s="435" t="s">
        <v>254</v>
      </c>
      <c r="CJ558" s="436"/>
      <c r="CK558" s="437"/>
      <c r="CL558" s="435" t="s">
        <v>255</v>
      </c>
      <c r="CM558" s="436"/>
      <c r="CN558" s="437"/>
      <c r="CO558" s="435" t="s">
        <v>256</v>
      </c>
      <c r="CP558" s="436"/>
      <c r="CQ558" s="437"/>
      <c r="CR558" s="447" t="s">
        <v>250</v>
      </c>
      <c r="CS558" s="448"/>
      <c r="CT558" s="449"/>
      <c r="CU558" s="447" t="s">
        <v>251</v>
      </c>
      <c r="CV558" s="448"/>
      <c r="CW558" s="449"/>
      <c r="CX558" s="447" t="s">
        <v>252</v>
      </c>
      <c r="CY558" s="448"/>
      <c r="CZ558" s="449"/>
      <c r="DA558" s="447" t="s">
        <v>253</v>
      </c>
      <c r="DB558" s="448"/>
      <c r="DC558" s="449"/>
      <c r="DD558" s="447" t="s">
        <v>254</v>
      </c>
      <c r="DE558" s="448"/>
      <c r="DF558" s="449"/>
      <c r="DG558" s="447" t="s">
        <v>255</v>
      </c>
      <c r="DH558" s="448"/>
      <c r="DI558" s="449"/>
      <c r="DJ558" s="447" t="s">
        <v>256</v>
      </c>
      <c r="DK558" s="448"/>
      <c r="DL558" s="449"/>
      <c r="DM558" s="435" t="s">
        <v>250</v>
      </c>
      <c r="DN558" s="436"/>
      <c r="DO558" s="437"/>
      <c r="DP558" s="435" t="s">
        <v>251</v>
      </c>
      <c r="DQ558" s="436"/>
      <c r="DR558" s="437"/>
      <c r="DS558" s="435" t="s">
        <v>252</v>
      </c>
      <c r="DT558" s="436"/>
      <c r="DU558" s="437"/>
      <c r="DV558" s="435" t="s">
        <v>253</v>
      </c>
      <c r="DW558" s="436"/>
      <c r="DX558" s="437"/>
      <c r="DY558" s="435" t="s">
        <v>254</v>
      </c>
      <c r="DZ558" s="436"/>
      <c r="EA558" s="437"/>
      <c r="EB558" s="435" t="s">
        <v>255</v>
      </c>
      <c r="EC558" s="436"/>
      <c r="ED558" s="437"/>
      <c r="EE558" s="435" t="s">
        <v>256</v>
      </c>
      <c r="EF558" s="436"/>
      <c r="EG558" s="437"/>
      <c r="EH558" s="447" t="s">
        <v>250</v>
      </c>
      <c r="EI558" s="448"/>
      <c r="EJ558" s="449"/>
      <c r="EK558" s="447" t="s">
        <v>251</v>
      </c>
      <c r="EL558" s="448"/>
      <c r="EM558" s="449"/>
      <c r="EN558" s="447" t="s">
        <v>252</v>
      </c>
      <c r="EO558" s="448"/>
      <c r="EP558" s="449"/>
      <c r="EQ558" s="447" t="s">
        <v>253</v>
      </c>
      <c r="ER558" s="448"/>
      <c r="ES558" s="449"/>
      <c r="ET558" s="447" t="s">
        <v>254</v>
      </c>
      <c r="EU558" s="448"/>
      <c r="EV558" s="449"/>
      <c r="EW558" s="447" t="s">
        <v>255</v>
      </c>
      <c r="EX558" s="448"/>
      <c r="EY558" s="449"/>
      <c r="EZ558" s="447" t="s">
        <v>256</v>
      </c>
      <c r="FA558" s="448"/>
      <c r="FB558" s="449"/>
      <c r="FC558" s="435" t="s">
        <v>250</v>
      </c>
      <c r="FD558" s="436"/>
      <c r="FE558" s="437"/>
      <c r="FF558" s="435" t="s">
        <v>251</v>
      </c>
      <c r="FG558" s="436"/>
      <c r="FH558" s="437"/>
      <c r="FI558" s="435" t="s">
        <v>252</v>
      </c>
      <c r="FJ558" s="436"/>
      <c r="FK558" s="437"/>
      <c r="FL558" s="435" t="s">
        <v>253</v>
      </c>
      <c r="FM558" s="436"/>
      <c r="FN558" s="437"/>
      <c r="FO558" s="435" t="s">
        <v>254</v>
      </c>
      <c r="FP558" s="436"/>
      <c r="FQ558" s="437"/>
      <c r="FR558" s="435" t="s">
        <v>255</v>
      </c>
      <c r="FS558" s="436"/>
      <c r="FT558" s="437"/>
      <c r="FU558" s="435" t="s">
        <v>256</v>
      </c>
      <c r="FV558" s="436"/>
      <c r="FW558" s="437"/>
      <c r="FX558" s="447" t="s">
        <v>250</v>
      </c>
      <c r="FY558" s="448"/>
      <c r="FZ558" s="449"/>
      <c r="GA558" s="447" t="s">
        <v>251</v>
      </c>
      <c r="GB558" s="448"/>
      <c r="GC558" s="449"/>
      <c r="GD558" s="447" t="s">
        <v>252</v>
      </c>
      <c r="GE558" s="448"/>
      <c r="GF558" s="449"/>
      <c r="GG558" s="447" t="s">
        <v>253</v>
      </c>
      <c r="GH558" s="448"/>
      <c r="GI558" s="449"/>
      <c r="GJ558" s="447" t="s">
        <v>254</v>
      </c>
      <c r="GK558" s="448"/>
      <c r="GL558" s="449"/>
      <c r="GM558" s="447" t="s">
        <v>255</v>
      </c>
      <c r="GN558" s="448"/>
      <c r="GO558" s="449"/>
      <c r="GP558" s="447" t="s">
        <v>256</v>
      </c>
      <c r="GQ558" s="448"/>
      <c r="GR558" s="449"/>
      <c r="GS558" s="435" t="s">
        <v>250</v>
      </c>
      <c r="GT558" s="436"/>
      <c r="GU558" s="437"/>
      <c r="GV558" s="435" t="s">
        <v>251</v>
      </c>
      <c r="GW558" s="436"/>
      <c r="GX558" s="437"/>
      <c r="GY558" s="435" t="s">
        <v>252</v>
      </c>
      <c r="GZ558" s="436"/>
      <c r="HA558" s="437"/>
      <c r="HB558" s="435" t="s">
        <v>253</v>
      </c>
      <c r="HC558" s="436"/>
      <c r="HD558" s="437"/>
      <c r="HE558" s="435" t="s">
        <v>254</v>
      </c>
      <c r="HF558" s="436"/>
      <c r="HG558" s="437"/>
      <c r="HH558" s="435" t="s">
        <v>255</v>
      </c>
      <c r="HI558" s="436"/>
      <c r="HJ558" s="437"/>
      <c r="HK558" s="435" t="s">
        <v>256</v>
      </c>
      <c r="HL558" s="436"/>
      <c r="HM558" s="437"/>
      <c r="HN558" s="447" t="s">
        <v>250</v>
      </c>
      <c r="HO558" s="448"/>
      <c r="HP558" s="449"/>
      <c r="HQ558" s="447" t="s">
        <v>251</v>
      </c>
      <c r="HR558" s="448"/>
      <c r="HS558" s="449"/>
      <c r="HT558" s="447" t="s">
        <v>252</v>
      </c>
      <c r="HU558" s="448"/>
      <c r="HV558" s="449"/>
      <c r="HW558" s="447" t="s">
        <v>253</v>
      </c>
      <c r="HX558" s="448"/>
      <c r="HY558" s="449"/>
      <c r="HZ558" s="447" t="s">
        <v>254</v>
      </c>
      <c r="IA558" s="448"/>
      <c r="IB558" s="449"/>
      <c r="IC558" s="447" t="s">
        <v>255</v>
      </c>
      <c r="ID558" s="448"/>
      <c r="IE558" s="449"/>
      <c r="IF558" s="447" t="s">
        <v>256</v>
      </c>
      <c r="IG558" s="448"/>
      <c r="IH558" s="449"/>
      <c r="II558" s="435" t="s">
        <v>250</v>
      </c>
      <c r="IJ558" s="436"/>
      <c r="IK558" s="437"/>
      <c r="IL558" s="435" t="s">
        <v>251</v>
      </c>
      <c r="IM558" s="436"/>
      <c r="IN558" s="437"/>
      <c r="IO558" s="435" t="s">
        <v>252</v>
      </c>
      <c r="IP558" s="436"/>
      <c r="IQ558" s="437"/>
      <c r="IR558" s="435" t="s">
        <v>253</v>
      </c>
      <c r="IS558" s="436"/>
      <c r="IT558" s="437"/>
      <c r="IU558" s="435" t="s">
        <v>254</v>
      </c>
      <c r="IV558" s="436"/>
      <c r="IW558" s="437"/>
      <c r="IX558" s="435" t="s">
        <v>255</v>
      </c>
      <c r="IY558" s="436"/>
      <c r="IZ558" s="437"/>
      <c r="JA558" s="435" t="s">
        <v>256</v>
      </c>
      <c r="JB558" s="436"/>
      <c r="JC558" s="437"/>
      <c r="JD558" s="447" t="s">
        <v>250</v>
      </c>
      <c r="JE558" s="448"/>
      <c r="JF558" s="449"/>
      <c r="JG558" s="447" t="s">
        <v>251</v>
      </c>
      <c r="JH558" s="448"/>
      <c r="JI558" s="449"/>
      <c r="JJ558" s="447" t="s">
        <v>252</v>
      </c>
      <c r="JK558" s="448"/>
      <c r="JL558" s="449"/>
      <c r="JM558" s="447" t="s">
        <v>253</v>
      </c>
      <c r="JN558" s="448"/>
      <c r="JO558" s="449"/>
      <c r="JP558" s="447" t="s">
        <v>254</v>
      </c>
      <c r="JQ558" s="448"/>
      <c r="JR558" s="449"/>
      <c r="JS558" s="447" t="s">
        <v>255</v>
      </c>
      <c r="JT558" s="448"/>
      <c r="JU558" s="449"/>
      <c r="JV558" s="447" t="s">
        <v>256</v>
      </c>
      <c r="JW558" s="448"/>
      <c r="JX558" s="449"/>
      <c r="JY558" s="435" t="s">
        <v>250</v>
      </c>
      <c r="JZ558" s="436"/>
      <c r="KA558" s="437"/>
      <c r="KB558" s="435" t="s">
        <v>251</v>
      </c>
      <c r="KC558" s="436"/>
      <c r="KD558" s="437"/>
      <c r="KE558" s="435" t="s">
        <v>252</v>
      </c>
      <c r="KF558" s="436"/>
      <c r="KG558" s="437"/>
      <c r="KH558" s="435" t="s">
        <v>253</v>
      </c>
      <c r="KI558" s="436"/>
      <c r="KJ558" s="437"/>
      <c r="KK558" s="435" t="s">
        <v>254</v>
      </c>
      <c r="KL558" s="436"/>
      <c r="KM558" s="437"/>
      <c r="KN558" s="435" t="s">
        <v>255</v>
      </c>
      <c r="KO558" s="436"/>
      <c r="KP558" s="437"/>
      <c r="KQ558" s="435" t="s">
        <v>256</v>
      </c>
      <c r="KR558" s="436"/>
      <c r="KS558" s="437"/>
      <c r="KT558" s="435" t="s">
        <v>250</v>
      </c>
      <c r="KU558" s="436"/>
      <c r="KV558" s="437"/>
      <c r="KW558" s="435" t="s">
        <v>251</v>
      </c>
      <c r="KX558" s="436"/>
      <c r="KY558" s="437"/>
      <c r="KZ558" s="435" t="s">
        <v>252</v>
      </c>
      <c r="LA558" s="436"/>
      <c r="LB558" s="437"/>
      <c r="LC558" s="435" t="s">
        <v>253</v>
      </c>
      <c r="LD558" s="436"/>
      <c r="LE558" s="437"/>
      <c r="LF558" s="435" t="s">
        <v>254</v>
      </c>
      <c r="LG558" s="436"/>
      <c r="LH558" s="437"/>
      <c r="LI558" s="435" t="s">
        <v>255</v>
      </c>
      <c r="LJ558" s="436"/>
      <c r="LK558" s="437"/>
      <c r="LL558" s="435" t="s">
        <v>256</v>
      </c>
      <c r="LM558" s="436"/>
      <c r="LN558" s="437"/>
      <c r="LO558" s="435" t="s">
        <v>250</v>
      </c>
      <c r="LP558" s="436"/>
      <c r="LQ558" s="437"/>
      <c r="LR558" s="435" t="s">
        <v>251</v>
      </c>
      <c r="LS558" s="436"/>
      <c r="LT558" s="437"/>
      <c r="LU558" s="435" t="s">
        <v>252</v>
      </c>
      <c r="LV558" s="436"/>
      <c r="LW558" s="437"/>
      <c r="LX558" s="435" t="s">
        <v>253</v>
      </c>
      <c r="LY558" s="436"/>
      <c r="LZ558" s="437"/>
      <c r="MA558" s="435" t="s">
        <v>254</v>
      </c>
      <c r="MB558" s="436"/>
      <c r="MC558" s="437"/>
      <c r="MD558" s="435" t="s">
        <v>255</v>
      </c>
      <c r="ME558" s="436"/>
      <c r="MF558" s="437"/>
      <c r="MG558" s="435" t="s">
        <v>256</v>
      </c>
      <c r="MH558" s="436"/>
      <c r="MI558" s="437"/>
      <c r="MJ558" s="447" t="s">
        <v>250</v>
      </c>
      <c r="MK558" s="448"/>
      <c r="ML558" s="449"/>
      <c r="MM558" s="447" t="s">
        <v>251</v>
      </c>
      <c r="MN558" s="448"/>
      <c r="MO558" s="449"/>
      <c r="MP558" s="447" t="s">
        <v>252</v>
      </c>
      <c r="MQ558" s="448"/>
      <c r="MR558" s="449"/>
      <c r="MS558" s="447" t="s">
        <v>253</v>
      </c>
      <c r="MT558" s="448"/>
      <c r="MU558" s="449"/>
      <c r="MV558" s="447" t="s">
        <v>254</v>
      </c>
      <c r="MW558" s="448"/>
      <c r="MX558" s="449"/>
      <c r="MY558" s="447" t="s">
        <v>255</v>
      </c>
      <c r="MZ558" s="448"/>
      <c r="NA558" s="449"/>
      <c r="NB558" s="447" t="s">
        <v>256</v>
      </c>
      <c r="NC558" s="448"/>
      <c r="ND558" s="449"/>
      <c r="NE558" s="435" t="s">
        <v>250</v>
      </c>
      <c r="NF558" s="436"/>
      <c r="NG558" s="437"/>
      <c r="NH558" s="435" t="s">
        <v>251</v>
      </c>
      <c r="NI558" s="436"/>
      <c r="NJ558" s="437"/>
      <c r="NK558" s="435" t="s">
        <v>252</v>
      </c>
      <c r="NL558" s="436"/>
      <c r="NM558" s="437"/>
      <c r="NN558" s="435" t="s">
        <v>253</v>
      </c>
      <c r="NO558" s="436"/>
      <c r="NP558" s="437"/>
      <c r="NQ558" s="435" t="s">
        <v>254</v>
      </c>
      <c r="NR558" s="436"/>
      <c r="NS558" s="437"/>
      <c r="NT558" s="435" t="s">
        <v>255</v>
      </c>
      <c r="NU558" s="436"/>
      <c r="NV558" s="437"/>
      <c r="NW558" s="435" t="s">
        <v>256</v>
      </c>
      <c r="NX558" s="436"/>
      <c r="NY558" s="437"/>
      <c r="NZ558" s="447" t="s">
        <v>250</v>
      </c>
      <c r="OA558" s="448"/>
      <c r="OB558" s="449"/>
      <c r="OC558" s="447" t="s">
        <v>251</v>
      </c>
      <c r="OD558" s="448"/>
      <c r="OE558" s="449"/>
      <c r="OF558" s="447" t="s">
        <v>252</v>
      </c>
      <c r="OG558" s="448"/>
      <c r="OH558" s="449"/>
      <c r="OI558" s="447" t="s">
        <v>253</v>
      </c>
      <c r="OJ558" s="448"/>
      <c r="OK558" s="449"/>
      <c r="OL558" s="447" t="s">
        <v>254</v>
      </c>
      <c r="OM558" s="448"/>
      <c r="ON558" s="449"/>
      <c r="OO558" s="447" t="s">
        <v>255</v>
      </c>
      <c r="OP558" s="448"/>
      <c r="OQ558" s="449"/>
      <c r="OR558" s="447" t="s">
        <v>256</v>
      </c>
      <c r="OS558" s="448"/>
      <c r="OT558" s="449"/>
      <c r="OU558" s="435" t="s">
        <v>250</v>
      </c>
      <c r="OV558" s="436"/>
      <c r="OW558" s="437"/>
      <c r="OX558" s="435" t="s">
        <v>251</v>
      </c>
      <c r="OY558" s="436"/>
      <c r="OZ558" s="437"/>
      <c r="PA558" s="435" t="s">
        <v>252</v>
      </c>
      <c r="PB558" s="436"/>
      <c r="PC558" s="437"/>
      <c r="PD558" s="435" t="s">
        <v>253</v>
      </c>
      <c r="PE558" s="436"/>
      <c r="PF558" s="437"/>
      <c r="PG558" s="435" t="s">
        <v>254</v>
      </c>
      <c r="PH558" s="436"/>
      <c r="PI558" s="437"/>
      <c r="PJ558" s="435" t="s">
        <v>255</v>
      </c>
      <c r="PK558" s="436"/>
      <c r="PL558" s="437"/>
      <c r="PM558" s="435" t="s">
        <v>256</v>
      </c>
      <c r="PN558" s="436"/>
      <c r="PO558" s="437"/>
      <c r="PP558" s="447" t="s">
        <v>250</v>
      </c>
      <c r="PQ558" s="448"/>
      <c r="PR558" s="449"/>
      <c r="PS558" s="447" t="s">
        <v>251</v>
      </c>
      <c r="PT558" s="448"/>
      <c r="PU558" s="449"/>
      <c r="PV558" s="447" t="s">
        <v>252</v>
      </c>
      <c r="PW558" s="448"/>
      <c r="PX558" s="449"/>
      <c r="PY558" s="447" t="s">
        <v>253</v>
      </c>
      <c r="PZ558" s="448"/>
      <c r="QA558" s="449"/>
      <c r="QB558" s="447" t="s">
        <v>254</v>
      </c>
      <c r="QC558" s="448"/>
      <c r="QD558" s="449"/>
      <c r="QE558" s="447" t="s">
        <v>255</v>
      </c>
      <c r="QF558" s="448"/>
      <c r="QG558" s="449"/>
      <c r="QH558" s="447" t="s">
        <v>256</v>
      </c>
      <c r="QI558" s="448"/>
      <c r="QJ558" s="449"/>
      <c r="QK558" s="435" t="s">
        <v>250</v>
      </c>
      <c r="QL558" s="436"/>
      <c r="QM558" s="437"/>
      <c r="QN558" s="435" t="s">
        <v>251</v>
      </c>
      <c r="QO558" s="436"/>
      <c r="QP558" s="437"/>
      <c r="QQ558" s="435" t="s">
        <v>252</v>
      </c>
      <c r="QR558" s="436"/>
      <c r="QS558" s="437"/>
      <c r="QT558" s="435" t="s">
        <v>253</v>
      </c>
      <c r="QU558" s="436"/>
      <c r="QV558" s="437"/>
      <c r="QW558" s="435" t="s">
        <v>254</v>
      </c>
      <c r="QX558" s="436"/>
      <c r="QY558" s="437"/>
      <c r="QZ558" s="435" t="s">
        <v>255</v>
      </c>
      <c r="RA558" s="436"/>
      <c r="RB558" s="437"/>
      <c r="RC558" s="435" t="s">
        <v>256</v>
      </c>
      <c r="RD558" s="436"/>
      <c r="RE558" s="437"/>
      <c r="RF558" s="447" t="s">
        <v>250</v>
      </c>
      <c r="RG558" s="448"/>
      <c r="RH558" s="449"/>
      <c r="RI558" s="447" t="s">
        <v>251</v>
      </c>
      <c r="RJ558" s="448"/>
      <c r="RK558" s="449"/>
      <c r="RL558" s="447" t="s">
        <v>252</v>
      </c>
      <c r="RM558" s="448"/>
      <c r="RN558" s="449"/>
      <c r="RO558" s="447" t="s">
        <v>253</v>
      </c>
      <c r="RP558" s="448"/>
      <c r="RQ558" s="449"/>
      <c r="RR558" s="447" t="s">
        <v>254</v>
      </c>
      <c r="RS558" s="448"/>
      <c r="RT558" s="449"/>
      <c r="RU558" s="447" t="s">
        <v>255</v>
      </c>
      <c r="RV558" s="448"/>
      <c r="RW558" s="449"/>
      <c r="RX558" s="447" t="s">
        <v>256</v>
      </c>
      <c r="RY558" s="448"/>
      <c r="RZ558" s="449"/>
      <c r="SA558" s="435" t="s">
        <v>250</v>
      </c>
      <c r="SB558" s="436"/>
      <c r="SC558" s="437"/>
      <c r="SD558" s="435" t="s">
        <v>251</v>
      </c>
      <c r="SE558" s="436"/>
      <c r="SF558" s="437"/>
      <c r="SG558" s="435" t="s">
        <v>252</v>
      </c>
      <c r="SH558" s="436"/>
      <c r="SI558" s="437"/>
      <c r="SJ558" s="435" t="s">
        <v>253</v>
      </c>
      <c r="SK558" s="436"/>
      <c r="SL558" s="437"/>
      <c r="SM558" s="435" t="s">
        <v>254</v>
      </c>
      <c r="SN558" s="436"/>
      <c r="SO558" s="437"/>
      <c r="SP558" s="435" t="s">
        <v>255</v>
      </c>
      <c r="SQ558" s="436"/>
      <c r="SR558" s="437"/>
      <c r="SS558" s="435" t="s">
        <v>256</v>
      </c>
      <c r="ST558" s="436"/>
      <c r="SU558" s="437"/>
      <c r="SV558" s="447" t="s">
        <v>250</v>
      </c>
      <c r="SW558" s="448"/>
      <c r="SX558" s="449"/>
      <c r="SY558" s="447" t="s">
        <v>251</v>
      </c>
      <c r="SZ558" s="448"/>
      <c r="TA558" s="449"/>
      <c r="TB558" s="447" t="s">
        <v>252</v>
      </c>
      <c r="TC558" s="448"/>
      <c r="TD558" s="449"/>
      <c r="TE558" s="447" t="s">
        <v>253</v>
      </c>
      <c r="TF558" s="448"/>
      <c r="TG558" s="449"/>
      <c r="TH558" s="447" t="s">
        <v>254</v>
      </c>
      <c r="TI558" s="448"/>
      <c r="TJ558" s="449"/>
      <c r="TK558" s="447" t="s">
        <v>255</v>
      </c>
      <c r="TL558" s="448"/>
      <c r="TM558" s="449"/>
      <c r="TN558" s="447" t="s">
        <v>256</v>
      </c>
      <c r="TO558" s="448"/>
      <c r="TP558" s="449"/>
      <c r="TQ558" s="435" t="s">
        <v>250</v>
      </c>
      <c r="TR558" s="436"/>
      <c r="TS558" s="437"/>
      <c r="TT558" s="435" t="s">
        <v>251</v>
      </c>
      <c r="TU558" s="436"/>
      <c r="TV558" s="437"/>
      <c r="TW558" s="435" t="s">
        <v>252</v>
      </c>
      <c r="TX558" s="436"/>
      <c r="TY558" s="437"/>
      <c r="TZ558" s="435" t="s">
        <v>253</v>
      </c>
      <c r="UA558" s="436"/>
      <c r="UB558" s="437"/>
      <c r="UC558" s="435" t="s">
        <v>254</v>
      </c>
      <c r="UD558" s="436"/>
      <c r="UE558" s="437"/>
      <c r="UF558" s="435" t="s">
        <v>255</v>
      </c>
      <c r="UG558" s="436"/>
      <c r="UH558" s="437"/>
      <c r="UI558" s="435" t="s">
        <v>256</v>
      </c>
      <c r="UJ558" s="436"/>
      <c r="UK558" s="437"/>
      <c r="UL558" s="447" t="s">
        <v>250</v>
      </c>
      <c r="UM558" s="448"/>
      <c r="UN558" s="449"/>
      <c r="UO558" s="447" t="s">
        <v>251</v>
      </c>
      <c r="UP558" s="448"/>
      <c r="UQ558" s="449"/>
      <c r="UR558" s="447" t="s">
        <v>252</v>
      </c>
      <c r="US558" s="448"/>
      <c r="UT558" s="449"/>
      <c r="UU558" s="447" t="s">
        <v>253</v>
      </c>
      <c r="UV558" s="448"/>
      <c r="UW558" s="449"/>
      <c r="UX558" s="447" t="s">
        <v>254</v>
      </c>
      <c r="UY558" s="448"/>
      <c r="UZ558" s="449"/>
      <c r="VA558" s="447" t="s">
        <v>255</v>
      </c>
      <c r="VB558" s="448"/>
      <c r="VC558" s="449"/>
      <c r="VD558" s="447" t="s">
        <v>256</v>
      </c>
      <c r="VE558" s="448"/>
      <c r="VF558" s="449"/>
      <c r="VG558" s="435" t="s">
        <v>250</v>
      </c>
      <c r="VH558" s="436"/>
      <c r="VI558" s="437"/>
      <c r="VJ558" s="435" t="s">
        <v>251</v>
      </c>
      <c r="VK558" s="436"/>
      <c r="VL558" s="437"/>
      <c r="VM558" s="435" t="s">
        <v>252</v>
      </c>
      <c r="VN558" s="436"/>
      <c r="VO558" s="437"/>
      <c r="VP558" s="435" t="s">
        <v>253</v>
      </c>
      <c r="VQ558" s="436"/>
      <c r="VR558" s="437"/>
      <c r="VS558" s="435" t="s">
        <v>254</v>
      </c>
      <c r="VT558" s="436"/>
      <c r="VU558" s="437"/>
      <c r="VV558" s="435" t="s">
        <v>255</v>
      </c>
      <c r="VW558" s="436"/>
      <c r="VX558" s="437"/>
      <c r="VY558" s="435" t="s">
        <v>256</v>
      </c>
      <c r="VZ558" s="436"/>
      <c r="WA558" s="437"/>
      <c r="WB558" s="447" t="s">
        <v>250</v>
      </c>
      <c r="WC558" s="448"/>
      <c r="WD558" s="449"/>
      <c r="WE558" s="447" t="s">
        <v>251</v>
      </c>
      <c r="WF558" s="448"/>
      <c r="WG558" s="449"/>
      <c r="WH558" s="447" t="s">
        <v>252</v>
      </c>
      <c r="WI558" s="448"/>
      <c r="WJ558" s="449"/>
      <c r="WK558" s="447" t="s">
        <v>253</v>
      </c>
      <c r="WL558" s="448"/>
      <c r="WM558" s="449"/>
      <c r="WN558" s="447" t="s">
        <v>254</v>
      </c>
      <c r="WO558" s="448"/>
      <c r="WP558" s="449"/>
      <c r="WQ558" s="447" t="s">
        <v>255</v>
      </c>
      <c r="WR558" s="448"/>
      <c r="WS558" s="449"/>
      <c r="WT558" s="447" t="s">
        <v>256</v>
      </c>
      <c r="WU558" s="448"/>
      <c r="WV558" s="449"/>
      <c r="WW558" s="435" t="s">
        <v>250</v>
      </c>
      <c r="WX558" s="436"/>
      <c r="WY558" s="437"/>
      <c r="WZ558" s="435" t="s">
        <v>251</v>
      </c>
      <c r="XA558" s="436"/>
      <c r="XB558" s="437"/>
      <c r="XC558" s="435" t="s">
        <v>252</v>
      </c>
      <c r="XD558" s="436"/>
      <c r="XE558" s="437"/>
      <c r="XF558" s="435" t="s">
        <v>253</v>
      </c>
      <c r="XG558" s="436"/>
      <c r="XH558" s="437"/>
      <c r="XI558" s="435" t="s">
        <v>254</v>
      </c>
      <c r="XJ558" s="436"/>
      <c r="XK558" s="437"/>
      <c r="XL558" s="435" t="s">
        <v>255</v>
      </c>
      <c r="XM558" s="436"/>
      <c r="XN558" s="437"/>
      <c r="XO558" s="435" t="s">
        <v>256</v>
      </c>
      <c r="XP558" s="436"/>
      <c r="XQ558" s="437"/>
      <c r="XR558" s="447" t="s">
        <v>250</v>
      </c>
      <c r="XS558" s="448"/>
      <c r="XT558" s="449"/>
      <c r="XU558" s="447" t="s">
        <v>251</v>
      </c>
      <c r="XV558" s="448"/>
      <c r="XW558" s="449"/>
      <c r="XX558" s="447" t="s">
        <v>252</v>
      </c>
      <c r="XY558" s="448"/>
      <c r="XZ558" s="449"/>
      <c r="YA558" s="447" t="s">
        <v>253</v>
      </c>
      <c r="YB558" s="448"/>
      <c r="YC558" s="449"/>
      <c r="YD558" s="447" t="s">
        <v>254</v>
      </c>
      <c r="YE558" s="448"/>
      <c r="YF558" s="449"/>
      <c r="YG558" s="447" t="s">
        <v>255</v>
      </c>
      <c r="YH558" s="448"/>
      <c r="YI558" s="449"/>
      <c r="YJ558" s="447" t="s">
        <v>256</v>
      </c>
      <c r="YK558" s="448"/>
      <c r="YL558" s="449"/>
      <c r="YM558" s="435" t="s">
        <v>250</v>
      </c>
      <c r="YN558" s="436"/>
      <c r="YO558" s="437"/>
      <c r="YP558" s="435" t="s">
        <v>251</v>
      </c>
      <c r="YQ558" s="436"/>
      <c r="YR558" s="437"/>
      <c r="YS558" s="435" t="s">
        <v>252</v>
      </c>
      <c r="YT558" s="436"/>
      <c r="YU558" s="437"/>
      <c r="YV558" s="435" t="s">
        <v>253</v>
      </c>
      <c r="YW558" s="436"/>
      <c r="YX558" s="437"/>
      <c r="YY558" s="435" t="s">
        <v>254</v>
      </c>
      <c r="YZ558" s="436"/>
      <c r="ZA558" s="437"/>
      <c r="ZB558" s="435" t="s">
        <v>255</v>
      </c>
      <c r="ZC558" s="436"/>
      <c r="ZD558" s="437"/>
      <c r="ZE558" s="435" t="s">
        <v>256</v>
      </c>
      <c r="ZF558" s="436"/>
      <c r="ZG558" s="437"/>
      <c r="ZH558" s="447" t="s">
        <v>250</v>
      </c>
      <c r="ZI558" s="448"/>
      <c r="ZJ558" s="449"/>
      <c r="ZK558" s="447" t="s">
        <v>251</v>
      </c>
      <c r="ZL558" s="448"/>
      <c r="ZM558" s="449"/>
      <c r="ZN558" s="447" t="s">
        <v>252</v>
      </c>
      <c r="ZO558" s="448"/>
      <c r="ZP558" s="449"/>
      <c r="ZQ558" s="447" t="s">
        <v>253</v>
      </c>
      <c r="ZR558" s="448"/>
      <c r="ZS558" s="449"/>
      <c r="ZT558" s="447" t="s">
        <v>254</v>
      </c>
      <c r="ZU558" s="448"/>
      <c r="ZV558" s="449"/>
      <c r="ZW558" s="447" t="s">
        <v>255</v>
      </c>
      <c r="ZX558" s="448"/>
      <c r="ZY558" s="449"/>
      <c r="ZZ558" s="447" t="s">
        <v>256</v>
      </c>
      <c r="AAA558" s="448"/>
      <c r="AAB558" s="449"/>
      <c r="AAC558" s="435" t="s">
        <v>250</v>
      </c>
      <c r="AAD558" s="436"/>
      <c r="AAE558" s="437"/>
      <c r="AAF558" s="435" t="s">
        <v>251</v>
      </c>
      <c r="AAG558" s="436"/>
      <c r="AAH558" s="437"/>
      <c r="AAI558" s="435" t="s">
        <v>252</v>
      </c>
      <c r="AAJ558" s="436"/>
      <c r="AAK558" s="437"/>
      <c r="AAL558" s="435" t="s">
        <v>253</v>
      </c>
      <c r="AAM558" s="436"/>
      <c r="AAN558" s="437"/>
      <c r="AAO558" s="435" t="s">
        <v>254</v>
      </c>
      <c r="AAP558" s="436"/>
      <c r="AAQ558" s="437"/>
      <c r="AAR558" s="435" t="s">
        <v>255</v>
      </c>
      <c r="AAS558" s="436"/>
      <c r="AAT558" s="437"/>
      <c r="AAU558" s="435" t="s">
        <v>256</v>
      </c>
      <c r="AAV558" s="436"/>
      <c r="AAW558" s="437"/>
      <c r="AAX558" s="447" t="s">
        <v>250</v>
      </c>
      <c r="AAY558" s="448"/>
      <c r="AAZ558" s="449"/>
      <c r="ABA558" s="447" t="s">
        <v>251</v>
      </c>
      <c r="ABB558" s="448"/>
      <c r="ABC558" s="449"/>
      <c r="ABD558" s="447" t="s">
        <v>252</v>
      </c>
      <c r="ABE558" s="448"/>
      <c r="ABF558" s="449"/>
      <c r="ABG558" s="447" t="s">
        <v>253</v>
      </c>
      <c r="ABH558" s="448"/>
      <c r="ABI558" s="449"/>
      <c r="ABJ558" s="447" t="s">
        <v>254</v>
      </c>
      <c r="ABK558" s="448"/>
      <c r="ABL558" s="449"/>
      <c r="ABM558" s="447" t="s">
        <v>255</v>
      </c>
      <c r="ABN558" s="448"/>
      <c r="ABO558" s="449"/>
      <c r="ABP558" s="447" t="s">
        <v>256</v>
      </c>
      <c r="ABQ558" s="448"/>
      <c r="ABR558" s="449"/>
      <c r="ABS558" s="435" t="s">
        <v>250</v>
      </c>
      <c r="ABT558" s="436"/>
      <c r="ABU558" s="437"/>
      <c r="ABV558" s="435" t="s">
        <v>251</v>
      </c>
      <c r="ABW558" s="436"/>
      <c r="ABX558" s="437"/>
      <c r="ABY558" s="435" t="s">
        <v>252</v>
      </c>
      <c r="ABZ558" s="436"/>
      <c r="ACA558" s="437"/>
      <c r="ACB558" s="435" t="s">
        <v>253</v>
      </c>
      <c r="ACC558" s="436"/>
      <c r="ACD558" s="437"/>
      <c r="ACE558" s="435" t="s">
        <v>254</v>
      </c>
      <c r="ACF558" s="436"/>
      <c r="ACG558" s="437"/>
      <c r="ACH558" s="435" t="s">
        <v>255</v>
      </c>
      <c r="ACI558" s="436"/>
      <c r="ACJ558" s="437"/>
      <c r="ACK558" s="435" t="s">
        <v>256</v>
      </c>
      <c r="ACL558" s="436"/>
      <c r="ACM558" s="437"/>
      <c r="ACN558" s="447" t="s">
        <v>250</v>
      </c>
      <c r="ACO558" s="448"/>
      <c r="ACP558" s="449"/>
      <c r="ACQ558" s="447" t="s">
        <v>251</v>
      </c>
      <c r="ACR558" s="448"/>
      <c r="ACS558" s="449"/>
      <c r="ACT558" s="447" t="s">
        <v>252</v>
      </c>
      <c r="ACU558" s="448"/>
      <c r="ACV558" s="449"/>
      <c r="ACW558" s="447" t="s">
        <v>253</v>
      </c>
      <c r="ACX558" s="448"/>
      <c r="ACY558" s="449"/>
      <c r="ACZ558" s="447" t="s">
        <v>254</v>
      </c>
      <c r="ADA558" s="448"/>
      <c r="ADB558" s="449"/>
      <c r="ADC558" s="447" t="s">
        <v>255</v>
      </c>
      <c r="ADD558" s="448"/>
      <c r="ADE558" s="449"/>
      <c r="ADF558" s="447" t="s">
        <v>256</v>
      </c>
      <c r="ADG558" s="448"/>
      <c r="ADH558" s="449"/>
      <c r="ADI558" s="435" t="s">
        <v>250</v>
      </c>
      <c r="ADJ558" s="436"/>
      <c r="ADK558" s="437"/>
      <c r="ADL558" s="435" t="s">
        <v>251</v>
      </c>
      <c r="ADM558" s="436"/>
      <c r="ADN558" s="437"/>
      <c r="ADO558" s="435" t="s">
        <v>252</v>
      </c>
      <c r="ADP558" s="436"/>
      <c r="ADQ558" s="437"/>
      <c r="ADR558" s="435" t="s">
        <v>253</v>
      </c>
      <c r="ADS558" s="436"/>
      <c r="ADT558" s="437"/>
      <c r="ADU558" s="435" t="s">
        <v>254</v>
      </c>
      <c r="ADV558" s="436"/>
      <c r="ADW558" s="437"/>
      <c r="ADX558" s="435" t="s">
        <v>255</v>
      </c>
      <c r="ADY558" s="436"/>
      <c r="ADZ558" s="437"/>
      <c r="AEA558" s="435" t="s">
        <v>256</v>
      </c>
      <c r="AEB558" s="436"/>
      <c r="AEC558" s="437"/>
      <c r="AED558" s="447" t="s">
        <v>250</v>
      </c>
      <c r="AEE558" s="448"/>
      <c r="AEF558" s="449"/>
      <c r="AEG558" s="447" t="s">
        <v>251</v>
      </c>
      <c r="AEH558" s="448"/>
      <c r="AEI558" s="449"/>
      <c r="AEJ558" s="447" t="s">
        <v>252</v>
      </c>
      <c r="AEK558" s="448"/>
      <c r="AEL558" s="449"/>
      <c r="AEM558" s="447" t="s">
        <v>253</v>
      </c>
      <c r="AEN558" s="448"/>
      <c r="AEO558" s="449"/>
      <c r="AEP558" s="447" t="s">
        <v>254</v>
      </c>
      <c r="AEQ558" s="448"/>
      <c r="AER558" s="449"/>
      <c r="AES558" s="447" t="s">
        <v>255</v>
      </c>
      <c r="AET558" s="448"/>
      <c r="AEU558" s="449"/>
      <c r="AEV558" s="447" t="s">
        <v>256</v>
      </c>
      <c r="AEW558" s="448"/>
      <c r="AEX558" s="449"/>
      <c r="AEY558" s="435" t="s">
        <v>250</v>
      </c>
      <c r="AEZ558" s="436"/>
      <c r="AFA558" s="437"/>
      <c r="AFB558" s="435" t="s">
        <v>251</v>
      </c>
      <c r="AFC558" s="436"/>
      <c r="AFD558" s="437"/>
      <c r="AFE558" s="435" t="s">
        <v>252</v>
      </c>
      <c r="AFF558" s="436"/>
      <c r="AFG558" s="437"/>
      <c r="AFH558" s="435" t="s">
        <v>253</v>
      </c>
      <c r="AFI558" s="436"/>
      <c r="AFJ558" s="437"/>
      <c r="AFK558" s="435" t="s">
        <v>254</v>
      </c>
      <c r="AFL558" s="436"/>
      <c r="AFM558" s="437"/>
      <c r="AFN558" s="435" t="s">
        <v>255</v>
      </c>
      <c r="AFO558" s="436"/>
      <c r="AFP558" s="437"/>
      <c r="AFQ558" s="435" t="s">
        <v>256</v>
      </c>
      <c r="AFR558" s="436"/>
      <c r="AFS558" s="437"/>
      <c r="AFT558" s="447" t="s">
        <v>250</v>
      </c>
      <c r="AFU558" s="448"/>
      <c r="AFV558" s="449"/>
      <c r="AFW558" s="447" t="s">
        <v>251</v>
      </c>
      <c r="AFX558" s="448"/>
      <c r="AFY558" s="449"/>
      <c r="AFZ558" s="447" t="s">
        <v>252</v>
      </c>
      <c r="AGA558" s="448"/>
      <c r="AGB558" s="449"/>
      <c r="AGC558" s="447" t="s">
        <v>253</v>
      </c>
      <c r="AGD558" s="448"/>
      <c r="AGE558" s="449"/>
      <c r="AGF558" s="447" t="s">
        <v>254</v>
      </c>
      <c r="AGG558" s="448"/>
      <c r="AGH558" s="449"/>
      <c r="AGI558" s="447" t="s">
        <v>255</v>
      </c>
      <c r="AGJ558" s="448"/>
      <c r="AGK558" s="449"/>
      <c r="AGL558" s="447" t="s">
        <v>256</v>
      </c>
      <c r="AGM558" s="448"/>
      <c r="AGN558" s="449"/>
      <c r="AGO558" s="435" t="s">
        <v>250</v>
      </c>
      <c r="AGP558" s="436"/>
      <c r="AGQ558" s="437"/>
      <c r="AGR558" s="435" t="s">
        <v>251</v>
      </c>
      <c r="AGS558" s="436"/>
      <c r="AGT558" s="437"/>
      <c r="AGU558" s="435" t="s">
        <v>252</v>
      </c>
      <c r="AGV558" s="436"/>
      <c r="AGW558" s="437"/>
      <c r="AGX558" s="435" t="s">
        <v>253</v>
      </c>
      <c r="AGY558" s="436"/>
      <c r="AGZ558" s="437"/>
      <c r="AHA558" s="435" t="s">
        <v>254</v>
      </c>
      <c r="AHB558" s="436"/>
      <c r="AHC558" s="437"/>
      <c r="AHD558" s="435" t="s">
        <v>255</v>
      </c>
      <c r="AHE558" s="436"/>
      <c r="AHF558" s="437"/>
      <c r="AHG558" s="435" t="s">
        <v>256</v>
      </c>
      <c r="AHH558" s="436"/>
      <c r="AHI558" s="437"/>
      <c r="AHJ558" s="447" t="s">
        <v>250</v>
      </c>
      <c r="AHK558" s="448"/>
      <c r="AHL558" s="449"/>
      <c r="AHM558" s="447" t="s">
        <v>251</v>
      </c>
      <c r="AHN558" s="448"/>
      <c r="AHO558" s="449"/>
      <c r="AHP558" s="447" t="s">
        <v>252</v>
      </c>
      <c r="AHQ558" s="448"/>
      <c r="AHR558" s="449"/>
      <c r="AHS558" s="447" t="s">
        <v>253</v>
      </c>
      <c r="AHT558" s="448"/>
      <c r="AHU558" s="449"/>
      <c r="AHV558" s="447" t="s">
        <v>254</v>
      </c>
      <c r="AHW558" s="448"/>
      <c r="AHX558" s="449"/>
      <c r="AHY558" s="447" t="s">
        <v>255</v>
      </c>
      <c r="AHZ558" s="448"/>
      <c r="AIA558" s="449"/>
      <c r="AIB558" s="447" t="s">
        <v>256</v>
      </c>
      <c r="AIC558" s="448"/>
      <c r="AID558" s="449"/>
      <c r="AIE558" s="435" t="s">
        <v>250</v>
      </c>
      <c r="AIF558" s="436"/>
      <c r="AIG558" s="437"/>
      <c r="AIH558" s="435" t="s">
        <v>251</v>
      </c>
      <c r="AII558" s="436"/>
      <c r="AIJ558" s="437"/>
      <c r="AIK558" s="435" t="s">
        <v>252</v>
      </c>
      <c r="AIL558" s="436"/>
      <c r="AIM558" s="437"/>
      <c r="AIN558" s="435" t="s">
        <v>253</v>
      </c>
      <c r="AIO558" s="436"/>
      <c r="AIP558" s="437"/>
      <c r="AIQ558" s="435" t="s">
        <v>254</v>
      </c>
      <c r="AIR558" s="436"/>
      <c r="AIS558" s="437"/>
      <c r="AIT558" s="435" t="s">
        <v>255</v>
      </c>
      <c r="AIU558" s="436"/>
      <c r="AIV558" s="437"/>
      <c r="AIW558" s="435" t="s">
        <v>256</v>
      </c>
      <c r="AIX558" s="436"/>
      <c r="AIY558" s="437"/>
      <c r="AIZ558" s="447" t="s">
        <v>250</v>
      </c>
      <c r="AJA558" s="448"/>
      <c r="AJB558" s="449"/>
      <c r="AJC558" s="447" t="s">
        <v>251</v>
      </c>
      <c r="AJD558" s="448"/>
      <c r="AJE558" s="449"/>
      <c r="AJF558" s="447" t="s">
        <v>252</v>
      </c>
      <c r="AJG558" s="448"/>
      <c r="AJH558" s="449"/>
      <c r="AJI558" s="447" t="s">
        <v>253</v>
      </c>
      <c r="AJJ558" s="448"/>
      <c r="AJK558" s="449"/>
      <c r="AJL558" s="447" t="s">
        <v>254</v>
      </c>
      <c r="AJM558" s="448"/>
      <c r="AJN558" s="449"/>
      <c r="AJO558" s="447" t="s">
        <v>255</v>
      </c>
      <c r="AJP558" s="448"/>
      <c r="AJQ558" s="449"/>
      <c r="AJR558" s="447" t="s">
        <v>256</v>
      </c>
      <c r="AJS558" s="448"/>
      <c r="AJT558" s="449"/>
      <c r="AJU558" s="435" t="s">
        <v>250</v>
      </c>
      <c r="AJV558" s="436"/>
      <c r="AJW558" s="437"/>
      <c r="AJX558" s="435" t="s">
        <v>251</v>
      </c>
      <c r="AJY558" s="436"/>
      <c r="AJZ558" s="437"/>
      <c r="AKA558" s="435" t="s">
        <v>252</v>
      </c>
      <c r="AKB558" s="436"/>
      <c r="AKC558" s="437"/>
      <c r="AKD558" s="435" t="s">
        <v>253</v>
      </c>
      <c r="AKE558" s="436"/>
      <c r="AKF558" s="437"/>
      <c r="AKG558" s="435" t="s">
        <v>254</v>
      </c>
      <c r="AKH558" s="436"/>
      <c r="AKI558" s="437"/>
      <c r="AKJ558" s="435" t="s">
        <v>255</v>
      </c>
      <c r="AKK558" s="436"/>
      <c r="AKL558" s="437"/>
      <c r="AKM558" s="435" t="s">
        <v>256</v>
      </c>
      <c r="AKN558" s="436"/>
      <c r="AKO558" s="437"/>
      <c r="AKP558" s="447" t="s">
        <v>250</v>
      </c>
      <c r="AKQ558" s="448"/>
      <c r="AKR558" s="449"/>
      <c r="AKS558" s="447" t="s">
        <v>251</v>
      </c>
      <c r="AKT558" s="448"/>
      <c r="AKU558" s="449"/>
      <c r="AKV558" s="447" t="s">
        <v>252</v>
      </c>
      <c r="AKW558" s="448"/>
      <c r="AKX558" s="449"/>
      <c r="AKY558" s="447" t="s">
        <v>253</v>
      </c>
      <c r="AKZ558" s="448"/>
      <c r="ALA558" s="449"/>
      <c r="ALB558" s="447" t="s">
        <v>254</v>
      </c>
      <c r="ALC558" s="448"/>
      <c r="ALD558" s="449"/>
      <c r="ALE558" s="447" t="s">
        <v>255</v>
      </c>
      <c r="ALF558" s="448"/>
      <c r="ALG558" s="449"/>
      <c r="ALH558" s="447" t="s">
        <v>256</v>
      </c>
      <c r="ALI558" s="448"/>
      <c r="ALJ558" s="449"/>
      <c r="ALK558" s="435" t="s">
        <v>250</v>
      </c>
      <c r="ALL558" s="436"/>
      <c r="ALM558" s="437"/>
      <c r="ALN558" s="435" t="s">
        <v>251</v>
      </c>
      <c r="ALO558" s="436"/>
      <c r="ALP558" s="437"/>
      <c r="ALQ558" s="435" t="s">
        <v>252</v>
      </c>
      <c r="ALR558" s="436"/>
      <c r="ALS558" s="437"/>
      <c r="ALT558" s="435" t="s">
        <v>253</v>
      </c>
      <c r="ALU558" s="436"/>
      <c r="ALV558" s="437"/>
      <c r="ALW558" s="435" t="s">
        <v>254</v>
      </c>
      <c r="ALX558" s="436"/>
      <c r="ALY558" s="437"/>
      <c r="ALZ558" s="435" t="s">
        <v>255</v>
      </c>
      <c r="AMA558" s="436"/>
      <c r="AMB558" s="437"/>
      <c r="AMC558" s="435" t="s">
        <v>256</v>
      </c>
      <c r="AMD558" s="436"/>
      <c r="AME558" s="437"/>
      <c r="AMF558" s="447" t="s">
        <v>250</v>
      </c>
      <c r="AMG558" s="448"/>
      <c r="AMH558" s="449"/>
      <c r="AMI558" s="447" t="s">
        <v>251</v>
      </c>
      <c r="AMJ558" s="448"/>
      <c r="AMK558" s="449"/>
      <c r="AML558" s="447" t="s">
        <v>252</v>
      </c>
      <c r="AMM558" s="448"/>
      <c r="AMN558" s="449"/>
      <c r="AMO558" s="447" t="s">
        <v>253</v>
      </c>
      <c r="AMP558" s="448"/>
      <c r="AMQ558" s="449"/>
      <c r="AMR558" s="447" t="s">
        <v>254</v>
      </c>
      <c r="AMS558" s="448"/>
      <c r="AMT558" s="449"/>
      <c r="AMU558" s="447" t="s">
        <v>255</v>
      </c>
      <c r="AMV558" s="448"/>
      <c r="AMW558" s="449"/>
      <c r="AMX558" s="447" t="s">
        <v>256</v>
      </c>
      <c r="AMY558" s="448"/>
      <c r="AMZ558" s="449"/>
      <c r="ANA558" s="435" t="s">
        <v>250</v>
      </c>
      <c r="ANB558" s="436"/>
      <c r="ANC558" s="437"/>
      <c r="AND558" s="435" t="s">
        <v>251</v>
      </c>
      <c r="ANE558" s="436"/>
      <c r="ANF558" s="437"/>
      <c r="ANG558" s="435" t="s">
        <v>252</v>
      </c>
      <c r="ANH558" s="436"/>
      <c r="ANI558" s="437"/>
      <c r="ANJ558" s="435" t="s">
        <v>253</v>
      </c>
      <c r="ANK558" s="436"/>
      <c r="ANL558" s="437"/>
      <c r="ANM558" s="435" t="s">
        <v>254</v>
      </c>
      <c r="ANN558" s="436"/>
      <c r="ANO558" s="437"/>
      <c r="ANP558" s="435" t="s">
        <v>255</v>
      </c>
      <c r="ANQ558" s="436"/>
      <c r="ANR558" s="437"/>
      <c r="ANS558" s="435" t="s">
        <v>256</v>
      </c>
      <c r="ANT558" s="436"/>
      <c r="ANU558" s="437"/>
      <c r="ANV558" s="447" t="s">
        <v>250</v>
      </c>
      <c r="ANW558" s="448"/>
      <c r="ANX558" s="449"/>
      <c r="ANY558" s="447" t="s">
        <v>251</v>
      </c>
      <c r="ANZ558" s="448"/>
      <c r="AOA558" s="449"/>
      <c r="AOB558" s="447" t="s">
        <v>252</v>
      </c>
      <c r="AOC558" s="448"/>
      <c r="AOD558" s="449"/>
      <c r="AOE558" s="447" t="s">
        <v>253</v>
      </c>
      <c r="AOF558" s="448"/>
      <c r="AOG558" s="449"/>
      <c r="AOH558" s="447" t="s">
        <v>254</v>
      </c>
      <c r="AOI558" s="448"/>
      <c r="AOJ558" s="449"/>
      <c r="AOK558" s="447" t="s">
        <v>255</v>
      </c>
      <c r="AOL558" s="448"/>
      <c r="AOM558" s="449"/>
      <c r="AON558" s="447" t="s">
        <v>256</v>
      </c>
      <c r="AOO558" s="448"/>
      <c r="AOP558" s="449"/>
      <c r="AOQ558" s="435" t="s">
        <v>250</v>
      </c>
      <c r="AOR558" s="436"/>
      <c r="AOS558" s="437"/>
      <c r="AOT558" s="435" t="s">
        <v>251</v>
      </c>
      <c r="AOU558" s="436"/>
      <c r="AOV558" s="437"/>
      <c r="AOW558" s="435" t="s">
        <v>252</v>
      </c>
      <c r="AOX558" s="436"/>
      <c r="AOY558" s="437"/>
      <c r="AOZ558" s="435" t="s">
        <v>253</v>
      </c>
      <c r="APA558" s="436"/>
      <c r="APB558" s="437"/>
      <c r="APC558" s="435" t="s">
        <v>254</v>
      </c>
      <c r="APD558" s="436"/>
      <c r="APE558" s="437"/>
      <c r="APF558" s="435" t="s">
        <v>255</v>
      </c>
      <c r="APG558" s="436"/>
      <c r="APH558" s="437"/>
      <c r="API558" s="435" t="s">
        <v>256</v>
      </c>
      <c r="APJ558" s="436"/>
      <c r="APK558" s="437"/>
      <c r="APL558" s="447" t="s">
        <v>250</v>
      </c>
      <c r="APM558" s="448"/>
      <c r="APN558" s="449"/>
      <c r="APO558" s="447" t="s">
        <v>251</v>
      </c>
      <c r="APP558" s="448"/>
      <c r="APQ558" s="449"/>
      <c r="APR558" s="447" t="s">
        <v>252</v>
      </c>
      <c r="APS558" s="448"/>
      <c r="APT558" s="449"/>
      <c r="APU558" s="447" t="s">
        <v>253</v>
      </c>
      <c r="APV558" s="448"/>
      <c r="APW558" s="449"/>
      <c r="APX558" s="447" t="s">
        <v>254</v>
      </c>
      <c r="APY558" s="448"/>
      <c r="APZ558" s="449"/>
      <c r="AQA558" s="447" t="s">
        <v>255</v>
      </c>
      <c r="AQB558" s="448"/>
      <c r="AQC558" s="449"/>
      <c r="AQD558" s="447" t="s">
        <v>256</v>
      </c>
      <c r="AQE558" s="448"/>
      <c r="AQF558" s="449"/>
      <c r="AQG558" s="435" t="s">
        <v>250</v>
      </c>
      <c r="AQH558" s="436"/>
      <c r="AQI558" s="437"/>
      <c r="AQJ558" s="435" t="s">
        <v>251</v>
      </c>
      <c r="AQK558" s="436"/>
      <c r="AQL558" s="437"/>
      <c r="AQM558" s="435" t="s">
        <v>252</v>
      </c>
      <c r="AQN558" s="436"/>
      <c r="AQO558" s="437"/>
      <c r="AQP558" s="435" t="s">
        <v>253</v>
      </c>
      <c r="AQQ558" s="436"/>
      <c r="AQR558" s="437"/>
      <c r="AQS558" s="435" t="s">
        <v>254</v>
      </c>
      <c r="AQT558" s="436"/>
      <c r="AQU558" s="437"/>
      <c r="AQV558" s="435" t="s">
        <v>255</v>
      </c>
      <c r="AQW558" s="436"/>
      <c r="AQX558" s="437"/>
      <c r="AQY558" s="435" t="s">
        <v>256</v>
      </c>
      <c r="AQZ558" s="436"/>
      <c r="ARA558" s="437"/>
      <c r="ARB558" s="447" t="s">
        <v>250</v>
      </c>
      <c r="ARC558" s="448"/>
      <c r="ARD558" s="449"/>
      <c r="ARE558" s="447" t="s">
        <v>251</v>
      </c>
      <c r="ARF558" s="448"/>
      <c r="ARG558" s="449"/>
      <c r="ARH558" s="447" t="s">
        <v>252</v>
      </c>
      <c r="ARI558" s="448"/>
      <c r="ARJ558" s="449"/>
      <c r="ARK558" s="447" t="s">
        <v>253</v>
      </c>
      <c r="ARL558" s="448"/>
      <c r="ARM558" s="449"/>
      <c r="ARN558" s="447" t="s">
        <v>254</v>
      </c>
      <c r="ARO558" s="448"/>
      <c r="ARP558" s="449"/>
      <c r="ARQ558" s="447" t="s">
        <v>255</v>
      </c>
      <c r="ARR558" s="448"/>
      <c r="ARS558" s="449"/>
      <c r="ART558" s="447" t="s">
        <v>256</v>
      </c>
      <c r="ARU558" s="448"/>
      <c r="ARV558" s="449"/>
      <c r="ARW558" s="435" t="s">
        <v>250</v>
      </c>
      <c r="ARX558" s="436"/>
      <c r="ARY558" s="437"/>
      <c r="ARZ558" s="435" t="s">
        <v>251</v>
      </c>
      <c r="ASA558" s="436"/>
      <c r="ASB558" s="437"/>
      <c r="ASC558" s="435" t="s">
        <v>252</v>
      </c>
      <c r="ASD558" s="436"/>
      <c r="ASE558" s="437"/>
      <c r="ASF558" s="435" t="s">
        <v>253</v>
      </c>
      <c r="ASG558" s="436"/>
      <c r="ASH558" s="437"/>
      <c r="ASI558" s="435" t="s">
        <v>254</v>
      </c>
      <c r="ASJ558" s="436"/>
      <c r="ASK558" s="437"/>
      <c r="ASL558" s="435" t="s">
        <v>255</v>
      </c>
      <c r="ASM558" s="436"/>
      <c r="ASN558" s="437"/>
      <c r="ASO558" s="435" t="s">
        <v>256</v>
      </c>
      <c r="ASP558" s="436"/>
      <c r="ASQ558" s="437"/>
      <c r="ASR558" s="447" t="s">
        <v>250</v>
      </c>
      <c r="ASS558" s="448"/>
      <c r="AST558" s="449"/>
      <c r="ASU558" s="447" t="s">
        <v>251</v>
      </c>
      <c r="ASV558" s="448"/>
      <c r="ASW558" s="449"/>
      <c r="ASX558" s="447" t="s">
        <v>252</v>
      </c>
      <c r="ASY558" s="448"/>
      <c r="ASZ558" s="449"/>
      <c r="ATA558" s="447" t="s">
        <v>253</v>
      </c>
      <c r="ATB558" s="448"/>
      <c r="ATC558" s="449"/>
      <c r="ATD558" s="447" t="s">
        <v>254</v>
      </c>
      <c r="ATE558" s="448"/>
      <c r="ATF558" s="449"/>
      <c r="ATG558" s="447" t="s">
        <v>255</v>
      </c>
      <c r="ATH558" s="448"/>
      <c r="ATI558" s="449"/>
      <c r="ATJ558" s="447" t="s">
        <v>256</v>
      </c>
      <c r="ATK558" s="448"/>
      <c r="ATL558" s="449"/>
      <c r="ATM558" s="435" t="s">
        <v>250</v>
      </c>
      <c r="ATN558" s="436"/>
      <c r="ATO558" s="437"/>
      <c r="ATP558" s="435" t="s">
        <v>251</v>
      </c>
      <c r="ATQ558" s="436"/>
      <c r="ATR558" s="437"/>
      <c r="ATS558" s="435" t="s">
        <v>252</v>
      </c>
      <c r="ATT558" s="436"/>
      <c r="ATU558" s="437"/>
      <c r="ATV558" s="435" t="s">
        <v>253</v>
      </c>
      <c r="ATW558" s="436"/>
      <c r="ATX558" s="437"/>
      <c r="ATY558" s="435" t="s">
        <v>254</v>
      </c>
      <c r="ATZ558" s="436"/>
      <c r="AUA558" s="437"/>
      <c r="AUB558" s="435" t="s">
        <v>255</v>
      </c>
      <c r="AUC558" s="436"/>
      <c r="AUD558" s="437"/>
      <c r="AUE558" s="435" t="s">
        <v>256</v>
      </c>
      <c r="AUF558" s="436"/>
      <c r="AUG558" s="437"/>
      <c r="AUH558" s="447" t="s">
        <v>250</v>
      </c>
      <c r="AUI558" s="448"/>
      <c r="AUJ558" s="449"/>
      <c r="AUK558" s="447" t="s">
        <v>251</v>
      </c>
      <c r="AUL558" s="448"/>
      <c r="AUM558" s="449"/>
      <c r="AUN558" s="447" t="s">
        <v>252</v>
      </c>
      <c r="AUO558" s="448"/>
      <c r="AUP558" s="449"/>
      <c r="AUQ558" s="447" t="s">
        <v>253</v>
      </c>
      <c r="AUR558" s="448"/>
      <c r="AUS558" s="449"/>
      <c r="AUT558" s="447" t="s">
        <v>254</v>
      </c>
      <c r="AUU558" s="448"/>
      <c r="AUV558" s="449"/>
      <c r="AUW558" s="447" t="s">
        <v>255</v>
      </c>
      <c r="AUX558" s="448"/>
      <c r="AUY558" s="449"/>
      <c r="AUZ558" s="447" t="s">
        <v>256</v>
      </c>
      <c r="AVA558" s="448"/>
      <c r="AVB558" s="449"/>
      <c r="AVC558" s="435" t="s">
        <v>250</v>
      </c>
      <c r="AVD558" s="436"/>
      <c r="AVE558" s="437"/>
      <c r="AVF558" s="435" t="s">
        <v>251</v>
      </c>
      <c r="AVG558" s="436"/>
      <c r="AVH558" s="437"/>
      <c r="AVI558" s="435" t="s">
        <v>252</v>
      </c>
      <c r="AVJ558" s="436"/>
      <c r="AVK558" s="437"/>
      <c r="AVL558" s="435" t="s">
        <v>253</v>
      </c>
      <c r="AVM558" s="436"/>
      <c r="AVN558" s="437"/>
      <c r="AVO558" s="435" t="s">
        <v>254</v>
      </c>
      <c r="AVP558" s="436"/>
      <c r="AVQ558" s="437"/>
      <c r="AVR558" s="435" t="s">
        <v>255</v>
      </c>
      <c r="AVS558" s="436"/>
      <c r="AVT558" s="437"/>
      <c r="AVU558" s="435" t="s">
        <v>256</v>
      </c>
      <c r="AVV558" s="436"/>
      <c r="AVW558" s="437"/>
    </row>
    <row r="559" spans="1:1271">
      <c r="A559" s="194"/>
      <c r="B559" s="194"/>
      <c r="C559" s="195"/>
      <c r="D559" s="186"/>
      <c r="E559" s="185"/>
      <c r="F559" s="194">
        <v>2020</v>
      </c>
      <c r="G559" s="194">
        <v>2021</v>
      </c>
      <c r="H559" s="194">
        <v>2022</v>
      </c>
      <c r="I559" s="194">
        <v>2020</v>
      </c>
      <c r="J559" s="194">
        <v>2021</v>
      </c>
      <c r="K559" s="194">
        <v>2022</v>
      </c>
      <c r="L559" s="194">
        <v>2020</v>
      </c>
      <c r="M559" s="194">
        <v>2021</v>
      </c>
      <c r="N559" s="194">
        <v>2022</v>
      </c>
      <c r="O559" s="194">
        <v>2020</v>
      </c>
      <c r="P559" s="194">
        <v>2021</v>
      </c>
      <c r="Q559" s="194">
        <v>2022</v>
      </c>
      <c r="R559" s="194">
        <v>2020</v>
      </c>
      <c r="S559" s="194">
        <v>2021</v>
      </c>
      <c r="T559" s="194">
        <v>2022</v>
      </c>
      <c r="U559" s="194">
        <v>2020</v>
      </c>
      <c r="V559" s="194">
        <v>2021</v>
      </c>
      <c r="W559" s="194">
        <v>2022</v>
      </c>
      <c r="X559" s="194">
        <v>2020</v>
      </c>
      <c r="Y559" s="194">
        <v>2021</v>
      </c>
      <c r="Z559" s="194">
        <v>2022</v>
      </c>
      <c r="AA559" s="194">
        <v>2020</v>
      </c>
      <c r="AB559" s="194">
        <v>2021</v>
      </c>
      <c r="AC559" s="194">
        <v>2022</v>
      </c>
      <c r="AD559" s="194">
        <v>2020</v>
      </c>
      <c r="AE559" s="194">
        <v>2021</v>
      </c>
      <c r="AF559" s="194">
        <v>2022</v>
      </c>
      <c r="AG559" s="194">
        <v>2020</v>
      </c>
      <c r="AH559" s="194">
        <v>2021</v>
      </c>
      <c r="AI559" s="194">
        <v>2022</v>
      </c>
      <c r="AJ559" s="194">
        <v>2020</v>
      </c>
      <c r="AK559" s="194">
        <v>2021</v>
      </c>
      <c r="AL559" s="194">
        <v>2022</v>
      </c>
      <c r="AM559" s="194">
        <v>2020</v>
      </c>
      <c r="AN559" s="194">
        <v>2021</v>
      </c>
      <c r="AO559" s="194">
        <v>2022</v>
      </c>
      <c r="AP559" s="194">
        <v>2020</v>
      </c>
      <c r="AQ559" s="194">
        <v>2021</v>
      </c>
      <c r="AR559" s="194">
        <v>2022</v>
      </c>
      <c r="AS559" s="194">
        <v>2020</v>
      </c>
      <c r="AT559" s="194">
        <v>2021</v>
      </c>
      <c r="AU559" s="194">
        <v>2022</v>
      </c>
      <c r="AV559" s="194">
        <v>2020</v>
      </c>
      <c r="AW559" s="194">
        <v>2021</v>
      </c>
      <c r="AX559" s="194">
        <v>2022</v>
      </c>
      <c r="AY559" s="194">
        <v>2020</v>
      </c>
      <c r="AZ559" s="194">
        <v>2021</v>
      </c>
      <c r="BA559" s="194">
        <v>2022</v>
      </c>
      <c r="BB559" s="194">
        <v>2020</v>
      </c>
      <c r="BC559" s="194">
        <v>2021</v>
      </c>
      <c r="BD559" s="194">
        <v>2022</v>
      </c>
      <c r="BE559" s="194">
        <v>2020</v>
      </c>
      <c r="BF559" s="194">
        <v>2021</v>
      </c>
      <c r="BG559" s="194">
        <v>2022</v>
      </c>
      <c r="BH559" s="194">
        <v>2020</v>
      </c>
      <c r="BI559" s="194">
        <v>2021</v>
      </c>
      <c r="BJ559" s="194">
        <v>2022</v>
      </c>
      <c r="BK559" s="194">
        <v>2020</v>
      </c>
      <c r="BL559" s="194">
        <v>2021</v>
      </c>
      <c r="BM559" s="194">
        <v>2022</v>
      </c>
      <c r="BN559" s="194">
        <v>2020</v>
      </c>
      <c r="BO559" s="194">
        <v>2021</v>
      </c>
      <c r="BP559" s="194">
        <v>2022</v>
      </c>
      <c r="BQ559" s="194">
        <v>2020</v>
      </c>
      <c r="BR559" s="194">
        <v>2021</v>
      </c>
      <c r="BS559" s="194">
        <v>2022</v>
      </c>
      <c r="BT559" s="194">
        <v>2020</v>
      </c>
      <c r="BU559" s="194">
        <v>2021</v>
      </c>
      <c r="BV559" s="194">
        <v>2022</v>
      </c>
      <c r="BW559" s="194">
        <v>2020</v>
      </c>
      <c r="BX559" s="194">
        <v>2021</v>
      </c>
      <c r="BY559" s="194">
        <v>2022</v>
      </c>
      <c r="BZ559" s="194">
        <v>2020</v>
      </c>
      <c r="CA559" s="194">
        <v>2021</v>
      </c>
      <c r="CB559" s="194">
        <v>2022</v>
      </c>
      <c r="CC559" s="194">
        <v>2020</v>
      </c>
      <c r="CD559" s="194">
        <v>2021</v>
      </c>
      <c r="CE559" s="194">
        <v>2022</v>
      </c>
      <c r="CF559" s="194">
        <v>2020</v>
      </c>
      <c r="CG559" s="194">
        <v>2021</v>
      </c>
      <c r="CH559" s="194">
        <v>2022</v>
      </c>
      <c r="CI559" s="194">
        <v>2020</v>
      </c>
      <c r="CJ559" s="194">
        <v>2021</v>
      </c>
      <c r="CK559" s="194">
        <v>2022</v>
      </c>
      <c r="CL559" s="194">
        <v>2020</v>
      </c>
      <c r="CM559" s="194">
        <v>2021</v>
      </c>
      <c r="CN559" s="194">
        <v>2022</v>
      </c>
      <c r="CO559" s="194">
        <v>2020</v>
      </c>
      <c r="CP559" s="194">
        <v>2021</v>
      </c>
      <c r="CQ559" s="194">
        <v>2022</v>
      </c>
      <c r="CR559" s="194">
        <v>2020</v>
      </c>
      <c r="CS559" s="194">
        <v>2021</v>
      </c>
      <c r="CT559" s="194">
        <v>2022</v>
      </c>
      <c r="CU559" s="194">
        <v>2020</v>
      </c>
      <c r="CV559" s="194">
        <v>2021</v>
      </c>
      <c r="CW559" s="194">
        <v>2022</v>
      </c>
      <c r="CX559" s="194">
        <v>2020</v>
      </c>
      <c r="CY559" s="194">
        <v>2021</v>
      </c>
      <c r="CZ559" s="194">
        <v>2022</v>
      </c>
      <c r="DA559" s="194">
        <v>2020</v>
      </c>
      <c r="DB559" s="194">
        <v>2021</v>
      </c>
      <c r="DC559" s="194">
        <v>2022</v>
      </c>
      <c r="DD559" s="194">
        <v>2020</v>
      </c>
      <c r="DE559" s="194">
        <v>2021</v>
      </c>
      <c r="DF559" s="194">
        <v>2022</v>
      </c>
      <c r="DG559" s="194">
        <v>2020</v>
      </c>
      <c r="DH559" s="194">
        <v>2021</v>
      </c>
      <c r="DI559" s="194">
        <v>2022</v>
      </c>
      <c r="DJ559" s="194">
        <v>2020</v>
      </c>
      <c r="DK559" s="194">
        <v>2021</v>
      </c>
      <c r="DL559" s="194">
        <v>2022</v>
      </c>
      <c r="DM559" s="194">
        <v>2020</v>
      </c>
      <c r="DN559" s="194">
        <v>2021</v>
      </c>
      <c r="DO559" s="194">
        <v>2022</v>
      </c>
      <c r="DP559" s="194">
        <v>2020</v>
      </c>
      <c r="DQ559" s="194">
        <v>2021</v>
      </c>
      <c r="DR559" s="194">
        <v>2022</v>
      </c>
      <c r="DS559" s="194">
        <v>2020</v>
      </c>
      <c r="DT559" s="194">
        <v>2021</v>
      </c>
      <c r="DU559" s="194">
        <v>2022</v>
      </c>
      <c r="DV559" s="194">
        <v>2020</v>
      </c>
      <c r="DW559" s="194">
        <v>2021</v>
      </c>
      <c r="DX559" s="194">
        <v>2022</v>
      </c>
      <c r="DY559" s="194">
        <v>2020</v>
      </c>
      <c r="DZ559" s="194">
        <v>2021</v>
      </c>
      <c r="EA559" s="194">
        <v>2022</v>
      </c>
      <c r="EB559" s="194">
        <v>2020</v>
      </c>
      <c r="EC559" s="194">
        <v>2021</v>
      </c>
      <c r="ED559" s="194">
        <v>2022</v>
      </c>
      <c r="EE559" s="194">
        <v>2020</v>
      </c>
      <c r="EF559" s="194">
        <v>2021</v>
      </c>
      <c r="EG559" s="194">
        <v>2022</v>
      </c>
      <c r="EH559" s="194">
        <v>2020</v>
      </c>
      <c r="EI559" s="194">
        <v>2021</v>
      </c>
      <c r="EJ559" s="194">
        <v>2022</v>
      </c>
      <c r="EK559" s="194">
        <v>2020</v>
      </c>
      <c r="EL559" s="194">
        <v>2021</v>
      </c>
      <c r="EM559" s="194">
        <v>2022</v>
      </c>
      <c r="EN559" s="194">
        <v>2020</v>
      </c>
      <c r="EO559" s="194">
        <v>2021</v>
      </c>
      <c r="EP559" s="194">
        <v>2022</v>
      </c>
      <c r="EQ559" s="194">
        <v>2020</v>
      </c>
      <c r="ER559" s="194">
        <v>2021</v>
      </c>
      <c r="ES559" s="194">
        <v>2022</v>
      </c>
      <c r="ET559" s="194">
        <v>2020</v>
      </c>
      <c r="EU559" s="194">
        <v>2021</v>
      </c>
      <c r="EV559" s="194">
        <v>2022</v>
      </c>
      <c r="EW559" s="194">
        <v>2020</v>
      </c>
      <c r="EX559" s="194">
        <v>2021</v>
      </c>
      <c r="EY559" s="194">
        <v>2022</v>
      </c>
      <c r="EZ559" s="194">
        <v>2020</v>
      </c>
      <c r="FA559" s="194">
        <v>2021</v>
      </c>
      <c r="FB559" s="194">
        <v>2022</v>
      </c>
      <c r="FC559" s="194">
        <v>2020</v>
      </c>
      <c r="FD559" s="194">
        <v>2021</v>
      </c>
      <c r="FE559" s="194">
        <v>2022</v>
      </c>
      <c r="FF559" s="194">
        <v>2020</v>
      </c>
      <c r="FG559" s="194">
        <v>2021</v>
      </c>
      <c r="FH559" s="194">
        <v>2022</v>
      </c>
      <c r="FI559" s="194">
        <v>2020</v>
      </c>
      <c r="FJ559" s="194">
        <v>2021</v>
      </c>
      <c r="FK559" s="194">
        <v>2022</v>
      </c>
      <c r="FL559" s="194">
        <v>2020</v>
      </c>
      <c r="FM559" s="194">
        <v>2021</v>
      </c>
      <c r="FN559" s="194">
        <v>2022</v>
      </c>
      <c r="FO559" s="194">
        <v>2020</v>
      </c>
      <c r="FP559" s="194">
        <v>2021</v>
      </c>
      <c r="FQ559" s="194">
        <v>2022</v>
      </c>
      <c r="FR559" s="194">
        <v>2020</v>
      </c>
      <c r="FS559" s="194">
        <v>2021</v>
      </c>
      <c r="FT559" s="194">
        <v>2022</v>
      </c>
      <c r="FU559" s="194">
        <v>2020</v>
      </c>
      <c r="FV559" s="194">
        <v>2021</v>
      </c>
      <c r="FW559" s="194">
        <v>2022</v>
      </c>
      <c r="FX559" s="194">
        <v>2020</v>
      </c>
      <c r="FY559" s="194">
        <v>2021</v>
      </c>
      <c r="FZ559" s="194">
        <v>2022</v>
      </c>
      <c r="GA559" s="194">
        <v>2020</v>
      </c>
      <c r="GB559" s="194">
        <v>2021</v>
      </c>
      <c r="GC559" s="194">
        <v>2022</v>
      </c>
      <c r="GD559" s="194">
        <v>2020</v>
      </c>
      <c r="GE559" s="194">
        <v>2021</v>
      </c>
      <c r="GF559" s="194">
        <v>2022</v>
      </c>
      <c r="GG559" s="194">
        <v>2020</v>
      </c>
      <c r="GH559" s="194">
        <v>2021</v>
      </c>
      <c r="GI559" s="194">
        <v>2022</v>
      </c>
      <c r="GJ559" s="194">
        <v>2020</v>
      </c>
      <c r="GK559" s="194">
        <v>2021</v>
      </c>
      <c r="GL559" s="194">
        <v>2022</v>
      </c>
      <c r="GM559" s="194">
        <v>2020</v>
      </c>
      <c r="GN559" s="194">
        <v>2021</v>
      </c>
      <c r="GO559" s="194">
        <v>2022</v>
      </c>
      <c r="GP559" s="194">
        <v>2020</v>
      </c>
      <c r="GQ559" s="194">
        <v>2021</v>
      </c>
      <c r="GR559" s="194">
        <v>2022</v>
      </c>
      <c r="GS559" s="194">
        <v>2020</v>
      </c>
      <c r="GT559" s="194">
        <v>2021</v>
      </c>
      <c r="GU559" s="194">
        <v>2022</v>
      </c>
      <c r="GV559" s="194">
        <v>2020</v>
      </c>
      <c r="GW559" s="194">
        <v>2021</v>
      </c>
      <c r="GX559" s="194">
        <v>2022</v>
      </c>
      <c r="GY559" s="194">
        <v>2020</v>
      </c>
      <c r="GZ559" s="194">
        <v>2021</v>
      </c>
      <c r="HA559" s="194">
        <v>2022</v>
      </c>
      <c r="HB559" s="194">
        <v>2020</v>
      </c>
      <c r="HC559" s="194">
        <v>2021</v>
      </c>
      <c r="HD559" s="194">
        <v>2022</v>
      </c>
      <c r="HE559" s="194">
        <v>2020</v>
      </c>
      <c r="HF559" s="194">
        <v>2021</v>
      </c>
      <c r="HG559" s="194">
        <v>2022</v>
      </c>
      <c r="HH559" s="194">
        <v>2020</v>
      </c>
      <c r="HI559" s="194">
        <v>2021</v>
      </c>
      <c r="HJ559" s="194">
        <v>2022</v>
      </c>
      <c r="HK559" s="194">
        <v>2020</v>
      </c>
      <c r="HL559" s="194">
        <v>2021</v>
      </c>
      <c r="HM559" s="194">
        <v>2022</v>
      </c>
      <c r="HN559" s="194">
        <v>2020</v>
      </c>
      <c r="HO559" s="194">
        <v>2021</v>
      </c>
      <c r="HP559" s="194">
        <v>2022</v>
      </c>
      <c r="HQ559" s="194">
        <v>2020</v>
      </c>
      <c r="HR559" s="194">
        <v>2021</v>
      </c>
      <c r="HS559" s="194">
        <v>2022</v>
      </c>
      <c r="HT559" s="194">
        <v>2020</v>
      </c>
      <c r="HU559" s="194">
        <v>2021</v>
      </c>
      <c r="HV559" s="194">
        <v>2022</v>
      </c>
      <c r="HW559" s="194">
        <v>2020</v>
      </c>
      <c r="HX559" s="194">
        <v>2021</v>
      </c>
      <c r="HY559" s="194">
        <v>2022</v>
      </c>
      <c r="HZ559" s="194">
        <v>2020</v>
      </c>
      <c r="IA559" s="194">
        <v>2021</v>
      </c>
      <c r="IB559" s="194">
        <v>2022</v>
      </c>
      <c r="IC559" s="194">
        <v>2020</v>
      </c>
      <c r="ID559" s="194">
        <v>2021</v>
      </c>
      <c r="IE559" s="194">
        <v>2022</v>
      </c>
      <c r="IF559" s="194">
        <v>2020</v>
      </c>
      <c r="IG559" s="194">
        <v>2021</v>
      </c>
      <c r="IH559" s="194">
        <v>2022</v>
      </c>
      <c r="II559" s="194">
        <v>2020</v>
      </c>
      <c r="IJ559" s="194">
        <v>2021</v>
      </c>
      <c r="IK559" s="194">
        <v>2022</v>
      </c>
      <c r="IL559" s="194">
        <v>2020</v>
      </c>
      <c r="IM559" s="194">
        <v>2021</v>
      </c>
      <c r="IN559" s="194">
        <v>2022</v>
      </c>
      <c r="IO559" s="194">
        <v>2020</v>
      </c>
      <c r="IP559" s="194">
        <v>2021</v>
      </c>
      <c r="IQ559" s="194">
        <v>2022</v>
      </c>
      <c r="IR559" s="194">
        <v>2020</v>
      </c>
      <c r="IS559" s="194">
        <v>2021</v>
      </c>
      <c r="IT559" s="194">
        <v>2022</v>
      </c>
      <c r="IU559" s="194">
        <v>2020</v>
      </c>
      <c r="IV559" s="194">
        <v>2021</v>
      </c>
      <c r="IW559" s="194">
        <v>2022</v>
      </c>
      <c r="IX559" s="194">
        <v>2020</v>
      </c>
      <c r="IY559" s="194">
        <v>2021</v>
      </c>
      <c r="IZ559" s="194">
        <v>2022</v>
      </c>
      <c r="JA559" s="194">
        <v>2020</v>
      </c>
      <c r="JB559" s="194">
        <v>2021</v>
      </c>
      <c r="JC559" s="194">
        <v>2022</v>
      </c>
      <c r="JD559" s="194">
        <v>2020</v>
      </c>
      <c r="JE559" s="194">
        <v>2021</v>
      </c>
      <c r="JF559" s="194">
        <v>2022</v>
      </c>
      <c r="JG559" s="194">
        <v>2020</v>
      </c>
      <c r="JH559" s="194">
        <v>2021</v>
      </c>
      <c r="JI559" s="194">
        <v>2022</v>
      </c>
      <c r="JJ559" s="194">
        <v>2020</v>
      </c>
      <c r="JK559" s="194">
        <v>2021</v>
      </c>
      <c r="JL559" s="194">
        <v>2022</v>
      </c>
      <c r="JM559" s="194">
        <v>2020</v>
      </c>
      <c r="JN559" s="194">
        <v>2021</v>
      </c>
      <c r="JO559" s="194">
        <v>2022</v>
      </c>
      <c r="JP559" s="194">
        <v>2020</v>
      </c>
      <c r="JQ559" s="194">
        <v>2021</v>
      </c>
      <c r="JR559" s="194">
        <v>2022</v>
      </c>
      <c r="JS559" s="194">
        <v>2020</v>
      </c>
      <c r="JT559" s="194">
        <v>2021</v>
      </c>
      <c r="JU559" s="194">
        <v>2022</v>
      </c>
      <c r="JV559" s="194">
        <v>2020</v>
      </c>
      <c r="JW559" s="194">
        <v>2021</v>
      </c>
      <c r="JX559" s="194">
        <v>2022</v>
      </c>
      <c r="JY559" s="194">
        <v>2020</v>
      </c>
      <c r="JZ559" s="194">
        <v>2021</v>
      </c>
      <c r="KA559" s="194">
        <v>2022</v>
      </c>
      <c r="KB559" s="194">
        <v>2020</v>
      </c>
      <c r="KC559" s="194">
        <v>2021</v>
      </c>
      <c r="KD559" s="194">
        <v>2022</v>
      </c>
      <c r="KE559" s="194">
        <v>2020</v>
      </c>
      <c r="KF559" s="194">
        <v>2021</v>
      </c>
      <c r="KG559" s="194">
        <v>2022</v>
      </c>
      <c r="KH559" s="194">
        <v>2020</v>
      </c>
      <c r="KI559" s="194">
        <v>2021</v>
      </c>
      <c r="KJ559" s="194">
        <v>2022</v>
      </c>
      <c r="KK559" s="194">
        <v>2020</v>
      </c>
      <c r="KL559" s="194">
        <v>2021</v>
      </c>
      <c r="KM559" s="194">
        <v>2022</v>
      </c>
      <c r="KN559" s="194">
        <v>2020</v>
      </c>
      <c r="KO559" s="194">
        <v>2021</v>
      </c>
      <c r="KP559" s="194">
        <v>2022</v>
      </c>
      <c r="KQ559" s="194">
        <v>2020</v>
      </c>
      <c r="KR559" s="194">
        <v>2021</v>
      </c>
      <c r="KS559" s="194">
        <v>2022</v>
      </c>
      <c r="KT559" s="194">
        <v>2020</v>
      </c>
      <c r="KU559" s="194">
        <v>2021</v>
      </c>
      <c r="KV559" s="194">
        <v>2022</v>
      </c>
      <c r="KW559" s="194">
        <v>2020</v>
      </c>
      <c r="KX559" s="194">
        <v>2021</v>
      </c>
      <c r="KY559" s="194">
        <v>2022</v>
      </c>
      <c r="KZ559" s="194">
        <v>2020</v>
      </c>
      <c r="LA559" s="194">
        <v>2021</v>
      </c>
      <c r="LB559" s="194">
        <v>2022</v>
      </c>
      <c r="LC559" s="194">
        <v>2020</v>
      </c>
      <c r="LD559" s="194">
        <v>2021</v>
      </c>
      <c r="LE559" s="194">
        <v>2022</v>
      </c>
      <c r="LF559" s="194">
        <v>2020</v>
      </c>
      <c r="LG559" s="194">
        <v>2021</v>
      </c>
      <c r="LH559" s="194">
        <v>2022</v>
      </c>
      <c r="LI559" s="194">
        <v>2020</v>
      </c>
      <c r="LJ559" s="194">
        <v>2021</v>
      </c>
      <c r="LK559" s="194">
        <v>2022</v>
      </c>
      <c r="LL559" s="194">
        <v>2020</v>
      </c>
      <c r="LM559" s="194">
        <v>2021</v>
      </c>
      <c r="LN559" s="194">
        <v>2022</v>
      </c>
      <c r="LO559" s="194">
        <v>2020</v>
      </c>
      <c r="LP559" s="194">
        <v>2021</v>
      </c>
      <c r="LQ559" s="194">
        <v>2022</v>
      </c>
      <c r="LR559" s="194">
        <v>2020</v>
      </c>
      <c r="LS559" s="194">
        <v>2021</v>
      </c>
      <c r="LT559" s="194">
        <v>2022</v>
      </c>
      <c r="LU559" s="194">
        <v>2020</v>
      </c>
      <c r="LV559" s="194">
        <v>2021</v>
      </c>
      <c r="LW559" s="194">
        <v>2022</v>
      </c>
      <c r="LX559" s="194">
        <v>2020</v>
      </c>
      <c r="LY559" s="194">
        <v>2021</v>
      </c>
      <c r="LZ559" s="194">
        <v>2022</v>
      </c>
      <c r="MA559" s="194">
        <v>2020</v>
      </c>
      <c r="MB559" s="194">
        <v>2021</v>
      </c>
      <c r="MC559" s="194">
        <v>2022</v>
      </c>
      <c r="MD559" s="194">
        <v>2020</v>
      </c>
      <c r="ME559" s="194">
        <v>2021</v>
      </c>
      <c r="MF559" s="194">
        <v>2022</v>
      </c>
      <c r="MG559" s="194">
        <v>2020</v>
      </c>
      <c r="MH559" s="194">
        <v>2021</v>
      </c>
      <c r="MI559" s="194">
        <v>2022</v>
      </c>
      <c r="MJ559" s="194">
        <v>2020</v>
      </c>
      <c r="MK559" s="194">
        <v>2021</v>
      </c>
      <c r="ML559" s="194">
        <v>2022</v>
      </c>
      <c r="MM559" s="194">
        <v>2020</v>
      </c>
      <c r="MN559" s="194">
        <v>2021</v>
      </c>
      <c r="MO559" s="194">
        <v>2022</v>
      </c>
      <c r="MP559" s="194">
        <v>2020</v>
      </c>
      <c r="MQ559" s="194">
        <v>2021</v>
      </c>
      <c r="MR559" s="194">
        <v>2022</v>
      </c>
      <c r="MS559" s="194">
        <v>2020</v>
      </c>
      <c r="MT559" s="194">
        <v>2021</v>
      </c>
      <c r="MU559" s="194">
        <v>2022</v>
      </c>
      <c r="MV559" s="194">
        <v>2020</v>
      </c>
      <c r="MW559" s="194">
        <v>2021</v>
      </c>
      <c r="MX559" s="194">
        <v>2022</v>
      </c>
      <c r="MY559" s="194">
        <v>2020</v>
      </c>
      <c r="MZ559" s="194">
        <v>2021</v>
      </c>
      <c r="NA559" s="194">
        <v>2022</v>
      </c>
      <c r="NB559" s="194">
        <v>2020</v>
      </c>
      <c r="NC559" s="194">
        <v>2021</v>
      </c>
      <c r="ND559" s="194">
        <v>2022</v>
      </c>
      <c r="NE559" s="194">
        <v>2020</v>
      </c>
      <c r="NF559" s="194">
        <v>2021</v>
      </c>
      <c r="NG559" s="194">
        <v>2022</v>
      </c>
      <c r="NH559" s="194">
        <v>2020</v>
      </c>
      <c r="NI559" s="194">
        <v>2021</v>
      </c>
      <c r="NJ559" s="194">
        <v>2022</v>
      </c>
      <c r="NK559" s="194">
        <v>2020</v>
      </c>
      <c r="NL559" s="194">
        <v>2021</v>
      </c>
      <c r="NM559" s="194">
        <v>2022</v>
      </c>
      <c r="NN559" s="194">
        <v>2020</v>
      </c>
      <c r="NO559" s="194">
        <v>2021</v>
      </c>
      <c r="NP559" s="194">
        <v>2022</v>
      </c>
      <c r="NQ559" s="194">
        <v>2020</v>
      </c>
      <c r="NR559" s="194">
        <v>2021</v>
      </c>
      <c r="NS559" s="194">
        <v>2022</v>
      </c>
      <c r="NT559" s="194">
        <v>2020</v>
      </c>
      <c r="NU559" s="194">
        <v>2021</v>
      </c>
      <c r="NV559" s="194">
        <v>2022</v>
      </c>
      <c r="NW559" s="194">
        <v>2020</v>
      </c>
      <c r="NX559" s="194">
        <v>2021</v>
      </c>
      <c r="NY559" s="194">
        <v>2022</v>
      </c>
      <c r="NZ559" s="194">
        <v>2020</v>
      </c>
      <c r="OA559" s="194">
        <v>2021</v>
      </c>
      <c r="OB559" s="194">
        <v>2022</v>
      </c>
      <c r="OC559" s="194">
        <v>2020</v>
      </c>
      <c r="OD559" s="194">
        <v>2021</v>
      </c>
      <c r="OE559" s="194">
        <v>2022</v>
      </c>
      <c r="OF559" s="194">
        <v>2020</v>
      </c>
      <c r="OG559" s="194">
        <v>2021</v>
      </c>
      <c r="OH559" s="194">
        <v>2022</v>
      </c>
      <c r="OI559" s="194">
        <v>2020</v>
      </c>
      <c r="OJ559" s="194">
        <v>2021</v>
      </c>
      <c r="OK559" s="194">
        <v>2022</v>
      </c>
      <c r="OL559" s="194">
        <v>2020</v>
      </c>
      <c r="OM559" s="194">
        <v>2021</v>
      </c>
      <c r="ON559" s="194">
        <v>2022</v>
      </c>
      <c r="OO559" s="194">
        <v>2020</v>
      </c>
      <c r="OP559" s="194">
        <v>2021</v>
      </c>
      <c r="OQ559" s="194">
        <v>2022</v>
      </c>
      <c r="OR559" s="194">
        <v>2020</v>
      </c>
      <c r="OS559" s="194">
        <v>2021</v>
      </c>
      <c r="OT559" s="194">
        <v>2022</v>
      </c>
      <c r="OU559" s="194">
        <v>2020</v>
      </c>
      <c r="OV559" s="194">
        <v>2021</v>
      </c>
      <c r="OW559" s="194">
        <v>2022</v>
      </c>
      <c r="OX559" s="194">
        <v>2020</v>
      </c>
      <c r="OY559" s="194">
        <v>2021</v>
      </c>
      <c r="OZ559" s="194">
        <v>2022</v>
      </c>
      <c r="PA559" s="194">
        <v>2020</v>
      </c>
      <c r="PB559" s="194">
        <v>2021</v>
      </c>
      <c r="PC559" s="194">
        <v>2022</v>
      </c>
      <c r="PD559" s="194">
        <v>2020</v>
      </c>
      <c r="PE559" s="194">
        <v>2021</v>
      </c>
      <c r="PF559" s="194">
        <v>2022</v>
      </c>
      <c r="PG559" s="194">
        <v>2020</v>
      </c>
      <c r="PH559" s="194">
        <v>2021</v>
      </c>
      <c r="PI559" s="194">
        <v>2022</v>
      </c>
      <c r="PJ559" s="194">
        <v>2020</v>
      </c>
      <c r="PK559" s="194">
        <v>2021</v>
      </c>
      <c r="PL559" s="194">
        <v>2022</v>
      </c>
      <c r="PM559" s="194">
        <v>2020</v>
      </c>
      <c r="PN559" s="194">
        <v>2021</v>
      </c>
      <c r="PO559" s="194">
        <v>2022</v>
      </c>
      <c r="PP559" s="194">
        <v>2020</v>
      </c>
      <c r="PQ559" s="194">
        <v>2021</v>
      </c>
      <c r="PR559" s="194">
        <v>2022</v>
      </c>
      <c r="PS559" s="194">
        <v>2020</v>
      </c>
      <c r="PT559" s="194">
        <v>2021</v>
      </c>
      <c r="PU559" s="194">
        <v>2022</v>
      </c>
      <c r="PV559" s="194">
        <v>2020</v>
      </c>
      <c r="PW559" s="194">
        <v>2021</v>
      </c>
      <c r="PX559" s="194">
        <v>2022</v>
      </c>
      <c r="PY559" s="194">
        <v>2020</v>
      </c>
      <c r="PZ559" s="194">
        <v>2021</v>
      </c>
      <c r="QA559" s="194">
        <v>2022</v>
      </c>
      <c r="QB559" s="194">
        <v>2020</v>
      </c>
      <c r="QC559" s="194">
        <v>2021</v>
      </c>
      <c r="QD559" s="194">
        <v>2022</v>
      </c>
      <c r="QE559" s="194">
        <v>2020</v>
      </c>
      <c r="QF559" s="194">
        <v>2021</v>
      </c>
      <c r="QG559" s="194">
        <v>2022</v>
      </c>
      <c r="QH559" s="194">
        <v>2020</v>
      </c>
      <c r="QI559" s="194">
        <v>2021</v>
      </c>
      <c r="QJ559" s="194">
        <v>2022</v>
      </c>
      <c r="QK559" s="194">
        <v>2020</v>
      </c>
      <c r="QL559" s="194">
        <v>2021</v>
      </c>
      <c r="QM559" s="194">
        <v>2022</v>
      </c>
      <c r="QN559" s="194">
        <v>2020</v>
      </c>
      <c r="QO559" s="194">
        <v>2021</v>
      </c>
      <c r="QP559" s="194">
        <v>2022</v>
      </c>
      <c r="QQ559" s="194">
        <v>2020</v>
      </c>
      <c r="QR559" s="194">
        <v>2021</v>
      </c>
      <c r="QS559" s="194">
        <v>2022</v>
      </c>
      <c r="QT559" s="194">
        <v>2020</v>
      </c>
      <c r="QU559" s="194">
        <v>2021</v>
      </c>
      <c r="QV559" s="194">
        <v>2022</v>
      </c>
      <c r="QW559" s="194">
        <v>2020</v>
      </c>
      <c r="QX559" s="194">
        <v>2021</v>
      </c>
      <c r="QY559" s="194">
        <v>2022</v>
      </c>
      <c r="QZ559" s="194">
        <v>2020</v>
      </c>
      <c r="RA559" s="194">
        <v>2021</v>
      </c>
      <c r="RB559" s="194">
        <v>2022</v>
      </c>
      <c r="RC559" s="194">
        <v>2020</v>
      </c>
      <c r="RD559" s="194">
        <v>2021</v>
      </c>
      <c r="RE559" s="194">
        <v>2022</v>
      </c>
      <c r="RF559" s="194">
        <v>2020</v>
      </c>
      <c r="RG559" s="194">
        <v>2021</v>
      </c>
      <c r="RH559" s="194">
        <v>2022</v>
      </c>
      <c r="RI559" s="194">
        <v>2020</v>
      </c>
      <c r="RJ559" s="194">
        <v>2021</v>
      </c>
      <c r="RK559" s="194">
        <v>2022</v>
      </c>
      <c r="RL559" s="194">
        <v>2020</v>
      </c>
      <c r="RM559" s="194">
        <v>2021</v>
      </c>
      <c r="RN559" s="194">
        <v>2022</v>
      </c>
      <c r="RO559" s="194">
        <v>2020</v>
      </c>
      <c r="RP559" s="194">
        <v>2021</v>
      </c>
      <c r="RQ559" s="194">
        <v>2022</v>
      </c>
      <c r="RR559" s="194">
        <v>2020</v>
      </c>
      <c r="RS559" s="194">
        <v>2021</v>
      </c>
      <c r="RT559" s="194">
        <v>2022</v>
      </c>
      <c r="RU559" s="194">
        <v>2020</v>
      </c>
      <c r="RV559" s="194">
        <v>2021</v>
      </c>
      <c r="RW559" s="194">
        <v>2022</v>
      </c>
      <c r="RX559" s="194">
        <v>2020</v>
      </c>
      <c r="RY559" s="194">
        <v>2021</v>
      </c>
      <c r="RZ559" s="194">
        <v>2022</v>
      </c>
      <c r="SA559" s="194">
        <v>2020</v>
      </c>
      <c r="SB559" s="194">
        <v>2021</v>
      </c>
      <c r="SC559" s="194">
        <v>2022</v>
      </c>
      <c r="SD559" s="194">
        <v>2020</v>
      </c>
      <c r="SE559" s="194">
        <v>2021</v>
      </c>
      <c r="SF559" s="194">
        <v>2022</v>
      </c>
      <c r="SG559" s="194">
        <v>2020</v>
      </c>
      <c r="SH559" s="194">
        <v>2021</v>
      </c>
      <c r="SI559" s="194">
        <v>2022</v>
      </c>
      <c r="SJ559" s="194">
        <v>2020</v>
      </c>
      <c r="SK559" s="194">
        <v>2021</v>
      </c>
      <c r="SL559" s="194">
        <v>2022</v>
      </c>
      <c r="SM559" s="194">
        <v>2020</v>
      </c>
      <c r="SN559" s="194">
        <v>2021</v>
      </c>
      <c r="SO559" s="194">
        <v>2022</v>
      </c>
      <c r="SP559" s="194">
        <v>2020</v>
      </c>
      <c r="SQ559" s="194">
        <v>2021</v>
      </c>
      <c r="SR559" s="194">
        <v>2022</v>
      </c>
      <c r="SS559" s="194">
        <v>2020</v>
      </c>
      <c r="ST559" s="194">
        <v>2021</v>
      </c>
      <c r="SU559" s="194">
        <v>2022</v>
      </c>
      <c r="SV559" s="194">
        <v>2020</v>
      </c>
      <c r="SW559" s="194">
        <v>2021</v>
      </c>
      <c r="SX559" s="194">
        <v>2022</v>
      </c>
      <c r="SY559" s="194">
        <v>2020</v>
      </c>
      <c r="SZ559" s="194">
        <v>2021</v>
      </c>
      <c r="TA559" s="194">
        <v>2022</v>
      </c>
      <c r="TB559" s="194">
        <v>2020</v>
      </c>
      <c r="TC559" s="194">
        <v>2021</v>
      </c>
      <c r="TD559" s="194">
        <v>2022</v>
      </c>
      <c r="TE559" s="194">
        <v>2020</v>
      </c>
      <c r="TF559" s="194">
        <v>2021</v>
      </c>
      <c r="TG559" s="194">
        <v>2022</v>
      </c>
      <c r="TH559" s="194">
        <v>2020</v>
      </c>
      <c r="TI559" s="194">
        <v>2021</v>
      </c>
      <c r="TJ559" s="194">
        <v>2022</v>
      </c>
      <c r="TK559" s="194">
        <v>2020</v>
      </c>
      <c r="TL559" s="194">
        <v>2021</v>
      </c>
      <c r="TM559" s="194">
        <v>2022</v>
      </c>
      <c r="TN559" s="194">
        <v>2020</v>
      </c>
      <c r="TO559" s="194">
        <v>2021</v>
      </c>
      <c r="TP559" s="194">
        <v>2022</v>
      </c>
      <c r="TQ559" s="194">
        <v>2020</v>
      </c>
      <c r="TR559" s="194">
        <v>2021</v>
      </c>
      <c r="TS559" s="194">
        <v>2022</v>
      </c>
      <c r="TT559" s="194">
        <v>2020</v>
      </c>
      <c r="TU559" s="194">
        <v>2021</v>
      </c>
      <c r="TV559" s="194">
        <v>2022</v>
      </c>
      <c r="TW559" s="194">
        <v>2020</v>
      </c>
      <c r="TX559" s="194">
        <v>2021</v>
      </c>
      <c r="TY559" s="194">
        <v>2022</v>
      </c>
      <c r="TZ559" s="194">
        <v>2020</v>
      </c>
      <c r="UA559" s="194">
        <v>2021</v>
      </c>
      <c r="UB559" s="194">
        <v>2022</v>
      </c>
      <c r="UC559" s="194">
        <v>2020</v>
      </c>
      <c r="UD559" s="194">
        <v>2021</v>
      </c>
      <c r="UE559" s="194">
        <v>2022</v>
      </c>
      <c r="UF559" s="194">
        <v>2020</v>
      </c>
      <c r="UG559" s="194">
        <v>2021</v>
      </c>
      <c r="UH559" s="194">
        <v>2022</v>
      </c>
      <c r="UI559" s="194">
        <v>2020</v>
      </c>
      <c r="UJ559" s="194">
        <v>2021</v>
      </c>
      <c r="UK559" s="194">
        <v>2022</v>
      </c>
      <c r="UL559" s="194">
        <v>2020</v>
      </c>
      <c r="UM559" s="194">
        <v>2021</v>
      </c>
      <c r="UN559" s="194">
        <v>2022</v>
      </c>
      <c r="UO559" s="194">
        <v>2020</v>
      </c>
      <c r="UP559" s="194">
        <v>2021</v>
      </c>
      <c r="UQ559" s="194">
        <v>2022</v>
      </c>
      <c r="UR559" s="194">
        <v>2020</v>
      </c>
      <c r="US559" s="194">
        <v>2021</v>
      </c>
      <c r="UT559" s="194">
        <v>2022</v>
      </c>
      <c r="UU559" s="194">
        <v>2020</v>
      </c>
      <c r="UV559" s="194">
        <v>2021</v>
      </c>
      <c r="UW559" s="194">
        <v>2022</v>
      </c>
      <c r="UX559" s="194">
        <v>2020</v>
      </c>
      <c r="UY559" s="194">
        <v>2021</v>
      </c>
      <c r="UZ559" s="194">
        <v>2022</v>
      </c>
      <c r="VA559" s="194">
        <v>2020</v>
      </c>
      <c r="VB559" s="194">
        <v>2021</v>
      </c>
      <c r="VC559" s="194">
        <v>2022</v>
      </c>
      <c r="VD559" s="194">
        <v>2020</v>
      </c>
      <c r="VE559" s="194">
        <v>2021</v>
      </c>
      <c r="VF559" s="194">
        <v>2022</v>
      </c>
      <c r="VG559" s="194">
        <v>2020</v>
      </c>
      <c r="VH559" s="194">
        <v>2021</v>
      </c>
      <c r="VI559" s="194">
        <v>2022</v>
      </c>
      <c r="VJ559" s="194">
        <v>2020</v>
      </c>
      <c r="VK559" s="194">
        <v>2021</v>
      </c>
      <c r="VL559" s="194">
        <v>2022</v>
      </c>
      <c r="VM559" s="194">
        <v>2020</v>
      </c>
      <c r="VN559" s="194">
        <v>2021</v>
      </c>
      <c r="VO559" s="194">
        <v>2022</v>
      </c>
      <c r="VP559" s="194">
        <v>2020</v>
      </c>
      <c r="VQ559" s="194">
        <v>2021</v>
      </c>
      <c r="VR559" s="194">
        <v>2022</v>
      </c>
      <c r="VS559" s="194">
        <v>2020</v>
      </c>
      <c r="VT559" s="194">
        <v>2021</v>
      </c>
      <c r="VU559" s="194">
        <v>2022</v>
      </c>
      <c r="VV559" s="194">
        <v>2020</v>
      </c>
      <c r="VW559" s="194">
        <v>2021</v>
      </c>
      <c r="VX559" s="194">
        <v>2022</v>
      </c>
      <c r="VY559" s="194">
        <v>2020</v>
      </c>
      <c r="VZ559" s="194">
        <v>2021</v>
      </c>
      <c r="WA559" s="194">
        <v>2022</v>
      </c>
      <c r="WB559" s="194">
        <v>2020</v>
      </c>
      <c r="WC559" s="194">
        <v>2021</v>
      </c>
      <c r="WD559" s="194">
        <v>2022</v>
      </c>
      <c r="WE559" s="194">
        <v>2020</v>
      </c>
      <c r="WF559" s="194">
        <v>2021</v>
      </c>
      <c r="WG559" s="194">
        <v>2022</v>
      </c>
      <c r="WH559" s="194">
        <v>2020</v>
      </c>
      <c r="WI559" s="194">
        <v>2021</v>
      </c>
      <c r="WJ559" s="194">
        <v>2022</v>
      </c>
      <c r="WK559" s="194">
        <v>2020</v>
      </c>
      <c r="WL559" s="194">
        <v>2021</v>
      </c>
      <c r="WM559" s="194">
        <v>2022</v>
      </c>
      <c r="WN559" s="194">
        <v>2020</v>
      </c>
      <c r="WO559" s="194">
        <v>2021</v>
      </c>
      <c r="WP559" s="194">
        <v>2022</v>
      </c>
      <c r="WQ559" s="194">
        <v>2020</v>
      </c>
      <c r="WR559" s="194">
        <v>2021</v>
      </c>
      <c r="WS559" s="194">
        <v>2022</v>
      </c>
      <c r="WT559" s="194">
        <v>2020</v>
      </c>
      <c r="WU559" s="194">
        <v>2021</v>
      </c>
      <c r="WV559" s="194">
        <v>2022</v>
      </c>
      <c r="WW559" s="194">
        <v>2020</v>
      </c>
      <c r="WX559" s="194">
        <v>2021</v>
      </c>
      <c r="WY559" s="194">
        <v>2022</v>
      </c>
      <c r="WZ559" s="194">
        <v>2020</v>
      </c>
      <c r="XA559" s="194">
        <v>2021</v>
      </c>
      <c r="XB559" s="194">
        <v>2022</v>
      </c>
      <c r="XC559" s="194">
        <v>2020</v>
      </c>
      <c r="XD559" s="194">
        <v>2021</v>
      </c>
      <c r="XE559" s="194">
        <v>2022</v>
      </c>
      <c r="XF559" s="194">
        <v>2020</v>
      </c>
      <c r="XG559" s="194">
        <v>2021</v>
      </c>
      <c r="XH559" s="194">
        <v>2022</v>
      </c>
      <c r="XI559" s="194">
        <v>2020</v>
      </c>
      <c r="XJ559" s="194">
        <v>2021</v>
      </c>
      <c r="XK559" s="194">
        <v>2022</v>
      </c>
      <c r="XL559" s="194">
        <v>2020</v>
      </c>
      <c r="XM559" s="194">
        <v>2021</v>
      </c>
      <c r="XN559" s="194">
        <v>2022</v>
      </c>
      <c r="XO559" s="194">
        <v>2020</v>
      </c>
      <c r="XP559" s="194">
        <v>2021</v>
      </c>
      <c r="XQ559" s="194">
        <v>2022</v>
      </c>
      <c r="XR559" s="194">
        <v>2020</v>
      </c>
      <c r="XS559" s="194">
        <v>2021</v>
      </c>
      <c r="XT559" s="194">
        <v>2022</v>
      </c>
      <c r="XU559" s="194">
        <v>2020</v>
      </c>
      <c r="XV559" s="194">
        <v>2021</v>
      </c>
      <c r="XW559" s="194">
        <v>2022</v>
      </c>
      <c r="XX559" s="194">
        <v>2020</v>
      </c>
      <c r="XY559" s="194">
        <v>2021</v>
      </c>
      <c r="XZ559" s="194">
        <v>2022</v>
      </c>
      <c r="YA559" s="194">
        <v>2020</v>
      </c>
      <c r="YB559" s="194">
        <v>2021</v>
      </c>
      <c r="YC559" s="194">
        <v>2022</v>
      </c>
      <c r="YD559" s="194">
        <v>2020</v>
      </c>
      <c r="YE559" s="194">
        <v>2021</v>
      </c>
      <c r="YF559" s="194">
        <v>2022</v>
      </c>
      <c r="YG559" s="194">
        <v>2020</v>
      </c>
      <c r="YH559" s="194">
        <v>2021</v>
      </c>
      <c r="YI559" s="194">
        <v>2022</v>
      </c>
      <c r="YJ559" s="194">
        <v>2020</v>
      </c>
      <c r="YK559" s="194">
        <v>2021</v>
      </c>
      <c r="YL559" s="194">
        <v>2022</v>
      </c>
      <c r="YM559" s="194">
        <v>2020</v>
      </c>
      <c r="YN559" s="194">
        <v>2021</v>
      </c>
      <c r="YO559" s="194">
        <v>2022</v>
      </c>
      <c r="YP559" s="194">
        <v>2020</v>
      </c>
      <c r="YQ559" s="194">
        <v>2021</v>
      </c>
      <c r="YR559" s="194">
        <v>2022</v>
      </c>
      <c r="YS559" s="194">
        <v>2020</v>
      </c>
      <c r="YT559" s="194">
        <v>2021</v>
      </c>
      <c r="YU559" s="194">
        <v>2022</v>
      </c>
      <c r="YV559" s="194">
        <v>2020</v>
      </c>
      <c r="YW559" s="194">
        <v>2021</v>
      </c>
      <c r="YX559" s="194">
        <v>2022</v>
      </c>
      <c r="YY559" s="194">
        <v>2020</v>
      </c>
      <c r="YZ559" s="194">
        <v>2021</v>
      </c>
      <c r="ZA559" s="194">
        <v>2022</v>
      </c>
      <c r="ZB559" s="194">
        <v>2020</v>
      </c>
      <c r="ZC559" s="194">
        <v>2021</v>
      </c>
      <c r="ZD559" s="194">
        <v>2022</v>
      </c>
      <c r="ZE559" s="194">
        <v>2020</v>
      </c>
      <c r="ZF559" s="194">
        <v>2021</v>
      </c>
      <c r="ZG559" s="194">
        <v>2022</v>
      </c>
      <c r="ZH559" s="194">
        <v>2020</v>
      </c>
      <c r="ZI559" s="194">
        <v>2021</v>
      </c>
      <c r="ZJ559" s="194">
        <v>2022</v>
      </c>
      <c r="ZK559" s="194">
        <v>2020</v>
      </c>
      <c r="ZL559" s="194">
        <v>2021</v>
      </c>
      <c r="ZM559" s="194">
        <v>2022</v>
      </c>
      <c r="ZN559" s="194">
        <v>2020</v>
      </c>
      <c r="ZO559" s="194">
        <v>2021</v>
      </c>
      <c r="ZP559" s="194">
        <v>2022</v>
      </c>
      <c r="ZQ559" s="194">
        <v>2020</v>
      </c>
      <c r="ZR559" s="194">
        <v>2021</v>
      </c>
      <c r="ZS559" s="194">
        <v>2022</v>
      </c>
      <c r="ZT559" s="194">
        <v>2020</v>
      </c>
      <c r="ZU559" s="194">
        <v>2021</v>
      </c>
      <c r="ZV559" s="194">
        <v>2022</v>
      </c>
      <c r="ZW559" s="194">
        <v>2020</v>
      </c>
      <c r="ZX559" s="194">
        <v>2021</v>
      </c>
      <c r="ZY559" s="194">
        <v>2022</v>
      </c>
      <c r="ZZ559" s="194">
        <v>2020</v>
      </c>
      <c r="AAA559" s="194">
        <v>2021</v>
      </c>
      <c r="AAB559" s="194">
        <v>2022</v>
      </c>
      <c r="AAC559" s="194">
        <v>2020</v>
      </c>
      <c r="AAD559" s="194">
        <v>2021</v>
      </c>
      <c r="AAE559" s="194">
        <v>2022</v>
      </c>
      <c r="AAF559" s="194">
        <v>2020</v>
      </c>
      <c r="AAG559" s="194">
        <v>2021</v>
      </c>
      <c r="AAH559" s="194">
        <v>2022</v>
      </c>
      <c r="AAI559" s="194">
        <v>2020</v>
      </c>
      <c r="AAJ559" s="194">
        <v>2021</v>
      </c>
      <c r="AAK559" s="194">
        <v>2022</v>
      </c>
      <c r="AAL559" s="194">
        <v>2020</v>
      </c>
      <c r="AAM559" s="194">
        <v>2021</v>
      </c>
      <c r="AAN559" s="194">
        <v>2022</v>
      </c>
      <c r="AAO559" s="194">
        <v>2020</v>
      </c>
      <c r="AAP559" s="194">
        <v>2021</v>
      </c>
      <c r="AAQ559" s="194">
        <v>2022</v>
      </c>
      <c r="AAR559" s="194">
        <v>2020</v>
      </c>
      <c r="AAS559" s="194">
        <v>2021</v>
      </c>
      <c r="AAT559" s="194">
        <v>2022</v>
      </c>
      <c r="AAU559" s="194">
        <v>2020</v>
      </c>
      <c r="AAV559" s="194">
        <v>2021</v>
      </c>
      <c r="AAW559" s="194">
        <v>2022</v>
      </c>
      <c r="AAX559" s="194">
        <v>2020</v>
      </c>
      <c r="AAY559" s="194">
        <v>2021</v>
      </c>
      <c r="AAZ559" s="194">
        <v>2022</v>
      </c>
      <c r="ABA559" s="194">
        <v>2020</v>
      </c>
      <c r="ABB559" s="194">
        <v>2021</v>
      </c>
      <c r="ABC559" s="194">
        <v>2022</v>
      </c>
      <c r="ABD559" s="194">
        <v>2020</v>
      </c>
      <c r="ABE559" s="194">
        <v>2021</v>
      </c>
      <c r="ABF559" s="194">
        <v>2022</v>
      </c>
      <c r="ABG559" s="194">
        <v>2020</v>
      </c>
      <c r="ABH559" s="194">
        <v>2021</v>
      </c>
      <c r="ABI559" s="194">
        <v>2022</v>
      </c>
      <c r="ABJ559" s="194">
        <v>2020</v>
      </c>
      <c r="ABK559" s="194">
        <v>2021</v>
      </c>
      <c r="ABL559" s="194">
        <v>2022</v>
      </c>
      <c r="ABM559" s="194">
        <v>2020</v>
      </c>
      <c r="ABN559" s="194">
        <v>2021</v>
      </c>
      <c r="ABO559" s="194">
        <v>2022</v>
      </c>
      <c r="ABP559" s="194">
        <v>2020</v>
      </c>
      <c r="ABQ559" s="194">
        <v>2021</v>
      </c>
      <c r="ABR559" s="194">
        <v>2022</v>
      </c>
      <c r="ABS559" s="194">
        <v>2020</v>
      </c>
      <c r="ABT559" s="194">
        <v>2021</v>
      </c>
      <c r="ABU559" s="194">
        <v>2022</v>
      </c>
      <c r="ABV559" s="194">
        <v>2020</v>
      </c>
      <c r="ABW559" s="194">
        <v>2021</v>
      </c>
      <c r="ABX559" s="194">
        <v>2022</v>
      </c>
      <c r="ABY559" s="194">
        <v>2020</v>
      </c>
      <c r="ABZ559" s="194">
        <v>2021</v>
      </c>
      <c r="ACA559" s="194">
        <v>2022</v>
      </c>
      <c r="ACB559" s="194">
        <v>2020</v>
      </c>
      <c r="ACC559" s="194">
        <v>2021</v>
      </c>
      <c r="ACD559" s="194">
        <v>2022</v>
      </c>
      <c r="ACE559" s="194">
        <v>2020</v>
      </c>
      <c r="ACF559" s="194">
        <v>2021</v>
      </c>
      <c r="ACG559" s="194">
        <v>2022</v>
      </c>
      <c r="ACH559" s="194">
        <v>2020</v>
      </c>
      <c r="ACI559" s="194">
        <v>2021</v>
      </c>
      <c r="ACJ559" s="194">
        <v>2022</v>
      </c>
      <c r="ACK559" s="194">
        <v>2020</v>
      </c>
      <c r="ACL559" s="194">
        <v>2021</v>
      </c>
      <c r="ACM559" s="194">
        <v>2022</v>
      </c>
      <c r="ACN559" s="194">
        <v>2020</v>
      </c>
      <c r="ACO559" s="194">
        <v>2021</v>
      </c>
      <c r="ACP559" s="194">
        <v>2022</v>
      </c>
      <c r="ACQ559" s="194">
        <v>2020</v>
      </c>
      <c r="ACR559" s="194">
        <v>2021</v>
      </c>
      <c r="ACS559" s="194">
        <v>2022</v>
      </c>
      <c r="ACT559" s="194">
        <v>2020</v>
      </c>
      <c r="ACU559" s="194">
        <v>2021</v>
      </c>
      <c r="ACV559" s="194">
        <v>2022</v>
      </c>
      <c r="ACW559" s="194">
        <v>2020</v>
      </c>
      <c r="ACX559" s="194">
        <v>2021</v>
      </c>
      <c r="ACY559" s="194">
        <v>2022</v>
      </c>
      <c r="ACZ559" s="194">
        <v>2020</v>
      </c>
      <c r="ADA559" s="194">
        <v>2021</v>
      </c>
      <c r="ADB559" s="194">
        <v>2022</v>
      </c>
      <c r="ADC559" s="194">
        <v>2020</v>
      </c>
      <c r="ADD559" s="194">
        <v>2021</v>
      </c>
      <c r="ADE559" s="194">
        <v>2022</v>
      </c>
      <c r="ADF559" s="194">
        <v>2020</v>
      </c>
      <c r="ADG559" s="194">
        <v>2021</v>
      </c>
      <c r="ADH559" s="194">
        <v>2022</v>
      </c>
      <c r="ADI559" s="194">
        <v>2020</v>
      </c>
      <c r="ADJ559" s="194">
        <v>2021</v>
      </c>
      <c r="ADK559" s="194">
        <v>2022</v>
      </c>
      <c r="ADL559" s="194">
        <v>2020</v>
      </c>
      <c r="ADM559" s="194">
        <v>2021</v>
      </c>
      <c r="ADN559" s="194">
        <v>2022</v>
      </c>
      <c r="ADO559" s="194">
        <v>2020</v>
      </c>
      <c r="ADP559" s="194">
        <v>2021</v>
      </c>
      <c r="ADQ559" s="194">
        <v>2022</v>
      </c>
      <c r="ADR559" s="194">
        <v>2020</v>
      </c>
      <c r="ADS559" s="194">
        <v>2021</v>
      </c>
      <c r="ADT559" s="194">
        <v>2022</v>
      </c>
      <c r="ADU559" s="194">
        <v>2020</v>
      </c>
      <c r="ADV559" s="194">
        <v>2021</v>
      </c>
      <c r="ADW559" s="194">
        <v>2022</v>
      </c>
      <c r="ADX559" s="194">
        <v>2020</v>
      </c>
      <c r="ADY559" s="194">
        <v>2021</v>
      </c>
      <c r="ADZ559" s="194">
        <v>2022</v>
      </c>
      <c r="AEA559" s="194">
        <v>2020</v>
      </c>
      <c r="AEB559" s="194">
        <v>2021</v>
      </c>
      <c r="AEC559" s="194">
        <v>2022</v>
      </c>
      <c r="AED559" s="194">
        <v>2020</v>
      </c>
      <c r="AEE559" s="194">
        <v>2021</v>
      </c>
      <c r="AEF559" s="194">
        <v>2022</v>
      </c>
      <c r="AEG559" s="194">
        <v>2020</v>
      </c>
      <c r="AEH559" s="194">
        <v>2021</v>
      </c>
      <c r="AEI559" s="194">
        <v>2022</v>
      </c>
      <c r="AEJ559" s="194">
        <v>2020</v>
      </c>
      <c r="AEK559" s="194">
        <v>2021</v>
      </c>
      <c r="AEL559" s="194">
        <v>2022</v>
      </c>
      <c r="AEM559" s="194">
        <v>2020</v>
      </c>
      <c r="AEN559" s="194">
        <v>2021</v>
      </c>
      <c r="AEO559" s="194">
        <v>2022</v>
      </c>
      <c r="AEP559" s="194">
        <v>2020</v>
      </c>
      <c r="AEQ559" s="194">
        <v>2021</v>
      </c>
      <c r="AER559" s="194">
        <v>2022</v>
      </c>
      <c r="AES559" s="194">
        <v>2020</v>
      </c>
      <c r="AET559" s="194">
        <v>2021</v>
      </c>
      <c r="AEU559" s="194">
        <v>2022</v>
      </c>
      <c r="AEV559" s="194">
        <v>2020</v>
      </c>
      <c r="AEW559" s="194">
        <v>2021</v>
      </c>
      <c r="AEX559" s="194">
        <v>2022</v>
      </c>
      <c r="AEY559" s="194">
        <v>2020</v>
      </c>
      <c r="AEZ559" s="194">
        <v>2021</v>
      </c>
      <c r="AFA559" s="194">
        <v>2022</v>
      </c>
      <c r="AFB559" s="194">
        <v>2020</v>
      </c>
      <c r="AFC559" s="194">
        <v>2021</v>
      </c>
      <c r="AFD559" s="194">
        <v>2022</v>
      </c>
      <c r="AFE559" s="194">
        <v>2020</v>
      </c>
      <c r="AFF559" s="194">
        <v>2021</v>
      </c>
      <c r="AFG559" s="194">
        <v>2022</v>
      </c>
      <c r="AFH559" s="194">
        <v>2020</v>
      </c>
      <c r="AFI559" s="194">
        <v>2021</v>
      </c>
      <c r="AFJ559" s="194">
        <v>2022</v>
      </c>
      <c r="AFK559" s="194">
        <v>2020</v>
      </c>
      <c r="AFL559" s="194">
        <v>2021</v>
      </c>
      <c r="AFM559" s="194">
        <v>2022</v>
      </c>
      <c r="AFN559" s="194">
        <v>2020</v>
      </c>
      <c r="AFO559" s="194">
        <v>2021</v>
      </c>
      <c r="AFP559" s="194">
        <v>2022</v>
      </c>
      <c r="AFQ559" s="194">
        <v>2020</v>
      </c>
      <c r="AFR559" s="194">
        <v>2021</v>
      </c>
      <c r="AFS559" s="194">
        <v>2022</v>
      </c>
      <c r="AFT559" s="194">
        <v>2020</v>
      </c>
      <c r="AFU559" s="194">
        <v>2021</v>
      </c>
      <c r="AFV559" s="194">
        <v>2022</v>
      </c>
      <c r="AFW559" s="194">
        <v>2020</v>
      </c>
      <c r="AFX559" s="194">
        <v>2021</v>
      </c>
      <c r="AFY559" s="194">
        <v>2022</v>
      </c>
      <c r="AFZ559" s="194">
        <v>2020</v>
      </c>
      <c r="AGA559" s="194">
        <v>2021</v>
      </c>
      <c r="AGB559" s="194">
        <v>2022</v>
      </c>
      <c r="AGC559" s="194">
        <v>2020</v>
      </c>
      <c r="AGD559" s="194">
        <v>2021</v>
      </c>
      <c r="AGE559" s="194">
        <v>2022</v>
      </c>
      <c r="AGF559" s="194">
        <v>2020</v>
      </c>
      <c r="AGG559" s="194">
        <v>2021</v>
      </c>
      <c r="AGH559" s="194">
        <v>2022</v>
      </c>
      <c r="AGI559" s="194">
        <v>2020</v>
      </c>
      <c r="AGJ559" s="194">
        <v>2021</v>
      </c>
      <c r="AGK559" s="194">
        <v>2022</v>
      </c>
      <c r="AGL559" s="194">
        <v>2020</v>
      </c>
      <c r="AGM559" s="194">
        <v>2021</v>
      </c>
      <c r="AGN559" s="194">
        <v>2022</v>
      </c>
      <c r="AGO559" s="194">
        <v>2020</v>
      </c>
      <c r="AGP559" s="194">
        <v>2021</v>
      </c>
      <c r="AGQ559" s="194">
        <v>2022</v>
      </c>
      <c r="AGR559" s="194">
        <v>2020</v>
      </c>
      <c r="AGS559" s="194">
        <v>2021</v>
      </c>
      <c r="AGT559" s="194">
        <v>2022</v>
      </c>
      <c r="AGU559" s="194">
        <v>2020</v>
      </c>
      <c r="AGV559" s="194">
        <v>2021</v>
      </c>
      <c r="AGW559" s="194">
        <v>2022</v>
      </c>
      <c r="AGX559" s="194">
        <v>2020</v>
      </c>
      <c r="AGY559" s="194">
        <v>2021</v>
      </c>
      <c r="AGZ559" s="194">
        <v>2022</v>
      </c>
      <c r="AHA559" s="194">
        <v>2020</v>
      </c>
      <c r="AHB559" s="194">
        <v>2021</v>
      </c>
      <c r="AHC559" s="194">
        <v>2022</v>
      </c>
      <c r="AHD559" s="194">
        <v>2020</v>
      </c>
      <c r="AHE559" s="194">
        <v>2021</v>
      </c>
      <c r="AHF559" s="194">
        <v>2022</v>
      </c>
      <c r="AHG559" s="194">
        <v>2020</v>
      </c>
      <c r="AHH559" s="194">
        <v>2021</v>
      </c>
      <c r="AHI559" s="194">
        <v>2022</v>
      </c>
      <c r="AHJ559" s="194">
        <v>2020</v>
      </c>
      <c r="AHK559" s="194">
        <v>2021</v>
      </c>
      <c r="AHL559" s="194">
        <v>2022</v>
      </c>
      <c r="AHM559" s="194">
        <v>2020</v>
      </c>
      <c r="AHN559" s="194">
        <v>2021</v>
      </c>
      <c r="AHO559" s="194">
        <v>2022</v>
      </c>
      <c r="AHP559" s="194">
        <v>2020</v>
      </c>
      <c r="AHQ559" s="194">
        <v>2021</v>
      </c>
      <c r="AHR559" s="194">
        <v>2022</v>
      </c>
      <c r="AHS559" s="194">
        <v>2020</v>
      </c>
      <c r="AHT559" s="194">
        <v>2021</v>
      </c>
      <c r="AHU559" s="194">
        <v>2022</v>
      </c>
      <c r="AHV559" s="194">
        <v>2020</v>
      </c>
      <c r="AHW559" s="194">
        <v>2021</v>
      </c>
      <c r="AHX559" s="194">
        <v>2022</v>
      </c>
      <c r="AHY559" s="194">
        <v>2020</v>
      </c>
      <c r="AHZ559" s="194">
        <v>2021</v>
      </c>
      <c r="AIA559" s="194">
        <v>2022</v>
      </c>
      <c r="AIB559" s="194">
        <v>2020</v>
      </c>
      <c r="AIC559" s="194">
        <v>2021</v>
      </c>
      <c r="AID559" s="194">
        <v>2022</v>
      </c>
      <c r="AIE559" s="194">
        <v>2020</v>
      </c>
      <c r="AIF559" s="194">
        <v>2021</v>
      </c>
      <c r="AIG559" s="194">
        <v>2022</v>
      </c>
      <c r="AIH559" s="194">
        <v>2020</v>
      </c>
      <c r="AII559" s="194">
        <v>2021</v>
      </c>
      <c r="AIJ559" s="194">
        <v>2022</v>
      </c>
      <c r="AIK559" s="194">
        <v>2020</v>
      </c>
      <c r="AIL559" s="194">
        <v>2021</v>
      </c>
      <c r="AIM559" s="194">
        <v>2022</v>
      </c>
      <c r="AIN559" s="194">
        <v>2020</v>
      </c>
      <c r="AIO559" s="194">
        <v>2021</v>
      </c>
      <c r="AIP559" s="194">
        <v>2022</v>
      </c>
      <c r="AIQ559" s="194">
        <v>2020</v>
      </c>
      <c r="AIR559" s="194">
        <v>2021</v>
      </c>
      <c r="AIS559" s="194">
        <v>2022</v>
      </c>
      <c r="AIT559" s="194">
        <v>2020</v>
      </c>
      <c r="AIU559" s="194">
        <v>2021</v>
      </c>
      <c r="AIV559" s="194">
        <v>2022</v>
      </c>
      <c r="AIW559" s="194">
        <v>2020</v>
      </c>
      <c r="AIX559" s="194">
        <v>2021</v>
      </c>
      <c r="AIY559" s="194">
        <v>2022</v>
      </c>
      <c r="AIZ559" s="194">
        <v>2020</v>
      </c>
      <c r="AJA559" s="194">
        <v>2021</v>
      </c>
      <c r="AJB559" s="194">
        <v>2022</v>
      </c>
      <c r="AJC559" s="194">
        <v>2020</v>
      </c>
      <c r="AJD559" s="194">
        <v>2021</v>
      </c>
      <c r="AJE559" s="194">
        <v>2022</v>
      </c>
      <c r="AJF559" s="194">
        <v>2020</v>
      </c>
      <c r="AJG559" s="194">
        <v>2021</v>
      </c>
      <c r="AJH559" s="194">
        <v>2022</v>
      </c>
      <c r="AJI559" s="194">
        <v>2020</v>
      </c>
      <c r="AJJ559" s="194">
        <v>2021</v>
      </c>
      <c r="AJK559" s="194">
        <v>2022</v>
      </c>
      <c r="AJL559" s="194">
        <v>2020</v>
      </c>
      <c r="AJM559" s="194">
        <v>2021</v>
      </c>
      <c r="AJN559" s="194">
        <v>2022</v>
      </c>
      <c r="AJO559" s="194">
        <v>2020</v>
      </c>
      <c r="AJP559" s="194">
        <v>2021</v>
      </c>
      <c r="AJQ559" s="194">
        <v>2022</v>
      </c>
      <c r="AJR559" s="194">
        <v>2020</v>
      </c>
      <c r="AJS559" s="194">
        <v>2021</v>
      </c>
      <c r="AJT559" s="194">
        <v>2022</v>
      </c>
      <c r="AJU559" s="194">
        <v>2020</v>
      </c>
      <c r="AJV559" s="194">
        <v>2021</v>
      </c>
      <c r="AJW559" s="194">
        <v>2022</v>
      </c>
      <c r="AJX559" s="194">
        <v>2020</v>
      </c>
      <c r="AJY559" s="194">
        <v>2021</v>
      </c>
      <c r="AJZ559" s="194">
        <v>2022</v>
      </c>
      <c r="AKA559" s="194">
        <v>2020</v>
      </c>
      <c r="AKB559" s="194">
        <v>2021</v>
      </c>
      <c r="AKC559" s="194">
        <v>2022</v>
      </c>
      <c r="AKD559" s="194">
        <v>2020</v>
      </c>
      <c r="AKE559" s="194">
        <v>2021</v>
      </c>
      <c r="AKF559" s="194">
        <v>2022</v>
      </c>
      <c r="AKG559" s="194">
        <v>2020</v>
      </c>
      <c r="AKH559" s="194">
        <v>2021</v>
      </c>
      <c r="AKI559" s="194">
        <v>2022</v>
      </c>
      <c r="AKJ559" s="194">
        <v>2020</v>
      </c>
      <c r="AKK559" s="194">
        <v>2021</v>
      </c>
      <c r="AKL559" s="194">
        <v>2022</v>
      </c>
      <c r="AKM559" s="194">
        <v>2020</v>
      </c>
      <c r="AKN559" s="194">
        <v>2021</v>
      </c>
      <c r="AKO559" s="194">
        <v>2022</v>
      </c>
      <c r="AKP559" s="194">
        <v>2020</v>
      </c>
      <c r="AKQ559" s="194">
        <v>2021</v>
      </c>
      <c r="AKR559" s="194">
        <v>2022</v>
      </c>
      <c r="AKS559" s="194">
        <v>2020</v>
      </c>
      <c r="AKT559" s="194">
        <v>2021</v>
      </c>
      <c r="AKU559" s="194">
        <v>2022</v>
      </c>
      <c r="AKV559" s="194">
        <v>2020</v>
      </c>
      <c r="AKW559" s="194">
        <v>2021</v>
      </c>
      <c r="AKX559" s="194">
        <v>2022</v>
      </c>
      <c r="AKY559" s="194">
        <v>2020</v>
      </c>
      <c r="AKZ559" s="194">
        <v>2021</v>
      </c>
      <c r="ALA559" s="194">
        <v>2022</v>
      </c>
      <c r="ALB559" s="194">
        <v>2020</v>
      </c>
      <c r="ALC559" s="194">
        <v>2021</v>
      </c>
      <c r="ALD559" s="194">
        <v>2022</v>
      </c>
      <c r="ALE559" s="194">
        <v>2020</v>
      </c>
      <c r="ALF559" s="194">
        <v>2021</v>
      </c>
      <c r="ALG559" s="194">
        <v>2022</v>
      </c>
      <c r="ALH559" s="194">
        <v>2020</v>
      </c>
      <c r="ALI559" s="194">
        <v>2021</v>
      </c>
      <c r="ALJ559" s="194">
        <v>2022</v>
      </c>
      <c r="ALK559" s="194">
        <v>2020</v>
      </c>
      <c r="ALL559" s="194">
        <v>2021</v>
      </c>
      <c r="ALM559" s="194">
        <v>2022</v>
      </c>
      <c r="ALN559" s="194">
        <v>2020</v>
      </c>
      <c r="ALO559" s="194">
        <v>2021</v>
      </c>
      <c r="ALP559" s="194">
        <v>2022</v>
      </c>
      <c r="ALQ559" s="194">
        <v>2020</v>
      </c>
      <c r="ALR559" s="194">
        <v>2021</v>
      </c>
      <c r="ALS559" s="194">
        <v>2022</v>
      </c>
      <c r="ALT559" s="194">
        <v>2020</v>
      </c>
      <c r="ALU559" s="194">
        <v>2021</v>
      </c>
      <c r="ALV559" s="194">
        <v>2022</v>
      </c>
      <c r="ALW559" s="194">
        <v>2020</v>
      </c>
      <c r="ALX559" s="194">
        <v>2021</v>
      </c>
      <c r="ALY559" s="194">
        <v>2022</v>
      </c>
      <c r="ALZ559" s="194">
        <v>2020</v>
      </c>
      <c r="AMA559" s="194">
        <v>2021</v>
      </c>
      <c r="AMB559" s="194">
        <v>2022</v>
      </c>
      <c r="AMC559" s="194">
        <v>2020</v>
      </c>
      <c r="AMD559" s="194">
        <v>2021</v>
      </c>
      <c r="AME559" s="194">
        <v>2022</v>
      </c>
      <c r="AMF559" s="194">
        <v>2020</v>
      </c>
      <c r="AMG559" s="194">
        <v>2021</v>
      </c>
      <c r="AMH559" s="194">
        <v>2022</v>
      </c>
      <c r="AMI559" s="194">
        <v>2020</v>
      </c>
      <c r="AMJ559" s="194">
        <v>2021</v>
      </c>
      <c r="AMK559" s="194">
        <v>2022</v>
      </c>
      <c r="AML559" s="194">
        <v>2020</v>
      </c>
      <c r="AMM559" s="194">
        <v>2021</v>
      </c>
      <c r="AMN559" s="194">
        <v>2022</v>
      </c>
      <c r="AMO559" s="194">
        <v>2020</v>
      </c>
      <c r="AMP559" s="194">
        <v>2021</v>
      </c>
      <c r="AMQ559" s="194">
        <v>2022</v>
      </c>
      <c r="AMR559" s="194">
        <v>2020</v>
      </c>
      <c r="AMS559" s="194">
        <v>2021</v>
      </c>
      <c r="AMT559" s="194">
        <v>2022</v>
      </c>
      <c r="AMU559" s="194">
        <v>2020</v>
      </c>
      <c r="AMV559" s="194">
        <v>2021</v>
      </c>
      <c r="AMW559" s="194">
        <v>2022</v>
      </c>
      <c r="AMX559" s="194">
        <v>2020</v>
      </c>
      <c r="AMY559" s="194">
        <v>2021</v>
      </c>
      <c r="AMZ559" s="194">
        <v>2022</v>
      </c>
      <c r="ANA559" s="194">
        <v>2020</v>
      </c>
      <c r="ANB559" s="194">
        <v>2021</v>
      </c>
      <c r="ANC559" s="194">
        <v>2022</v>
      </c>
      <c r="AND559" s="194">
        <v>2020</v>
      </c>
      <c r="ANE559" s="194">
        <v>2021</v>
      </c>
      <c r="ANF559" s="194">
        <v>2022</v>
      </c>
      <c r="ANG559" s="194">
        <v>2020</v>
      </c>
      <c r="ANH559" s="194">
        <v>2021</v>
      </c>
      <c r="ANI559" s="194">
        <v>2022</v>
      </c>
      <c r="ANJ559" s="194">
        <v>2020</v>
      </c>
      <c r="ANK559" s="194">
        <v>2021</v>
      </c>
      <c r="ANL559" s="194">
        <v>2022</v>
      </c>
      <c r="ANM559" s="194">
        <v>2020</v>
      </c>
      <c r="ANN559" s="194">
        <v>2021</v>
      </c>
      <c r="ANO559" s="194">
        <v>2022</v>
      </c>
      <c r="ANP559" s="194">
        <v>2020</v>
      </c>
      <c r="ANQ559" s="194">
        <v>2021</v>
      </c>
      <c r="ANR559" s="194">
        <v>2022</v>
      </c>
      <c r="ANS559" s="194">
        <v>2020</v>
      </c>
      <c r="ANT559" s="194">
        <v>2021</v>
      </c>
      <c r="ANU559" s="194">
        <v>2022</v>
      </c>
      <c r="ANV559" s="194">
        <v>2020</v>
      </c>
      <c r="ANW559" s="194">
        <v>2021</v>
      </c>
      <c r="ANX559" s="194">
        <v>2022</v>
      </c>
      <c r="ANY559" s="194">
        <v>2020</v>
      </c>
      <c r="ANZ559" s="194">
        <v>2021</v>
      </c>
      <c r="AOA559" s="194">
        <v>2022</v>
      </c>
      <c r="AOB559" s="194">
        <v>2020</v>
      </c>
      <c r="AOC559" s="194">
        <v>2021</v>
      </c>
      <c r="AOD559" s="194">
        <v>2022</v>
      </c>
      <c r="AOE559" s="194">
        <v>2020</v>
      </c>
      <c r="AOF559" s="194">
        <v>2021</v>
      </c>
      <c r="AOG559" s="194">
        <v>2022</v>
      </c>
      <c r="AOH559" s="194">
        <v>2020</v>
      </c>
      <c r="AOI559" s="194">
        <v>2021</v>
      </c>
      <c r="AOJ559" s="194">
        <v>2022</v>
      </c>
      <c r="AOK559" s="194">
        <v>2020</v>
      </c>
      <c r="AOL559" s="194">
        <v>2021</v>
      </c>
      <c r="AOM559" s="194">
        <v>2022</v>
      </c>
      <c r="AON559" s="194">
        <v>2020</v>
      </c>
      <c r="AOO559" s="194">
        <v>2021</v>
      </c>
      <c r="AOP559" s="194">
        <v>2022</v>
      </c>
      <c r="AOQ559" s="194">
        <v>2020</v>
      </c>
      <c r="AOR559" s="194">
        <v>2021</v>
      </c>
      <c r="AOS559" s="194">
        <v>2022</v>
      </c>
      <c r="AOT559" s="194">
        <v>2020</v>
      </c>
      <c r="AOU559" s="194">
        <v>2021</v>
      </c>
      <c r="AOV559" s="194">
        <v>2022</v>
      </c>
      <c r="AOW559" s="194">
        <v>2020</v>
      </c>
      <c r="AOX559" s="194">
        <v>2021</v>
      </c>
      <c r="AOY559" s="194">
        <v>2022</v>
      </c>
      <c r="AOZ559" s="194">
        <v>2020</v>
      </c>
      <c r="APA559" s="194">
        <v>2021</v>
      </c>
      <c r="APB559" s="194">
        <v>2022</v>
      </c>
      <c r="APC559" s="194">
        <v>2020</v>
      </c>
      <c r="APD559" s="194">
        <v>2021</v>
      </c>
      <c r="APE559" s="194">
        <v>2022</v>
      </c>
      <c r="APF559" s="194">
        <v>2020</v>
      </c>
      <c r="APG559" s="194">
        <v>2021</v>
      </c>
      <c r="APH559" s="194">
        <v>2022</v>
      </c>
      <c r="API559" s="194">
        <v>2020</v>
      </c>
      <c r="APJ559" s="194">
        <v>2021</v>
      </c>
      <c r="APK559" s="194">
        <v>2022</v>
      </c>
      <c r="APL559" s="194">
        <v>2020</v>
      </c>
      <c r="APM559" s="194">
        <v>2021</v>
      </c>
      <c r="APN559" s="194">
        <v>2022</v>
      </c>
      <c r="APO559" s="194">
        <v>2020</v>
      </c>
      <c r="APP559" s="194">
        <v>2021</v>
      </c>
      <c r="APQ559" s="194">
        <v>2022</v>
      </c>
      <c r="APR559" s="194">
        <v>2020</v>
      </c>
      <c r="APS559" s="194">
        <v>2021</v>
      </c>
      <c r="APT559" s="194">
        <v>2022</v>
      </c>
      <c r="APU559" s="194">
        <v>2020</v>
      </c>
      <c r="APV559" s="194">
        <v>2021</v>
      </c>
      <c r="APW559" s="194">
        <v>2022</v>
      </c>
      <c r="APX559" s="194">
        <v>2020</v>
      </c>
      <c r="APY559" s="194">
        <v>2021</v>
      </c>
      <c r="APZ559" s="194">
        <v>2022</v>
      </c>
      <c r="AQA559" s="194">
        <v>2020</v>
      </c>
      <c r="AQB559" s="194">
        <v>2021</v>
      </c>
      <c r="AQC559" s="194">
        <v>2022</v>
      </c>
      <c r="AQD559" s="194">
        <v>2020</v>
      </c>
      <c r="AQE559" s="194">
        <v>2021</v>
      </c>
      <c r="AQF559" s="194">
        <v>2022</v>
      </c>
      <c r="AQG559" s="194">
        <v>2020</v>
      </c>
      <c r="AQH559" s="194">
        <v>2021</v>
      </c>
      <c r="AQI559" s="194">
        <v>2022</v>
      </c>
      <c r="AQJ559" s="194">
        <v>2020</v>
      </c>
      <c r="AQK559" s="194">
        <v>2021</v>
      </c>
      <c r="AQL559" s="194">
        <v>2022</v>
      </c>
      <c r="AQM559" s="194">
        <v>2020</v>
      </c>
      <c r="AQN559" s="194">
        <v>2021</v>
      </c>
      <c r="AQO559" s="194">
        <v>2022</v>
      </c>
      <c r="AQP559" s="194">
        <v>2020</v>
      </c>
      <c r="AQQ559" s="194">
        <v>2021</v>
      </c>
      <c r="AQR559" s="194">
        <v>2022</v>
      </c>
      <c r="AQS559" s="194">
        <v>2020</v>
      </c>
      <c r="AQT559" s="194">
        <v>2021</v>
      </c>
      <c r="AQU559" s="194">
        <v>2022</v>
      </c>
      <c r="AQV559" s="194">
        <v>2020</v>
      </c>
      <c r="AQW559" s="194">
        <v>2021</v>
      </c>
      <c r="AQX559" s="194">
        <v>2022</v>
      </c>
      <c r="AQY559" s="194">
        <v>2020</v>
      </c>
      <c r="AQZ559" s="194">
        <v>2021</v>
      </c>
      <c r="ARA559" s="194">
        <v>2022</v>
      </c>
      <c r="ARB559" s="194">
        <v>2020</v>
      </c>
      <c r="ARC559" s="194">
        <v>2021</v>
      </c>
      <c r="ARD559" s="194">
        <v>2022</v>
      </c>
      <c r="ARE559" s="194">
        <v>2020</v>
      </c>
      <c r="ARF559" s="194">
        <v>2021</v>
      </c>
      <c r="ARG559" s="194">
        <v>2022</v>
      </c>
      <c r="ARH559" s="194">
        <v>2020</v>
      </c>
      <c r="ARI559" s="194">
        <v>2021</v>
      </c>
      <c r="ARJ559" s="194">
        <v>2022</v>
      </c>
      <c r="ARK559" s="194">
        <v>2020</v>
      </c>
      <c r="ARL559" s="194">
        <v>2021</v>
      </c>
      <c r="ARM559" s="194">
        <v>2022</v>
      </c>
      <c r="ARN559" s="194">
        <v>2020</v>
      </c>
      <c r="ARO559" s="194">
        <v>2021</v>
      </c>
      <c r="ARP559" s="194">
        <v>2022</v>
      </c>
      <c r="ARQ559" s="194">
        <v>2020</v>
      </c>
      <c r="ARR559" s="194">
        <v>2021</v>
      </c>
      <c r="ARS559" s="194">
        <v>2022</v>
      </c>
      <c r="ART559" s="194">
        <v>2020</v>
      </c>
      <c r="ARU559" s="194">
        <v>2021</v>
      </c>
      <c r="ARV559" s="194">
        <v>2022</v>
      </c>
      <c r="ARW559" s="194">
        <v>2020</v>
      </c>
      <c r="ARX559" s="194">
        <v>2021</v>
      </c>
      <c r="ARY559" s="194">
        <v>2022</v>
      </c>
      <c r="ARZ559" s="194">
        <v>2020</v>
      </c>
      <c r="ASA559" s="194">
        <v>2021</v>
      </c>
      <c r="ASB559" s="194">
        <v>2022</v>
      </c>
      <c r="ASC559" s="194">
        <v>2020</v>
      </c>
      <c r="ASD559" s="194">
        <v>2021</v>
      </c>
      <c r="ASE559" s="194">
        <v>2022</v>
      </c>
      <c r="ASF559" s="194">
        <v>2020</v>
      </c>
      <c r="ASG559" s="194">
        <v>2021</v>
      </c>
      <c r="ASH559" s="194">
        <v>2022</v>
      </c>
      <c r="ASI559" s="194">
        <v>2020</v>
      </c>
      <c r="ASJ559" s="194">
        <v>2021</v>
      </c>
      <c r="ASK559" s="194">
        <v>2022</v>
      </c>
      <c r="ASL559" s="194">
        <v>2020</v>
      </c>
      <c r="ASM559" s="194">
        <v>2021</v>
      </c>
      <c r="ASN559" s="194">
        <v>2022</v>
      </c>
      <c r="ASO559" s="194">
        <v>2020</v>
      </c>
      <c r="ASP559" s="194">
        <v>2021</v>
      </c>
      <c r="ASQ559" s="194">
        <v>2022</v>
      </c>
      <c r="ASR559" s="194">
        <v>2020</v>
      </c>
      <c r="ASS559" s="194">
        <v>2021</v>
      </c>
      <c r="AST559" s="194">
        <v>2022</v>
      </c>
      <c r="ASU559" s="194">
        <v>2020</v>
      </c>
      <c r="ASV559" s="194">
        <v>2021</v>
      </c>
      <c r="ASW559" s="194">
        <v>2022</v>
      </c>
      <c r="ASX559" s="194">
        <v>2020</v>
      </c>
      <c r="ASY559" s="194">
        <v>2021</v>
      </c>
      <c r="ASZ559" s="194">
        <v>2022</v>
      </c>
      <c r="ATA559" s="194">
        <v>2020</v>
      </c>
      <c r="ATB559" s="194">
        <v>2021</v>
      </c>
      <c r="ATC559" s="194">
        <v>2022</v>
      </c>
      <c r="ATD559" s="194">
        <v>2020</v>
      </c>
      <c r="ATE559" s="194">
        <v>2021</v>
      </c>
      <c r="ATF559" s="194">
        <v>2022</v>
      </c>
      <c r="ATG559" s="194">
        <v>2020</v>
      </c>
      <c r="ATH559" s="194">
        <v>2021</v>
      </c>
      <c r="ATI559" s="194">
        <v>2022</v>
      </c>
      <c r="ATJ559" s="194">
        <v>2020</v>
      </c>
      <c r="ATK559" s="194">
        <v>2021</v>
      </c>
      <c r="ATL559" s="194">
        <v>2022</v>
      </c>
      <c r="ATM559" s="194">
        <v>2020</v>
      </c>
      <c r="ATN559" s="194">
        <v>2021</v>
      </c>
      <c r="ATO559" s="194">
        <v>2022</v>
      </c>
      <c r="ATP559" s="194">
        <v>2020</v>
      </c>
      <c r="ATQ559" s="194">
        <v>2021</v>
      </c>
      <c r="ATR559" s="194">
        <v>2022</v>
      </c>
      <c r="ATS559" s="194">
        <v>2020</v>
      </c>
      <c r="ATT559" s="194">
        <v>2021</v>
      </c>
      <c r="ATU559" s="194">
        <v>2022</v>
      </c>
      <c r="ATV559" s="194">
        <v>2020</v>
      </c>
      <c r="ATW559" s="194">
        <v>2021</v>
      </c>
      <c r="ATX559" s="194">
        <v>2022</v>
      </c>
      <c r="ATY559" s="194">
        <v>2020</v>
      </c>
      <c r="ATZ559" s="194">
        <v>2021</v>
      </c>
      <c r="AUA559" s="194">
        <v>2022</v>
      </c>
      <c r="AUB559" s="194">
        <v>2020</v>
      </c>
      <c r="AUC559" s="194">
        <v>2021</v>
      </c>
      <c r="AUD559" s="194">
        <v>2022</v>
      </c>
      <c r="AUE559" s="194">
        <v>2020</v>
      </c>
      <c r="AUF559" s="194">
        <v>2021</v>
      </c>
      <c r="AUG559" s="194">
        <v>2022</v>
      </c>
      <c r="AUH559" s="194">
        <v>2020</v>
      </c>
      <c r="AUI559" s="194">
        <v>2021</v>
      </c>
      <c r="AUJ559" s="194">
        <v>2022</v>
      </c>
      <c r="AUK559" s="194">
        <v>2020</v>
      </c>
      <c r="AUL559" s="194">
        <v>2021</v>
      </c>
      <c r="AUM559" s="194">
        <v>2022</v>
      </c>
      <c r="AUN559" s="194">
        <v>2020</v>
      </c>
      <c r="AUO559" s="194">
        <v>2021</v>
      </c>
      <c r="AUP559" s="194">
        <v>2022</v>
      </c>
      <c r="AUQ559" s="194">
        <v>2020</v>
      </c>
      <c r="AUR559" s="194">
        <v>2021</v>
      </c>
      <c r="AUS559" s="194">
        <v>2022</v>
      </c>
      <c r="AUT559" s="194">
        <v>2020</v>
      </c>
      <c r="AUU559" s="194">
        <v>2021</v>
      </c>
      <c r="AUV559" s="194">
        <v>2022</v>
      </c>
      <c r="AUW559" s="194">
        <v>2020</v>
      </c>
      <c r="AUX559" s="194">
        <v>2021</v>
      </c>
      <c r="AUY559" s="194">
        <v>2022</v>
      </c>
      <c r="AUZ559" s="194">
        <v>2020</v>
      </c>
      <c r="AVA559" s="194">
        <v>2021</v>
      </c>
      <c r="AVB559" s="194">
        <v>2022</v>
      </c>
      <c r="AVC559" s="194">
        <v>2020</v>
      </c>
      <c r="AVD559" s="194">
        <v>2021</v>
      </c>
      <c r="AVE559" s="194">
        <v>2022</v>
      </c>
      <c r="AVF559" s="194">
        <v>2020</v>
      </c>
      <c r="AVG559" s="194">
        <v>2021</v>
      </c>
      <c r="AVH559" s="194">
        <v>2022</v>
      </c>
      <c r="AVI559" s="194">
        <v>2020</v>
      </c>
      <c r="AVJ559" s="194">
        <v>2021</v>
      </c>
      <c r="AVK559" s="194">
        <v>2022</v>
      </c>
      <c r="AVL559" s="194">
        <v>2020</v>
      </c>
      <c r="AVM559" s="194">
        <v>2021</v>
      </c>
      <c r="AVN559" s="194">
        <v>2022</v>
      </c>
      <c r="AVO559" s="194">
        <v>2020</v>
      </c>
      <c r="AVP559" s="194">
        <v>2021</v>
      </c>
      <c r="AVQ559" s="194">
        <v>2022</v>
      </c>
      <c r="AVR559" s="194">
        <v>2020</v>
      </c>
      <c r="AVS559" s="194">
        <v>2021</v>
      </c>
      <c r="AVT559" s="194">
        <v>2022</v>
      </c>
      <c r="AVU559" s="194">
        <v>2020</v>
      </c>
      <c r="AVV559" s="194">
        <v>2021</v>
      </c>
      <c r="AVW559" s="194">
        <v>2022</v>
      </c>
    </row>
    <row r="560" spans="1:1271" ht="22.5" customHeight="1">
      <c r="A560" s="3"/>
      <c r="B560" s="3"/>
      <c r="C560" s="3"/>
      <c r="D560" s="189"/>
      <c r="E560" s="158"/>
      <c r="F560" s="422"/>
      <c r="G560" s="423"/>
      <c r="H560" s="424"/>
      <c r="I560" s="158"/>
      <c r="J560" s="158"/>
      <c r="K560" s="158"/>
      <c r="L560" s="159"/>
      <c r="M560" s="158"/>
      <c r="N560" s="158"/>
      <c r="O560" s="159"/>
      <c r="P560" s="158"/>
      <c r="Q560" s="158"/>
      <c r="R560" s="158"/>
      <c r="S560" s="158"/>
      <c r="T560" s="158"/>
      <c r="U560" s="159"/>
      <c r="V560" s="158"/>
      <c r="W560" s="158"/>
      <c r="X560" s="158"/>
      <c r="Y560" s="158"/>
      <c r="Z560" s="158"/>
      <c r="AA560" s="159"/>
      <c r="AB560" s="158"/>
      <c r="AC560" s="158"/>
      <c r="AD560" s="158"/>
      <c r="AE560" s="158"/>
      <c r="AF560" s="158"/>
      <c r="AG560" s="159"/>
      <c r="AH560" s="158"/>
      <c r="AI560" s="158"/>
      <c r="AJ560" s="159"/>
      <c r="AK560" s="158"/>
      <c r="AL560" s="158"/>
      <c r="AM560" s="158"/>
      <c r="AN560" s="158"/>
      <c r="AO560" s="158"/>
      <c r="AP560" s="159"/>
      <c r="AQ560" s="158"/>
      <c r="AR560" s="158"/>
      <c r="AS560" s="158"/>
      <c r="AT560" s="158"/>
      <c r="AU560" s="158"/>
      <c r="AV560" s="159"/>
      <c r="AW560" s="158"/>
      <c r="AX560" s="158"/>
      <c r="AY560" s="158"/>
      <c r="AZ560" s="158"/>
      <c r="BA560" s="158"/>
      <c r="BB560" s="159"/>
      <c r="BC560" s="158"/>
      <c r="BD560" s="158"/>
      <c r="BE560" s="159"/>
      <c r="BF560" s="158"/>
      <c r="BG560" s="158"/>
      <c r="BH560" s="158"/>
      <c r="BI560" s="158"/>
      <c r="BJ560" s="158"/>
      <c r="BK560" s="159"/>
      <c r="BL560" s="158"/>
      <c r="BM560" s="158"/>
      <c r="BN560" s="158"/>
      <c r="BO560" s="158"/>
      <c r="BP560" s="158"/>
      <c r="BQ560" s="159"/>
      <c r="BR560" s="158"/>
      <c r="BS560" s="158"/>
      <c r="BT560" s="158"/>
      <c r="BU560" s="158"/>
      <c r="BV560" s="158"/>
      <c r="BW560" s="159"/>
      <c r="BX560" s="158"/>
      <c r="BY560" s="158"/>
      <c r="BZ560" s="159"/>
      <c r="CA560" s="158"/>
      <c r="CB560" s="158"/>
      <c r="CC560" s="158"/>
      <c r="CD560" s="158"/>
      <c r="CE560" s="158"/>
      <c r="CF560" s="159"/>
      <c r="CG560" s="158"/>
      <c r="CH560" s="158"/>
      <c r="CI560" s="158"/>
      <c r="CJ560" s="158"/>
      <c r="CK560" s="158"/>
      <c r="CL560" s="159"/>
      <c r="CM560" s="158"/>
      <c r="CN560" s="158"/>
      <c r="CO560" s="158"/>
      <c r="CP560" s="158"/>
      <c r="CQ560" s="158"/>
      <c r="CR560" s="159"/>
      <c r="CS560" s="158"/>
      <c r="CT560" s="158"/>
      <c r="CU560" s="159"/>
      <c r="CV560" s="158"/>
      <c r="CW560" s="158"/>
      <c r="CX560" s="158"/>
      <c r="CY560" s="158"/>
      <c r="CZ560" s="158"/>
      <c r="DA560" s="159"/>
      <c r="DB560" s="158"/>
      <c r="DC560" s="158"/>
      <c r="DD560" s="158"/>
      <c r="DE560" s="158"/>
      <c r="DF560" s="158"/>
      <c r="DG560" s="159"/>
      <c r="DH560" s="158"/>
      <c r="DI560" s="158"/>
      <c r="DJ560" s="158"/>
      <c r="DK560" s="158"/>
      <c r="DL560" s="158"/>
      <c r="DM560" s="159"/>
      <c r="DN560" s="158"/>
      <c r="DO560" s="158"/>
      <c r="DP560" s="159"/>
      <c r="DQ560" s="158"/>
      <c r="DR560" s="158"/>
      <c r="DS560" s="158"/>
      <c r="DT560" s="158"/>
      <c r="DU560" s="158"/>
      <c r="DV560" s="159"/>
      <c r="DW560" s="158"/>
      <c r="DX560" s="158"/>
      <c r="DY560" s="158"/>
      <c r="DZ560" s="158"/>
      <c r="EA560" s="158"/>
      <c r="EB560" s="159"/>
      <c r="EC560" s="158"/>
      <c r="ED560" s="158"/>
      <c r="EE560" s="158"/>
      <c r="EF560" s="158"/>
      <c r="EG560" s="158"/>
      <c r="EH560" s="159"/>
      <c r="EI560" s="158"/>
      <c r="EJ560" s="158"/>
      <c r="EK560" s="159"/>
      <c r="EL560" s="158"/>
      <c r="EM560" s="158"/>
      <c r="EN560" s="158"/>
      <c r="EO560" s="158"/>
      <c r="EP560" s="158"/>
      <c r="EQ560" s="159"/>
      <c r="ER560" s="158"/>
      <c r="ES560" s="158"/>
      <c r="ET560" s="158"/>
      <c r="EU560" s="158"/>
      <c r="EV560" s="158"/>
      <c r="EW560" s="159"/>
      <c r="EX560" s="158"/>
      <c r="EY560" s="158"/>
      <c r="EZ560" s="158"/>
      <c r="FA560" s="158"/>
      <c r="FB560" s="158"/>
      <c r="FC560" s="159"/>
      <c r="FD560" s="158"/>
      <c r="FE560" s="158"/>
      <c r="FF560" s="159"/>
      <c r="FG560" s="158"/>
      <c r="FH560" s="158"/>
      <c r="FI560" s="158"/>
      <c r="FJ560" s="158"/>
      <c r="FK560" s="158"/>
      <c r="FL560" s="159"/>
      <c r="FM560" s="158"/>
      <c r="FN560" s="158"/>
      <c r="FO560" s="158"/>
      <c r="FP560" s="158"/>
      <c r="FQ560" s="158"/>
      <c r="FR560" s="159"/>
      <c r="FS560" s="158"/>
      <c r="FT560" s="158"/>
      <c r="FU560" s="158"/>
      <c r="FV560" s="158"/>
      <c r="FW560" s="158"/>
      <c r="FX560" s="159"/>
      <c r="FY560" s="158"/>
      <c r="FZ560" s="158"/>
      <c r="GA560" s="159"/>
      <c r="GB560" s="158"/>
      <c r="GC560" s="158"/>
      <c r="GD560" s="158"/>
      <c r="GE560" s="158"/>
      <c r="GF560" s="158"/>
      <c r="GG560" s="159"/>
      <c r="GH560" s="158"/>
      <c r="GI560" s="158"/>
      <c r="GJ560" s="158"/>
      <c r="GK560" s="158"/>
      <c r="GL560" s="158"/>
      <c r="GM560" s="159"/>
      <c r="GN560" s="158"/>
      <c r="GO560" s="158"/>
      <c r="GP560" s="158"/>
      <c r="GQ560" s="158"/>
      <c r="GR560" s="158"/>
      <c r="GS560" s="159"/>
      <c r="GT560" s="158"/>
      <c r="GU560" s="158"/>
      <c r="GV560" s="159"/>
      <c r="GW560" s="158"/>
      <c r="GX560" s="158"/>
      <c r="GY560" s="158"/>
      <c r="GZ560" s="158"/>
      <c r="HA560" s="158"/>
      <c r="HB560" s="159"/>
      <c r="HC560" s="158"/>
      <c r="HD560" s="158"/>
      <c r="HE560" s="158"/>
      <c r="HF560" s="158"/>
      <c r="HG560" s="158"/>
      <c r="HH560" s="159"/>
      <c r="HI560" s="158"/>
      <c r="HJ560" s="158"/>
      <c r="HK560" s="158"/>
      <c r="HL560" s="158"/>
      <c r="HM560" s="158"/>
      <c r="HN560" s="159"/>
      <c r="HO560" s="158"/>
      <c r="HP560" s="158"/>
      <c r="HQ560" s="159"/>
      <c r="HR560" s="158"/>
      <c r="HS560" s="158"/>
      <c r="HT560" s="158"/>
      <c r="HU560" s="158"/>
      <c r="HV560" s="158"/>
      <c r="HW560" s="159"/>
      <c r="HX560" s="158"/>
      <c r="HY560" s="158"/>
      <c r="HZ560" s="158"/>
      <c r="IA560" s="158"/>
      <c r="IB560" s="158"/>
      <c r="IC560" s="159"/>
      <c r="ID560" s="158"/>
      <c r="IE560" s="158"/>
      <c r="IF560" s="158"/>
      <c r="IG560" s="158"/>
      <c r="IH560" s="158"/>
      <c r="II560" s="159"/>
      <c r="IJ560" s="158"/>
      <c r="IK560" s="158"/>
      <c r="IL560" s="159"/>
      <c r="IM560" s="158"/>
      <c r="IN560" s="158"/>
      <c r="IO560" s="158"/>
      <c r="IP560" s="158"/>
      <c r="IQ560" s="158"/>
      <c r="IR560" s="159"/>
      <c r="IS560" s="158"/>
      <c r="IT560" s="158"/>
      <c r="IU560" s="158"/>
      <c r="IV560" s="158"/>
      <c r="IW560" s="158"/>
      <c r="IX560" s="159"/>
      <c r="IY560" s="158"/>
      <c r="IZ560" s="158"/>
      <c r="JA560" s="158"/>
      <c r="JB560" s="158"/>
      <c r="JC560" s="158"/>
      <c r="JD560" s="159"/>
      <c r="JE560" s="158"/>
      <c r="JF560" s="158"/>
      <c r="JG560" s="159"/>
      <c r="JH560" s="158"/>
      <c r="JI560" s="158"/>
      <c r="JJ560" s="158"/>
      <c r="JK560" s="158"/>
      <c r="JL560" s="158"/>
      <c r="JM560" s="159"/>
      <c r="JN560" s="158"/>
      <c r="JO560" s="158"/>
      <c r="JP560" s="158"/>
      <c r="JQ560" s="158"/>
      <c r="JR560" s="158"/>
      <c r="JS560" s="159"/>
      <c r="JT560" s="158"/>
      <c r="JU560" s="158"/>
      <c r="JV560" s="158"/>
      <c r="JW560" s="158"/>
      <c r="JX560" s="158"/>
      <c r="JY560" s="159"/>
      <c r="JZ560" s="158"/>
      <c r="KA560" s="158"/>
      <c r="KB560" s="159"/>
      <c r="KC560" s="158"/>
      <c r="KD560" s="158"/>
      <c r="KE560" s="158"/>
      <c r="KF560" s="158"/>
      <c r="KG560" s="158"/>
      <c r="KH560" s="159"/>
      <c r="KI560" s="158"/>
      <c r="KJ560" s="158"/>
      <c r="KK560" s="158"/>
      <c r="KL560" s="158"/>
      <c r="KM560" s="158"/>
      <c r="KN560" s="159"/>
      <c r="KO560" s="158"/>
      <c r="KP560" s="158"/>
      <c r="KQ560" s="158"/>
      <c r="KR560" s="158"/>
      <c r="KS560" s="158"/>
      <c r="KT560" s="159"/>
      <c r="KU560" s="158"/>
      <c r="KV560" s="158"/>
      <c r="KW560" s="159"/>
      <c r="KX560" s="158"/>
      <c r="KY560" s="158"/>
      <c r="KZ560" s="158"/>
      <c r="LA560" s="158"/>
      <c r="LB560" s="158"/>
      <c r="LC560" s="159"/>
      <c r="LD560" s="158"/>
      <c r="LE560" s="158"/>
      <c r="LF560" s="158"/>
      <c r="LG560" s="158"/>
      <c r="LH560" s="158"/>
      <c r="LI560" s="159"/>
      <c r="LJ560" s="158"/>
      <c r="LK560" s="158"/>
      <c r="LL560" s="158"/>
      <c r="LM560" s="158"/>
      <c r="LN560" s="158"/>
      <c r="LO560" s="159"/>
      <c r="LP560" s="158"/>
      <c r="LQ560" s="158"/>
      <c r="LR560" s="159"/>
      <c r="LS560" s="158"/>
      <c r="LT560" s="158"/>
      <c r="LU560" s="158"/>
      <c r="LV560" s="158"/>
      <c r="LW560" s="158"/>
      <c r="LX560" s="159"/>
      <c r="LY560" s="158"/>
      <c r="LZ560" s="158"/>
      <c r="MA560" s="158"/>
      <c r="MB560" s="158"/>
      <c r="MC560" s="158"/>
      <c r="MD560" s="159"/>
      <c r="ME560" s="158"/>
      <c r="MF560" s="158"/>
      <c r="MG560" s="158"/>
      <c r="MH560" s="158"/>
      <c r="MI560" s="158"/>
      <c r="MJ560" s="159"/>
      <c r="MK560" s="158"/>
      <c r="ML560" s="158"/>
      <c r="MM560" s="159"/>
      <c r="MN560" s="158"/>
      <c r="MO560" s="158"/>
      <c r="MP560" s="158"/>
      <c r="MQ560" s="158"/>
      <c r="MR560" s="158"/>
      <c r="MS560" s="159"/>
      <c r="MT560" s="158"/>
      <c r="MU560" s="158"/>
      <c r="MV560" s="158"/>
      <c r="MW560" s="158"/>
      <c r="MX560" s="158"/>
      <c r="MY560" s="159"/>
      <c r="MZ560" s="158"/>
      <c r="NA560" s="158"/>
      <c r="NB560" s="158"/>
      <c r="NC560" s="158"/>
      <c r="ND560" s="158"/>
      <c r="NE560" s="159"/>
      <c r="NF560" s="158"/>
      <c r="NG560" s="158"/>
      <c r="NH560" s="159"/>
      <c r="NI560" s="158"/>
      <c r="NJ560" s="158"/>
      <c r="NK560" s="158"/>
      <c r="NL560" s="158"/>
      <c r="NM560" s="158"/>
      <c r="NN560" s="159"/>
      <c r="NO560" s="158"/>
      <c r="NP560" s="158"/>
      <c r="NQ560" s="158"/>
      <c r="NR560" s="158"/>
      <c r="NS560" s="158"/>
      <c r="NT560" s="159"/>
      <c r="NU560" s="158"/>
      <c r="NV560" s="158"/>
      <c r="NW560" s="158"/>
      <c r="NX560" s="158"/>
      <c r="NY560" s="158"/>
      <c r="NZ560" s="159"/>
      <c r="OA560" s="158"/>
      <c r="OB560" s="158"/>
      <c r="OC560" s="159"/>
      <c r="OD560" s="158"/>
      <c r="OE560" s="158"/>
      <c r="OF560" s="158"/>
      <c r="OG560" s="158"/>
      <c r="OH560" s="158"/>
      <c r="OI560" s="159"/>
      <c r="OJ560" s="158"/>
      <c r="OK560" s="158"/>
      <c r="OL560" s="158"/>
      <c r="OM560" s="158"/>
      <c r="ON560" s="158"/>
      <c r="OO560" s="159"/>
      <c r="OP560" s="158"/>
      <c r="OQ560" s="158"/>
      <c r="OR560" s="158"/>
      <c r="OS560" s="158"/>
      <c r="OT560" s="158"/>
      <c r="OU560" s="159"/>
      <c r="OV560" s="158"/>
      <c r="OW560" s="158"/>
      <c r="OX560" s="159"/>
      <c r="OY560" s="158"/>
      <c r="OZ560" s="158"/>
      <c r="PA560" s="158"/>
      <c r="PB560" s="158"/>
      <c r="PC560" s="158"/>
      <c r="PD560" s="159"/>
      <c r="PE560" s="158"/>
      <c r="PF560" s="158"/>
      <c r="PG560" s="158"/>
      <c r="PH560" s="158"/>
      <c r="PI560" s="158"/>
      <c r="PJ560" s="159"/>
      <c r="PK560" s="158"/>
      <c r="PL560" s="158"/>
      <c r="PM560" s="158"/>
      <c r="PN560" s="158"/>
      <c r="PO560" s="158"/>
      <c r="PP560" s="159"/>
      <c r="PQ560" s="158"/>
      <c r="PR560" s="158"/>
      <c r="PS560" s="159"/>
      <c r="PT560" s="158"/>
      <c r="PU560" s="158"/>
      <c r="PV560" s="158"/>
      <c r="PW560" s="158"/>
      <c r="PX560" s="158"/>
      <c r="PY560" s="159"/>
      <c r="PZ560" s="158"/>
      <c r="QA560" s="158"/>
      <c r="QB560" s="158"/>
      <c r="QC560" s="158"/>
      <c r="QD560" s="158"/>
      <c r="QE560" s="159"/>
      <c r="QF560" s="158"/>
      <c r="QG560" s="158"/>
      <c r="QH560" s="158"/>
      <c r="QI560" s="158"/>
      <c r="QJ560" s="158"/>
      <c r="QK560" s="159"/>
      <c r="QL560" s="158"/>
      <c r="QM560" s="158"/>
      <c r="QN560" s="159"/>
      <c r="QO560" s="158"/>
      <c r="QP560" s="158"/>
      <c r="QQ560" s="158"/>
      <c r="QR560" s="158"/>
      <c r="QS560" s="158"/>
      <c r="QT560" s="159"/>
      <c r="QU560" s="158"/>
      <c r="QV560" s="158"/>
      <c r="QW560" s="158"/>
      <c r="QX560" s="158"/>
      <c r="QY560" s="158"/>
      <c r="QZ560" s="159"/>
      <c r="RA560" s="158"/>
      <c r="RB560" s="158"/>
      <c r="RC560" s="158"/>
      <c r="RD560" s="158"/>
      <c r="RE560" s="158"/>
      <c r="RF560" s="159"/>
      <c r="RG560" s="158"/>
      <c r="RH560" s="158"/>
      <c r="RI560" s="159"/>
      <c r="RJ560" s="158"/>
      <c r="RK560" s="158"/>
      <c r="RL560" s="158"/>
      <c r="RM560" s="158"/>
      <c r="RN560" s="158"/>
      <c r="RO560" s="159"/>
      <c r="RP560" s="158"/>
      <c r="RQ560" s="158"/>
      <c r="RR560" s="158"/>
      <c r="RS560" s="158"/>
      <c r="RT560" s="158"/>
      <c r="RU560" s="159"/>
      <c r="RV560" s="158"/>
      <c r="RW560" s="158"/>
      <c r="RX560" s="158"/>
      <c r="RY560" s="158"/>
      <c r="RZ560" s="158"/>
      <c r="SA560" s="159"/>
      <c r="SB560" s="158"/>
      <c r="SC560" s="158"/>
      <c r="SD560" s="159"/>
      <c r="SE560" s="158"/>
      <c r="SF560" s="158"/>
      <c r="SG560" s="158"/>
      <c r="SH560" s="158"/>
      <c r="SI560" s="158"/>
      <c r="SJ560" s="159"/>
      <c r="SK560" s="158"/>
      <c r="SL560" s="158"/>
      <c r="SM560" s="158"/>
      <c r="SN560" s="158"/>
      <c r="SO560" s="158"/>
      <c r="SP560" s="159"/>
      <c r="SQ560" s="158"/>
      <c r="SR560" s="158"/>
      <c r="SS560" s="158"/>
      <c r="ST560" s="158"/>
      <c r="SU560" s="158"/>
      <c r="SV560" s="159"/>
      <c r="SW560" s="158"/>
      <c r="SX560" s="158"/>
      <c r="SY560" s="159"/>
      <c r="SZ560" s="158"/>
      <c r="TA560" s="158"/>
      <c r="TB560" s="158"/>
      <c r="TC560" s="158"/>
      <c r="TD560" s="158"/>
      <c r="TE560" s="159"/>
      <c r="TF560" s="158"/>
      <c r="TG560" s="158"/>
      <c r="TH560" s="158"/>
      <c r="TI560" s="158"/>
      <c r="TJ560" s="158"/>
      <c r="TK560" s="159"/>
      <c r="TL560" s="158"/>
      <c r="TM560" s="158"/>
      <c r="TN560" s="158"/>
      <c r="TO560" s="158"/>
      <c r="TP560" s="158"/>
      <c r="TQ560" s="159"/>
      <c r="TR560" s="158"/>
      <c r="TS560" s="158"/>
      <c r="TT560" s="159"/>
      <c r="TU560" s="158"/>
      <c r="TV560" s="158"/>
      <c r="TW560" s="158"/>
      <c r="TX560" s="158"/>
      <c r="TY560" s="158"/>
      <c r="TZ560" s="159"/>
      <c r="UA560" s="158"/>
      <c r="UB560" s="158"/>
      <c r="UC560" s="158"/>
      <c r="UD560" s="158"/>
      <c r="UE560" s="158"/>
      <c r="UF560" s="159"/>
      <c r="UG560" s="158"/>
      <c r="UH560" s="158"/>
      <c r="UI560" s="158"/>
      <c r="UJ560" s="158"/>
      <c r="UK560" s="158"/>
      <c r="UL560" s="159"/>
      <c r="UM560" s="158"/>
      <c r="UN560" s="158"/>
      <c r="UO560" s="159"/>
      <c r="UP560" s="158"/>
      <c r="UQ560" s="158"/>
      <c r="UR560" s="158"/>
      <c r="US560" s="158"/>
      <c r="UT560" s="158"/>
      <c r="UU560" s="159"/>
      <c r="UV560" s="158"/>
      <c r="UW560" s="158"/>
      <c r="UX560" s="158"/>
      <c r="UY560" s="158"/>
      <c r="UZ560" s="158"/>
      <c r="VA560" s="159"/>
      <c r="VB560" s="158"/>
      <c r="VC560" s="158"/>
      <c r="VD560" s="158"/>
      <c r="VE560" s="158"/>
      <c r="VF560" s="158"/>
      <c r="VG560" s="159"/>
      <c r="VH560" s="158"/>
      <c r="VI560" s="158"/>
      <c r="VJ560" s="159"/>
      <c r="VK560" s="158"/>
      <c r="VL560" s="158"/>
      <c r="VM560" s="158"/>
      <c r="VN560" s="158"/>
      <c r="VO560" s="158"/>
      <c r="VP560" s="159"/>
      <c r="VQ560" s="158"/>
      <c r="VR560" s="158"/>
      <c r="VS560" s="158"/>
      <c r="VT560" s="158"/>
      <c r="VU560" s="158"/>
      <c r="VV560" s="159"/>
      <c r="VW560" s="158"/>
      <c r="VX560" s="158"/>
      <c r="VY560" s="158"/>
      <c r="VZ560" s="158"/>
      <c r="WA560" s="158"/>
      <c r="WB560" s="159"/>
      <c r="WC560" s="158"/>
      <c r="WD560" s="158"/>
      <c r="WE560" s="159"/>
      <c r="WF560" s="158"/>
      <c r="WG560" s="158"/>
      <c r="WH560" s="158"/>
      <c r="WI560" s="158"/>
      <c r="WJ560" s="158"/>
      <c r="WK560" s="159"/>
      <c r="WL560" s="158"/>
      <c r="WM560" s="158"/>
      <c r="WN560" s="158"/>
      <c r="WO560" s="158"/>
      <c r="WP560" s="158"/>
      <c r="WQ560" s="159"/>
      <c r="WR560" s="158"/>
      <c r="WS560" s="158"/>
      <c r="WT560" s="158"/>
      <c r="WU560" s="158"/>
      <c r="WV560" s="158"/>
      <c r="WW560" s="159"/>
      <c r="WX560" s="158"/>
      <c r="WY560" s="158"/>
      <c r="WZ560" s="159"/>
      <c r="XA560" s="158"/>
      <c r="XB560" s="158"/>
      <c r="XC560" s="158"/>
      <c r="XD560" s="158"/>
      <c r="XE560" s="158"/>
      <c r="XF560" s="159"/>
      <c r="XG560" s="158"/>
      <c r="XH560" s="158"/>
      <c r="XI560" s="158"/>
      <c r="XJ560" s="158"/>
      <c r="XK560" s="158"/>
      <c r="XL560" s="159"/>
      <c r="XM560" s="158"/>
      <c r="XN560" s="158"/>
      <c r="XO560" s="158"/>
      <c r="XP560" s="158"/>
      <c r="XQ560" s="158"/>
      <c r="XR560" s="159"/>
      <c r="XS560" s="158"/>
      <c r="XT560" s="158"/>
      <c r="XU560" s="159"/>
      <c r="XV560" s="158"/>
      <c r="XW560" s="158"/>
      <c r="XX560" s="158"/>
      <c r="XY560" s="158"/>
      <c r="XZ560" s="158"/>
      <c r="YA560" s="159"/>
      <c r="YB560" s="158"/>
      <c r="YC560" s="158"/>
      <c r="YD560" s="158"/>
      <c r="YE560" s="158"/>
      <c r="YF560" s="158"/>
      <c r="YG560" s="159"/>
      <c r="YH560" s="158"/>
      <c r="YI560" s="158"/>
      <c r="YJ560" s="158"/>
      <c r="YK560" s="158"/>
      <c r="YL560" s="158"/>
      <c r="YM560" s="159"/>
      <c r="YN560" s="158"/>
      <c r="YO560" s="158"/>
      <c r="YP560" s="159"/>
      <c r="YQ560" s="158"/>
      <c r="YR560" s="158"/>
      <c r="YS560" s="158"/>
      <c r="YT560" s="158"/>
      <c r="YU560" s="158"/>
      <c r="YV560" s="159"/>
      <c r="YW560" s="158"/>
      <c r="YX560" s="158"/>
      <c r="YY560" s="158"/>
      <c r="YZ560" s="158"/>
      <c r="ZA560" s="158"/>
      <c r="ZB560" s="159"/>
      <c r="ZC560" s="158"/>
      <c r="ZD560" s="158"/>
      <c r="ZE560" s="158"/>
      <c r="ZF560" s="158"/>
      <c r="ZG560" s="158"/>
      <c r="ZH560" s="159"/>
      <c r="ZI560" s="158"/>
      <c r="ZJ560" s="158"/>
      <c r="ZK560" s="159"/>
      <c r="ZL560" s="158"/>
      <c r="ZM560" s="158"/>
      <c r="ZN560" s="158"/>
      <c r="ZO560" s="158"/>
      <c r="ZP560" s="158"/>
      <c r="ZQ560" s="159"/>
      <c r="ZR560" s="158"/>
      <c r="ZS560" s="158"/>
      <c r="ZT560" s="158"/>
      <c r="ZU560" s="158"/>
      <c r="ZV560" s="158"/>
      <c r="ZW560" s="159"/>
      <c r="ZX560" s="158"/>
      <c r="ZY560" s="158"/>
      <c r="ZZ560" s="158"/>
      <c r="AAA560" s="158"/>
      <c r="AAB560" s="158"/>
      <c r="AAC560" s="159"/>
      <c r="AAD560" s="158"/>
      <c r="AAE560" s="158"/>
      <c r="AAF560" s="159"/>
      <c r="AAG560" s="158"/>
      <c r="AAH560" s="158"/>
      <c r="AAI560" s="158"/>
      <c r="AAJ560" s="158"/>
      <c r="AAK560" s="158"/>
      <c r="AAL560" s="159"/>
      <c r="AAM560" s="158"/>
      <c r="AAN560" s="158"/>
      <c r="AAO560" s="158"/>
      <c r="AAP560" s="158"/>
      <c r="AAQ560" s="158"/>
      <c r="AAR560" s="159"/>
      <c r="AAS560" s="158"/>
      <c r="AAT560" s="158"/>
      <c r="AAU560" s="158"/>
      <c r="AAV560" s="158"/>
      <c r="AAW560" s="158"/>
      <c r="AAX560" s="159"/>
      <c r="AAY560" s="158"/>
      <c r="AAZ560" s="158"/>
      <c r="ABA560" s="159"/>
      <c r="ABB560" s="158"/>
      <c r="ABC560" s="158"/>
      <c r="ABD560" s="158"/>
      <c r="ABE560" s="158"/>
      <c r="ABF560" s="158"/>
      <c r="ABG560" s="159"/>
      <c r="ABH560" s="158"/>
      <c r="ABI560" s="158"/>
      <c r="ABJ560" s="158"/>
      <c r="ABK560" s="158"/>
      <c r="ABL560" s="158"/>
      <c r="ABM560" s="159"/>
      <c r="ABN560" s="158"/>
      <c r="ABO560" s="158"/>
      <c r="ABP560" s="158"/>
      <c r="ABQ560" s="158"/>
      <c r="ABR560" s="158"/>
      <c r="ABS560" s="159"/>
      <c r="ABT560" s="158"/>
      <c r="ABU560" s="158"/>
      <c r="ABV560" s="159"/>
      <c r="ABW560" s="158"/>
      <c r="ABX560" s="158"/>
      <c r="ABY560" s="158"/>
      <c r="ABZ560" s="158"/>
      <c r="ACA560" s="158"/>
      <c r="ACB560" s="159"/>
      <c r="ACC560" s="158"/>
      <c r="ACD560" s="158"/>
      <c r="ACE560" s="158"/>
      <c r="ACF560" s="158"/>
      <c r="ACG560" s="158"/>
      <c r="ACH560" s="159"/>
      <c r="ACI560" s="158"/>
      <c r="ACJ560" s="158"/>
      <c r="ACK560" s="158"/>
      <c r="ACL560" s="158"/>
      <c r="ACM560" s="158"/>
      <c r="ACN560" s="159"/>
      <c r="ACO560" s="158"/>
      <c r="ACP560" s="158"/>
      <c r="ACQ560" s="159"/>
      <c r="ACR560" s="158"/>
      <c r="ACS560" s="158"/>
      <c r="ACT560" s="158"/>
      <c r="ACU560" s="158"/>
      <c r="ACV560" s="158"/>
      <c r="ACW560" s="159"/>
      <c r="ACX560" s="158"/>
      <c r="ACY560" s="158"/>
      <c r="ACZ560" s="158"/>
      <c r="ADA560" s="158"/>
      <c r="ADB560" s="158"/>
      <c r="ADC560" s="159"/>
      <c r="ADD560" s="158"/>
      <c r="ADE560" s="158"/>
      <c r="ADF560" s="158"/>
      <c r="ADG560" s="158"/>
      <c r="ADH560" s="158"/>
      <c r="ADI560" s="159"/>
      <c r="ADJ560" s="158"/>
      <c r="ADK560" s="158"/>
      <c r="ADL560" s="159"/>
      <c r="ADM560" s="158"/>
      <c r="ADN560" s="158"/>
      <c r="ADO560" s="158"/>
      <c r="ADP560" s="158"/>
      <c r="ADQ560" s="158"/>
      <c r="ADR560" s="159"/>
      <c r="ADS560" s="158"/>
      <c r="ADT560" s="158"/>
      <c r="ADU560" s="158"/>
      <c r="ADV560" s="158"/>
      <c r="ADW560" s="158"/>
      <c r="ADX560" s="159"/>
      <c r="ADY560" s="158"/>
      <c r="ADZ560" s="158"/>
      <c r="AEA560" s="158"/>
      <c r="AEB560" s="158"/>
      <c r="AEC560" s="158"/>
      <c r="AED560" s="159"/>
      <c r="AEE560" s="158"/>
      <c r="AEF560" s="158"/>
      <c r="AEG560" s="159"/>
      <c r="AEH560" s="158"/>
      <c r="AEI560" s="158"/>
      <c r="AEJ560" s="158"/>
      <c r="AEK560" s="158"/>
      <c r="AEL560" s="158"/>
      <c r="AEM560" s="159"/>
      <c r="AEN560" s="158"/>
      <c r="AEO560" s="158"/>
      <c r="AEP560" s="158"/>
      <c r="AEQ560" s="158"/>
      <c r="AER560" s="158"/>
      <c r="AES560" s="159"/>
      <c r="AET560" s="158"/>
      <c r="AEU560" s="158"/>
      <c r="AEV560" s="158"/>
      <c r="AEW560" s="158"/>
      <c r="AEX560" s="158"/>
      <c r="AEY560" s="159"/>
      <c r="AEZ560" s="158"/>
      <c r="AFA560" s="158"/>
      <c r="AFB560" s="159"/>
      <c r="AFC560" s="158"/>
      <c r="AFD560" s="158"/>
      <c r="AFE560" s="158"/>
      <c r="AFF560" s="158"/>
      <c r="AFG560" s="158"/>
      <c r="AFH560" s="159"/>
      <c r="AFI560" s="158"/>
      <c r="AFJ560" s="158"/>
      <c r="AFK560" s="158"/>
      <c r="AFL560" s="158"/>
      <c r="AFM560" s="158"/>
      <c r="AFN560" s="159"/>
      <c r="AFO560" s="158"/>
      <c r="AFP560" s="158"/>
      <c r="AFQ560" s="158"/>
      <c r="AFR560" s="158"/>
      <c r="AFS560" s="158"/>
      <c r="AFT560" s="159"/>
      <c r="AFU560" s="158"/>
      <c r="AFV560" s="158"/>
      <c r="AFW560" s="159"/>
      <c r="AFX560" s="158"/>
      <c r="AFY560" s="158"/>
      <c r="AFZ560" s="158"/>
      <c r="AGA560" s="158"/>
      <c r="AGB560" s="158"/>
      <c r="AGC560" s="159"/>
      <c r="AGD560" s="158"/>
      <c r="AGE560" s="158"/>
      <c r="AGF560" s="158"/>
      <c r="AGG560" s="158"/>
      <c r="AGH560" s="158"/>
      <c r="AGI560" s="159"/>
      <c r="AGJ560" s="158"/>
      <c r="AGK560" s="158"/>
      <c r="AGL560" s="158"/>
      <c r="AGM560" s="158"/>
      <c r="AGN560" s="158"/>
      <c r="AGO560" s="159"/>
      <c r="AGP560" s="158"/>
      <c r="AGQ560" s="158"/>
      <c r="AGR560" s="159"/>
      <c r="AGS560" s="158"/>
      <c r="AGT560" s="158"/>
      <c r="AGU560" s="158"/>
      <c r="AGV560" s="158"/>
      <c r="AGW560" s="158"/>
      <c r="AGX560" s="159"/>
      <c r="AGY560" s="158"/>
      <c r="AGZ560" s="158"/>
      <c r="AHA560" s="158"/>
      <c r="AHB560" s="158"/>
      <c r="AHC560" s="158"/>
      <c r="AHD560" s="159"/>
      <c r="AHE560" s="158"/>
      <c r="AHF560" s="158"/>
      <c r="AHG560" s="158"/>
      <c r="AHH560" s="158"/>
      <c r="AHI560" s="158"/>
      <c r="AHJ560" s="159"/>
      <c r="AHK560" s="158"/>
      <c r="AHL560" s="158"/>
      <c r="AHM560" s="159"/>
      <c r="AHN560" s="158"/>
      <c r="AHO560" s="158"/>
      <c r="AHP560" s="158"/>
      <c r="AHQ560" s="158"/>
      <c r="AHR560" s="158"/>
      <c r="AHS560" s="159"/>
      <c r="AHT560" s="158"/>
      <c r="AHU560" s="158"/>
      <c r="AHV560" s="158"/>
      <c r="AHW560" s="158"/>
      <c r="AHX560" s="158"/>
      <c r="AHY560" s="159"/>
      <c r="AHZ560" s="158"/>
      <c r="AIA560" s="158"/>
      <c r="AIB560" s="158"/>
      <c r="AIC560" s="158"/>
      <c r="AID560" s="158"/>
      <c r="AIE560" s="159"/>
      <c r="AIF560" s="158"/>
      <c r="AIG560" s="158"/>
      <c r="AIH560" s="159"/>
      <c r="AII560" s="158"/>
      <c r="AIJ560" s="158"/>
      <c r="AIK560" s="158"/>
      <c r="AIL560" s="158"/>
      <c r="AIM560" s="158"/>
      <c r="AIN560" s="159"/>
      <c r="AIO560" s="158"/>
      <c r="AIP560" s="158"/>
      <c r="AIQ560" s="158"/>
      <c r="AIR560" s="158"/>
      <c r="AIS560" s="158"/>
      <c r="AIT560" s="159"/>
      <c r="AIU560" s="158"/>
      <c r="AIV560" s="158"/>
      <c r="AIW560" s="158"/>
      <c r="AIX560" s="158"/>
      <c r="AIY560" s="158"/>
      <c r="AIZ560" s="159"/>
      <c r="AJA560" s="158"/>
      <c r="AJB560" s="158"/>
      <c r="AJC560" s="159"/>
      <c r="AJD560" s="158"/>
      <c r="AJE560" s="158"/>
      <c r="AJF560" s="158"/>
      <c r="AJG560" s="158"/>
      <c r="AJH560" s="158"/>
      <c r="AJI560" s="159"/>
      <c r="AJJ560" s="158"/>
      <c r="AJK560" s="158"/>
      <c r="AJL560" s="158"/>
      <c r="AJM560" s="158"/>
      <c r="AJN560" s="158"/>
      <c r="AJO560" s="159"/>
      <c r="AJP560" s="158"/>
      <c r="AJQ560" s="158"/>
      <c r="AJR560" s="158"/>
      <c r="AJS560" s="158"/>
      <c r="AJT560" s="158"/>
      <c r="AJU560" s="159"/>
      <c r="AJV560" s="158"/>
      <c r="AJW560" s="158"/>
      <c r="AJX560" s="159"/>
      <c r="AJY560" s="158"/>
      <c r="AJZ560" s="158"/>
      <c r="AKA560" s="158"/>
      <c r="AKB560" s="158"/>
      <c r="AKC560" s="158"/>
      <c r="AKD560" s="159"/>
      <c r="AKE560" s="158"/>
      <c r="AKF560" s="158"/>
      <c r="AKG560" s="158"/>
      <c r="AKH560" s="158"/>
      <c r="AKI560" s="158"/>
      <c r="AKJ560" s="159"/>
      <c r="AKK560" s="158"/>
      <c r="AKL560" s="158"/>
      <c r="AKM560" s="158"/>
      <c r="AKN560" s="158"/>
      <c r="AKO560" s="158"/>
      <c r="AKP560" s="159"/>
      <c r="AKQ560" s="158"/>
      <c r="AKR560" s="158"/>
      <c r="AKS560" s="159"/>
      <c r="AKT560" s="158"/>
      <c r="AKU560" s="158"/>
      <c r="AKV560" s="158"/>
      <c r="AKW560" s="158"/>
      <c r="AKX560" s="158"/>
      <c r="AKY560" s="159"/>
      <c r="AKZ560" s="158"/>
      <c r="ALA560" s="158"/>
      <c r="ALB560" s="158"/>
      <c r="ALC560" s="158"/>
      <c r="ALD560" s="158"/>
      <c r="ALE560" s="159"/>
      <c r="ALF560" s="158"/>
      <c r="ALG560" s="158"/>
      <c r="ALH560" s="158"/>
      <c r="ALI560" s="158"/>
      <c r="ALJ560" s="158"/>
      <c r="ALK560" s="159"/>
      <c r="ALL560" s="158"/>
      <c r="ALM560" s="158"/>
      <c r="ALN560" s="159"/>
      <c r="ALO560" s="158"/>
      <c r="ALP560" s="158"/>
      <c r="ALQ560" s="158"/>
      <c r="ALR560" s="158"/>
      <c r="ALS560" s="158"/>
      <c r="ALT560" s="159"/>
      <c r="ALU560" s="158"/>
      <c r="ALV560" s="158"/>
      <c r="ALW560" s="158"/>
      <c r="ALX560" s="158"/>
      <c r="ALY560" s="158"/>
      <c r="ALZ560" s="159"/>
      <c r="AMA560" s="158"/>
      <c r="AMB560" s="158"/>
      <c r="AMC560" s="158"/>
      <c r="AMD560" s="158"/>
      <c r="AME560" s="158"/>
      <c r="AMF560" s="159"/>
      <c r="AMG560" s="158"/>
      <c r="AMH560" s="158"/>
      <c r="AMI560" s="159"/>
      <c r="AMJ560" s="158"/>
      <c r="AMK560" s="158"/>
      <c r="AML560" s="158"/>
      <c r="AMM560" s="158"/>
      <c r="AMN560" s="158"/>
      <c r="AMO560" s="159"/>
      <c r="AMP560" s="158"/>
      <c r="AMQ560" s="158"/>
      <c r="AMR560" s="158"/>
      <c r="AMS560" s="158"/>
      <c r="AMT560" s="158"/>
      <c r="AMU560" s="159"/>
      <c r="AMV560" s="158"/>
      <c r="AMW560" s="158"/>
      <c r="AMX560" s="158"/>
      <c r="AMY560" s="158"/>
      <c r="AMZ560" s="158"/>
      <c r="ANA560" s="159"/>
      <c r="ANB560" s="158"/>
      <c r="ANC560" s="158"/>
      <c r="AND560" s="159"/>
      <c r="ANE560" s="158"/>
      <c r="ANF560" s="158"/>
      <c r="ANG560" s="158"/>
      <c r="ANH560" s="158"/>
      <c r="ANI560" s="158"/>
      <c r="ANJ560" s="159"/>
      <c r="ANK560" s="158"/>
      <c r="ANL560" s="158"/>
      <c r="ANM560" s="158"/>
      <c r="ANN560" s="158"/>
      <c r="ANO560" s="158"/>
      <c r="ANP560" s="159"/>
      <c r="ANQ560" s="158"/>
      <c r="ANR560" s="158"/>
      <c r="ANS560" s="158"/>
      <c r="ANT560" s="158"/>
      <c r="ANU560" s="158"/>
      <c r="ANV560" s="159"/>
      <c r="ANW560" s="158"/>
      <c r="ANX560" s="158"/>
      <c r="ANY560" s="159"/>
      <c r="ANZ560" s="158"/>
      <c r="AOA560" s="158"/>
      <c r="AOB560" s="158"/>
      <c r="AOC560" s="158"/>
      <c r="AOD560" s="158"/>
      <c r="AOE560" s="159"/>
      <c r="AOF560" s="158"/>
      <c r="AOG560" s="158"/>
      <c r="AOH560" s="158"/>
      <c r="AOI560" s="158"/>
      <c r="AOJ560" s="158"/>
      <c r="AOK560" s="159"/>
      <c r="AOL560" s="158"/>
      <c r="AOM560" s="158"/>
      <c r="AON560" s="158"/>
      <c r="AOO560" s="158"/>
      <c r="AOP560" s="158"/>
      <c r="AOQ560" s="159"/>
      <c r="AOR560" s="158"/>
      <c r="AOS560" s="158"/>
      <c r="AOT560" s="159"/>
      <c r="AOU560" s="158"/>
      <c r="AOV560" s="158"/>
      <c r="AOW560" s="158"/>
      <c r="AOX560" s="158"/>
      <c r="AOY560" s="158"/>
      <c r="AOZ560" s="159"/>
      <c r="APA560" s="158"/>
      <c r="APB560" s="158"/>
      <c r="APC560" s="158"/>
      <c r="APD560" s="158"/>
      <c r="APE560" s="158"/>
      <c r="APF560" s="159"/>
      <c r="APG560" s="158"/>
      <c r="APH560" s="158"/>
      <c r="API560" s="158"/>
      <c r="APJ560" s="158"/>
      <c r="APK560" s="158"/>
      <c r="APL560" s="159"/>
      <c r="APM560" s="158"/>
      <c r="APN560" s="158"/>
      <c r="APO560" s="159"/>
      <c r="APP560" s="158"/>
      <c r="APQ560" s="158"/>
      <c r="APR560" s="158"/>
      <c r="APS560" s="158"/>
      <c r="APT560" s="158"/>
      <c r="APU560" s="159"/>
      <c r="APV560" s="158"/>
      <c r="APW560" s="158"/>
      <c r="APX560" s="158"/>
      <c r="APY560" s="158"/>
      <c r="APZ560" s="158"/>
      <c r="AQA560" s="159"/>
      <c r="AQB560" s="158"/>
      <c r="AQC560" s="158"/>
      <c r="AQD560" s="158"/>
      <c r="AQE560" s="158"/>
      <c r="AQF560" s="158"/>
      <c r="AQG560" s="159"/>
      <c r="AQH560" s="158"/>
      <c r="AQI560" s="158"/>
      <c r="AQJ560" s="159"/>
      <c r="AQK560" s="158"/>
      <c r="AQL560" s="158"/>
      <c r="AQM560" s="158"/>
      <c r="AQN560" s="158"/>
      <c r="AQO560" s="158"/>
      <c r="AQP560" s="159"/>
      <c r="AQQ560" s="158"/>
      <c r="AQR560" s="158"/>
      <c r="AQS560" s="158"/>
      <c r="AQT560" s="158"/>
      <c r="AQU560" s="158"/>
      <c r="AQV560" s="159"/>
      <c r="AQW560" s="158"/>
      <c r="AQX560" s="158"/>
      <c r="AQY560" s="158"/>
      <c r="AQZ560" s="158"/>
      <c r="ARA560" s="158"/>
      <c r="ARB560" s="159"/>
      <c r="ARC560" s="158"/>
      <c r="ARD560" s="158"/>
      <c r="ARE560" s="159"/>
      <c r="ARF560" s="158"/>
      <c r="ARG560" s="158"/>
      <c r="ARH560" s="158"/>
      <c r="ARI560" s="158"/>
      <c r="ARJ560" s="158"/>
      <c r="ARK560" s="159"/>
      <c r="ARL560" s="158"/>
      <c r="ARM560" s="158"/>
      <c r="ARN560" s="158"/>
      <c r="ARO560" s="158"/>
      <c r="ARP560" s="158"/>
      <c r="ARQ560" s="159"/>
      <c r="ARR560" s="158"/>
      <c r="ARS560" s="158"/>
      <c r="ART560" s="158"/>
      <c r="ARU560" s="158"/>
      <c r="ARV560" s="158"/>
      <c r="ARW560" s="159"/>
      <c r="ARX560" s="158"/>
      <c r="ARY560" s="158"/>
      <c r="ARZ560" s="159"/>
      <c r="ASA560" s="158"/>
      <c r="ASB560" s="158"/>
      <c r="ASC560" s="158"/>
      <c r="ASD560" s="158"/>
      <c r="ASE560" s="158"/>
      <c r="ASF560" s="159"/>
      <c r="ASG560" s="158"/>
      <c r="ASH560" s="158"/>
      <c r="ASI560" s="158"/>
      <c r="ASJ560" s="158"/>
      <c r="ASK560" s="158"/>
      <c r="ASL560" s="159"/>
      <c r="ASM560" s="158"/>
      <c r="ASN560" s="158"/>
      <c r="ASO560" s="158"/>
      <c r="ASP560" s="158"/>
      <c r="ASQ560" s="158"/>
      <c r="ASR560" s="159"/>
      <c r="ASS560" s="158"/>
      <c r="AST560" s="158"/>
      <c r="ASU560" s="159"/>
      <c r="ASV560" s="158"/>
      <c r="ASW560" s="158"/>
      <c r="ASX560" s="158"/>
      <c r="ASY560" s="158"/>
      <c r="ASZ560" s="158"/>
      <c r="ATA560" s="159"/>
      <c r="ATB560" s="158"/>
      <c r="ATC560" s="158"/>
      <c r="ATD560" s="158"/>
      <c r="ATE560" s="158"/>
      <c r="ATF560" s="158"/>
      <c r="ATG560" s="159"/>
      <c r="ATH560" s="158"/>
      <c r="ATI560" s="158"/>
      <c r="ATJ560" s="158"/>
      <c r="ATK560" s="158"/>
      <c r="ATL560" s="158"/>
      <c r="ATM560" s="159"/>
      <c r="ATN560" s="158"/>
      <c r="ATO560" s="158"/>
      <c r="ATP560" s="159"/>
      <c r="ATQ560" s="158"/>
      <c r="ATR560" s="158"/>
      <c r="ATS560" s="158"/>
      <c r="ATT560" s="158"/>
      <c r="ATU560" s="158"/>
      <c r="ATV560" s="159"/>
      <c r="ATW560" s="158"/>
      <c r="ATX560" s="158"/>
      <c r="ATY560" s="158"/>
      <c r="ATZ560" s="158"/>
      <c r="AUA560" s="158"/>
      <c r="AUB560" s="159"/>
      <c r="AUC560" s="158"/>
      <c r="AUD560" s="158"/>
      <c r="AUE560" s="158"/>
      <c r="AUF560" s="158"/>
      <c r="AUG560" s="158"/>
      <c r="AUH560" s="159"/>
      <c r="AUI560" s="158"/>
      <c r="AUJ560" s="158"/>
      <c r="AUK560" s="159"/>
      <c r="AUL560" s="158"/>
      <c r="AUM560" s="158"/>
      <c r="AUN560" s="158"/>
      <c r="AUO560" s="158"/>
      <c r="AUP560" s="158"/>
      <c r="AUQ560" s="159"/>
      <c r="AUR560" s="158"/>
      <c r="AUS560" s="158"/>
      <c r="AUT560" s="158"/>
      <c r="AUU560" s="158"/>
      <c r="AUV560" s="158"/>
      <c r="AUW560" s="159"/>
      <c r="AUX560" s="158"/>
      <c r="AUY560" s="158"/>
      <c r="AUZ560" s="158"/>
      <c r="AVA560" s="158"/>
      <c r="AVB560" s="158"/>
      <c r="AVC560" s="159"/>
      <c r="AVD560" s="158"/>
      <c r="AVE560" s="158"/>
      <c r="AVF560" s="159"/>
      <c r="AVG560" s="158"/>
      <c r="AVH560" s="158"/>
      <c r="AVI560" s="158"/>
      <c r="AVJ560" s="158"/>
      <c r="AVK560" s="158"/>
      <c r="AVL560" s="159"/>
      <c r="AVM560" s="158"/>
      <c r="AVN560" s="158"/>
      <c r="AVO560" s="158"/>
      <c r="AVP560" s="158"/>
      <c r="AVQ560" s="158"/>
      <c r="AVR560" s="159"/>
      <c r="AVS560" s="158"/>
      <c r="AVT560" s="158"/>
      <c r="AVU560" s="158"/>
      <c r="AVV560" s="158"/>
      <c r="AVW560" s="158"/>
    </row>
    <row r="561" spans="1:1271" s="50" customFormat="1" ht="41.25" customHeight="1">
      <c r="A561" s="129" t="s">
        <v>257</v>
      </c>
      <c r="AVD561" s="182"/>
    </row>
    <row r="562" spans="1:1271">
      <c r="A562" s="31" t="s">
        <v>118</v>
      </c>
      <c r="B562" s="24"/>
      <c r="C562" s="30" t="s">
        <v>102</v>
      </c>
      <c r="D562" s="450"/>
      <c r="E562" s="451"/>
      <c r="F562" s="130" t="s">
        <v>263</v>
      </c>
      <c r="G562" s="130" t="s">
        <v>263</v>
      </c>
      <c r="H562" s="130" t="s">
        <v>263</v>
      </c>
      <c r="I562" s="130" t="s">
        <v>263</v>
      </c>
      <c r="J562" s="130" t="s">
        <v>263</v>
      </c>
      <c r="K562" s="130" t="s">
        <v>263</v>
      </c>
      <c r="L562" s="39">
        <f>SUM(L563:L576)</f>
        <v>253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12903352</v>
      </c>
      <c r="P562" s="39">
        <f t="shared" si="11"/>
        <v>11458084</v>
      </c>
      <c r="Q562" s="39">
        <f t="shared" si="11"/>
        <v>11622246</v>
      </c>
      <c r="R562" s="39">
        <f t="shared" si="11"/>
        <v>11520996.92</v>
      </c>
      <c r="S562" s="39">
        <f t="shared" si="11"/>
        <v>10286646.99</v>
      </c>
      <c r="T562" s="39">
        <f t="shared" si="11"/>
        <v>10473860.99</v>
      </c>
      <c r="U562" s="130" t="s">
        <v>263</v>
      </c>
      <c r="V562" s="130" t="s">
        <v>263</v>
      </c>
      <c r="W562" s="130" t="s">
        <v>263</v>
      </c>
      <c r="X562" s="130" t="s">
        <v>263</v>
      </c>
      <c r="Y562" s="130" t="s">
        <v>263</v>
      </c>
      <c r="Z562" s="130" t="s">
        <v>263</v>
      </c>
      <c r="AA562" s="39">
        <f t="shared" ref="AA562:AF562" si="12">SUM(AA563:AA576)</f>
        <v>16857999.359999999</v>
      </c>
      <c r="AB562" s="39">
        <f t="shared" si="12"/>
        <v>12084000.35</v>
      </c>
      <c r="AC562" s="39">
        <f t="shared" si="12"/>
        <v>12903400.25</v>
      </c>
      <c r="AD562" s="39">
        <f t="shared" si="12"/>
        <v>4907935.88</v>
      </c>
      <c r="AE562" s="39">
        <f t="shared" si="12"/>
        <v>4880631.6900000004</v>
      </c>
      <c r="AF562" s="39">
        <f t="shared" si="12"/>
        <v>4586513.9000000004</v>
      </c>
      <c r="AG562" s="39">
        <f>SUM(AG563:AG576)</f>
        <v>465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26444749</v>
      </c>
      <c r="AK562" s="39">
        <f t="shared" si="13"/>
        <v>25488296</v>
      </c>
      <c r="AL562" s="39">
        <f t="shared" si="13"/>
        <v>25854846</v>
      </c>
      <c r="AM562" s="39">
        <f t="shared" si="13"/>
        <v>22197741.23</v>
      </c>
      <c r="AN562" s="39">
        <f t="shared" si="13"/>
        <v>21557566.350000001</v>
      </c>
      <c r="AO562" s="39">
        <f t="shared" si="13"/>
        <v>21955286.350000001</v>
      </c>
      <c r="AP562" s="130" t="s">
        <v>263</v>
      </c>
      <c r="AQ562" s="130" t="s">
        <v>263</v>
      </c>
      <c r="AR562" s="130" t="s">
        <v>263</v>
      </c>
      <c r="AS562" s="130" t="s">
        <v>263</v>
      </c>
      <c r="AT562" s="130" t="s">
        <v>263</v>
      </c>
      <c r="AU562" s="130" t="s">
        <v>263</v>
      </c>
      <c r="AV562" s="39">
        <f t="shared" ref="AV562:BA562" si="14">SUM(AV563:AV576)</f>
        <v>26543698.530000001</v>
      </c>
      <c r="AW562" s="39">
        <f t="shared" si="14"/>
        <v>26803701.059999999</v>
      </c>
      <c r="AX562" s="39">
        <f t="shared" si="14"/>
        <v>28568200</v>
      </c>
      <c r="AY562" s="39">
        <f t="shared" si="14"/>
        <v>9591971.4299999997</v>
      </c>
      <c r="AZ562" s="39">
        <f t="shared" si="14"/>
        <v>9520254.9499999993</v>
      </c>
      <c r="BA562" s="39">
        <f t="shared" si="14"/>
        <v>9165672.5700000003</v>
      </c>
      <c r="BB562" s="39">
        <f>SUM(BB563:BB576)</f>
        <v>286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14259509</v>
      </c>
      <c r="BF562" s="39">
        <f t="shared" si="15"/>
        <v>13726032</v>
      </c>
      <c r="BG562" s="39">
        <f t="shared" si="15"/>
        <v>13921992</v>
      </c>
      <c r="BH562" s="39">
        <f t="shared" si="15"/>
        <v>12648323.390000001</v>
      </c>
      <c r="BI562" s="39">
        <f t="shared" si="15"/>
        <v>12203337.24</v>
      </c>
      <c r="BJ562" s="39">
        <f t="shared" si="15"/>
        <v>12422481.24</v>
      </c>
      <c r="BK562" s="130" t="s">
        <v>263</v>
      </c>
      <c r="BL562" s="130" t="s">
        <v>263</v>
      </c>
      <c r="BM562" s="130" t="s">
        <v>263</v>
      </c>
      <c r="BN562" s="130" t="s">
        <v>263</v>
      </c>
      <c r="BO562" s="130" t="s">
        <v>263</v>
      </c>
      <c r="BP562" s="130" t="s">
        <v>263</v>
      </c>
      <c r="BQ562" s="39">
        <f t="shared" ref="BQ562:BV562" si="16">SUM(BQ563:BQ576)</f>
        <v>14015798.84</v>
      </c>
      <c r="BR562" s="39">
        <f t="shared" si="16"/>
        <v>14491700.16</v>
      </c>
      <c r="BS562" s="39">
        <f t="shared" si="16"/>
        <v>15484800.6</v>
      </c>
      <c r="BT562" s="39">
        <f t="shared" si="16"/>
        <v>5535033.9400000004</v>
      </c>
      <c r="BU562" s="39">
        <f t="shared" si="16"/>
        <v>5296876.08</v>
      </c>
      <c r="BV562" s="39">
        <f t="shared" si="16"/>
        <v>4947747.12</v>
      </c>
      <c r="BW562" s="39">
        <f>SUM(BW563:BW576)</f>
        <v>0</v>
      </c>
      <c r="BX562" s="39">
        <f t="shared" ref="BX562:CE562" si="17">SUM(BX563:BX576)</f>
        <v>0</v>
      </c>
      <c r="BY562" s="39">
        <f t="shared" si="17"/>
        <v>0</v>
      </c>
      <c r="BZ562" s="39">
        <f t="shared" si="17"/>
        <v>0</v>
      </c>
      <c r="CA562" s="39">
        <f t="shared" si="17"/>
        <v>0</v>
      </c>
      <c r="CB562" s="39">
        <f t="shared" si="17"/>
        <v>0</v>
      </c>
      <c r="CC562" s="39">
        <f t="shared" si="17"/>
        <v>0</v>
      </c>
      <c r="CD562" s="39">
        <f t="shared" si="17"/>
        <v>0</v>
      </c>
      <c r="CE562" s="39">
        <f t="shared" si="17"/>
        <v>0</v>
      </c>
      <c r="CF562" s="130" t="s">
        <v>263</v>
      </c>
      <c r="CG562" s="130" t="s">
        <v>263</v>
      </c>
      <c r="CH562" s="130" t="s">
        <v>263</v>
      </c>
      <c r="CI562" s="130" t="s">
        <v>263</v>
      </c>
      <c r="CJ562" s="130" t="s">
        <v>263</v>
      </c>
      <c r="CK562" s="130" t="s">
        <v>263</v>
      </c>
      <c r="CL562" s="39">
        <f t="shared" ref="CL562:CQ562" si="18">SUM(CL563:CL576)</f>
        <v>0</v>
      </c>
      <c r="CM562" s="39">
        <f t="shared" si="18"/>
        <v>0</v>
      </c>
      <c r="CN562" s="39">
        <f t="shared" si="18"/>
        <v>0</v>
      </c>
      <c r="CO562" s="39">
        <f t="shared" si="18"/>
        <v>0</v>
      </c>
      <c r="CP562" s="39">
        <f t="shared" si="18"/>
        <v>0</v>
      </c>
      <c r="CQ562" s="39">
        <f t="shared" si="18"/>
        <v>0</v>
      </c>
      <c r="CR562" s="39">
        <f>SUM(CR563:CR576)</f>
        <v>139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6848391</v>
      </c>
      <c r="CV562" s="39">
        <f t="shared" si="19"/>
        <v>6514892</v>
      </c>
      <c r="CW562" s="39">
        <f t="shared" si="19"/>
        <v>6607902</v>
      </c>
      <c r="CX562" s="39">
        <f t="shared" si="19"/>
        <v>6053170.6100000003</v>
      </c>
      <c r="CY562" s="39">
        <f t="shared" si="19"/>
        <v>5792163.6900000004</v>
      </c>
      <c r="CZ562" s="39">
        <f t="shared" si="19"/>
        <v>5896177.6900000004</v>
      </c>
      <c r="DA562" s="130" t="s">
        <v>263</v>
      </c>
      <c r="DB562" s="130" t="s">
        <v>263</v>
      </c>
      <c r="DC562" s="130" t="s">
        <v>263</v>
      </c>
      <c r="DD562" s="130" t="s">
        <v>263</v>
      </c>
      <c r="DE562" s="130" t="s">
        <v>263</v>
      </c>
      <c r="DF562" s="130" t="s">
        <v>263</v>
      </c>
      <c r="DG562" s="39">
        <f t="shared" ref="DG562:DL562" si="20">SUM(DG563:DG576)</f>
        <v>6869399.46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3181593.24</v>
      </c>
      <c r="DK562" s="39">
        <f t="shared" si="20"/>
        <v>2978150.07</v>
      </c>
      <c r="DL562" s="39">
        <f t="shared" si="20"/>
        <v>2851095.79</v>
      </c>
      <c r="DM562" s="39">
        <f>SUM(DM563:DM576)</f>
        <v>167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8227923</v>
      </c>
      <c r="DQ562" s="39">
        <f t="shared" si="21"/>
        <v>7509532</v>
      </c>
      <c r="DR562" s="39">
        <f t="shared" si="21"/>
        <v>7616742</v>
      </c>
      <c r="DS562" s="39">
        <f t="shared" si="21"/>
        <v>7272473.7400000002</v>
      </c>
      <c r="DT562" s="39">
        <f t="shared" si="21"/>
        <v>6676437.7699999996</v>
      </c>
      <c r="DU562" s="39">
        <f t="shared" si="21"/>
        <v>6796331.7699999996</v>
      </c>
      <c r="DV562" s="130" t="s">
        <v>263</v>
      </c>
      <c r="DW562" s="130" t="s">
        <v>263</v>
      </c>
      <c r="DX562" s="130" t="s">
        <v>263</v>
      </c>
      <c r="DY562" s="130" t="s">
        <v>263</v>
      </c>
      <c r="DZ562" s="130" t="s">
        <v>263</v>
      </c>
      <c r="EA562" s="130" t="s">
        <v>263</v>
      </c>
      <c r="EB562" s="39">
        <f t="shared" ref="EB562:EG562" si="22">SUM(EB563:EB576)</f>
        <v>8158100.2999999998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4052235.51</v>
      </c>
      <c r="EF562" s="39">
        <f t="shared" si="22"/>
        <v>3660231.76</v>
      </c>
      <c r="EG562" s="39">
        <f t="shared" si="22"/>
        <v>3530289.58</v>
      </c>
      <c r="EH562" s="39">
        <f>SUM(EH563:EH576)</f>
        <v>50</v>
      </c>
      <c r="EI562" s="39">
        <f t="shared" ref="EI562:EP562" si="23">SUM(EI563:EI576)</f>
        <v>50</v>
      </c>
      <c r="EJ562" s="39">
        <f t="shared" si="23"/>
        <v>50</v>
      </c>
      <c r="EK562" s="39">
        <f t="shared" si="23"/>
        <v>6221850</v>
      </c>
      <c r="EL562" s="39">
        <f t="shared" si="23"/>
        <v>6282000</v>
      </c>
      <c r="EM562" s="39">
        <f t="shared" si="23"/>
        <v>6374400</v>
      </c>
      <c r="EN562" s="39">
        <f t="shared" si="23"/>
        <v>3980138.5</v>
      </c>
      <c r="EO562" s="39">
        <f t="shared" si="23"/>
        <v>4050138.5</v>
      </c>
      <c r="EP562" s="39">
        <f t="shared" si="23"/>
        <v>4133438.5</v>
      </c>
      <c r="EQ562" s="130" t="s">
        <v>263</v>
      </c>
      <c r="ER562" s="130" t="s">
        <v>263</v>
      </c>
      <c r="ES562" s="130" t="s">
        <v>263</v>
      </c>
      <c r="ET562" s="130" t="s">
        <v>263</v>
      </c>
      <c r="EU562" s="130" t="s">
        <v>263</v>
      </c>
      <c r="EV562" s="130" t="s">
        <v>263</v>
      </c>
      <c r="EW562" s="39">
        <f t="shared" ref="EW562:FB562" si="24">SUM(EW563:EW576)</f>
        <v>6250100</v>
      </c>
      <c r="EX562" s="39">
        <f t="shared" si="24"/>
        <v>6676300</v>
      </c>
      <c r="EY562" s="39">
        <f t="shared" si="24"/>
        <v>7167400</v>
      </c>
      <c r="EZ562" s="39">
        <f t="shared" si="24"/>
        <v>2123793</v>
      </c>
      <c r="FA562" s="39">
        <f t="shared" si="24"/>
        <v>1998899.5</v>
      </c>
      <c r="FB562" s="39">
        <f t="shared" si="24"/>
        <v>1927729.5</v>
      </c>
      <c r="FC562" s="39">
        <f>SUM(FC563:FC576)</f>
        <v>159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9026731</v>
      </c>
      <c r="FG562" s="39">
        <f t="shared" si="25"/>
        <v>8489168</v>
      </c>
      <c r="FH562" s="39">
        <f t="shared" si="25"/>
        <v>8610654</v>
      </c>
      <c r="FI562" s="39">
        <f t="shared" si="25"/>
        <v>7640648.3099999996</v>
      </c>
      <c r="FJ562" s="39">
        <f t="shared" si="25"/>
        <v>7597255.4400000004</v>
      </c>
      <c r="FK562" s="39">
        <f t="shared" si="25"/>
        <v>7734929.4400000004</v>
      </c>
      <c r="FL562" s="130" t="s">
        <v>263</v>
      </c>
      <c r="FM562" s="130" t="s">
        <v>263</v>
      </c>
      <c r="FN562" s="130" t="s">
        <v>263</v>
      </c>
      <c r="FO562" s="130" t="s">
        <v>263</v>
      </c>
      <c r="FP562" s="130" t="s">
        <v>263</v>
      </c>
      <c r="FQ562" s="130" t="s">
        <v>263</v>
      </c>
      <c r="FR562" s="39">
        <f t="shared" ref="FR562:FW562" si="26">SUM(FR563:FR576)</f>
        <v>9054500.4299999997</v>
      </c>
      <c r="FS562" s="39">
        <f t="shared" si="26"/>
        <v>8831300.3499999996</v>
      </c>
      <c r="FT562" s="39">
        <f t="shared" si="26"/>
        <v>9344099.4100000001</v>
      </c>
      <c r="FU562" s="39">
        <f t="shared" si="26"/>
        <v>3399303.45</v>
      </c>
      <c r="FV562" s="39">
        <f t="shared" si="26"/>
        <v>3127238.25</v>
      </c>
      <c r="FW562" s="39">
        <f t="shared" si="26"/>
        <v>3021020.79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130" t="s">
        <v>263</v>
      </c>
      <c r="GH562" s="130" t="s">
        <v>263</v>
      </c>
      <c r="GI562" s="130" t="s">
        <v>263</v>
      </c>
      <c r="GJ562" s="130" t="s">
        <v>263</v>
      </c>
      <c r="GK562" s="130" t="s">
        <v>263</v>
      </c>
      <c r="GL562" s="130" t="s">
        <v>263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132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6503508</v>
      </c>
      <c r="GW562" s="39">
        <f t="shared" si="29"/>
        <v>6017572</v>
      </c>
      <c r="GX562" s="39">
        <f t="shared" si="29"/>
        <v>6103482</v>
      </c>
      <c r="GY562" s="39">
        <f t="shared" si="29"/>
        <v>5748334.6799999997</v>
      </c>
      <c r="GZ562" s="39">
        <f t="shared" si="29"/>
        <v>5350013.79</v>
      </c>
      <c r="HA562" s="39">
        <f t="shared" si="29"/>
        <v>5446087.79</v>
      </c>
      <c r="HB562" s="130" t="s">
        <v>263</v>
      </c>
      <c r="HC562" s="130" t="s">
        <v>263</v>
      </c>
      <c r="HD562" s="130" t="s">
        <v>263</v>
      </c>
      <c r="HE562" s="130" t="s">
        <v>263</v>
      </c>
      <c r="HF562" s="130" t="s">
        <v>263</v>
      </c>
      <c r="HG562" s="130" t="s">
        <v>263</v>
      </c>
      <c r="HH562" s="39">
        <f t="shared" ref="HH562:HM562" si="30">SUM(HH563:HH576)</f>
        <v>6222600.1200000001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2750131.56</v>
      </c>
      <c r="HL562" s="39">
        <f t="shared" si="30"/>
        <v>2532001.23</v>
      </c>
      <c r="HM562" s="39">
        <f t="shared" si="30"/>
        <v>2435543.66</v>
      </c>
      <c r="HN562" s="39">
        <f>SUM(HN563:HN576)</f>
        <v>309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18397426</v>
      </c>
      <c r="HR562" s="39">
        <f t="shared" si="31"/>
        <v>19323124</v>
      </c>
      <c r="HS562" s="39">
        <f t="shared" si="31"/>
        <v>19601124</v>
      </c>
      <c r="HT562" s="39">
        <f t="shared" si="31"/>
        <v>15190375.26</v>
      </c>
      <c r="HU562" s="39">
        <f t="shared" si="31"/>
        <v>16425134.470000001</v>
      </c>
      <c r="HV562" s="39">
        <f t="shared" si="31"/>
        <v>16728638.470000001</v>
      </c>
      <c r="HW562" s="130" t="s">
        <v>263</v>
      </c>
      <c r="HX562" s="130" t="s">
        <v>263</v>
      </c>
      <c r="HY562" s="130" t="s">
        <v>263</v>
      </c>
      <c r="HZ562" s="130" t="s">
        <v>263</v>
      </c>
      <c r="IA562" s="130" t="s">
        <v>263</v>
      </c>
      <c r="IB562" s="130" t="s">
        <v>263</v>
      </c>
      <c r="IC562" s="39">
        <f t="shared" ref="IC562:IH562" si="32">SUM(IC563:IC576)</f>
        <v>18470999.039999999</v>
      </c>
      <c r="ID562" s="39">
        <f t="shared" si="32"/>
        <v>20294599.780000001</v>
      </c>
      <c r="IE562" s="39">
        <f t="shared" si="32"/>
        <v>21612599.57</v>
      </c>
      <c r="IF562" s="39">
        <f t="shared" si="32"/>
        <v>8315912.3799999999</v>
      </c>
      <c r="IG562" s="39">
        <f t="shared" si="32"/>
        <v>7551633.4000000004</v>
      </c>
      <c r="IH562" s="39">
        <f t="shared" si="32"/>
        <v>7179854.0199999996</v>
      </c>
      <c r="II562" s="39">
        <f>SUM(II563:II576)</f>
        <v>171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8424999</v>
      </c>
      <c r="IM562" s="39">
        <f t="shared" si="33"/>
        <v>8454440</v>
      </c>
      <c r="IN562" s="39">
        <f t="shared" si="33"/>
        <v>8575140</v>
      </c>
      <c r="IO562" s="39">
        <f t="shared" si="33"/>
        <v>7446706.29</v>
      </c>
      <c r="IP562" s="39">
        <f t="shared" si="33"/>
        <v>7516548.2999999998</v>
      </c>
      <c r="IQ562" s="39">
        <f t="shared" si="33"/>
        <v>7651528.2999999998</v>
      </c>
      <c r="IR562" s="130" t="s">
        <v>263</v>
      </c>
      <c r="IS562" s="130" t="s">
        <v>263</v>
      </c>
      <c r="IT562" s="130" t="s">
        <v>263</v>
      </c>
      <c r="IU562" s="130" t="s">
        <v>263</v>
      </c>
      <c r="IV562" s="130" t="s">
        <v>263</v>
      </c>
      <c r="IW562" s="130" t="s">
        <v>263</v>
      </c>
      <c r="IX562" s="39">
        <f t="shared" ref="IX562:JC562" si="34">SUM(IX563:IX576)</f>
        <v>8453600.4600000009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3462700.41</v>
      </c>
      <c r="JB562" s="39">
        <f t="shared" si="34"/>
        <v>3222588</v>
      </c>
      <c r="JC562" s="39">
        <f t="shared" si="34"/>
        <v>3056960.4</v>
      </c>
      <c r="JD562" s="39">
        <f>SUM(JD563:JD576)</f>
        <v>50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6221850</v>
      </c>
      <c r="JH562" s="39">
        <f t="shared" si="35"/>
        <v>6658920</v>
      </c>
      <c r="JI562" s="39">
        <f t="shared" si="35"/>
        <v>6756864</v>
      </c>
      <c r="JJ562" s="39">
        <f t="shared" si="35"/>
        <v>3980138.5</v>
      </c>
      <c r="JK562" s="39">
        <f t="shared" si="35"/>
        <v>4293146.8099999996</v>
      </c>
      <c r="JL562" s="39">
        <f t="shared" si="35"/>
        <v>4381444.8099999996</v>
      </c>
      <c r="JM562" s="130" t="s">
        <v>263</v>
      </c>
      <c r="JN562" s="130" t="s">
        <v>263</v>
      </c>
      <c r="JO562" s="130" t="s">
        <v>263</v>
      </c>
      <c r="JP562" s="130" t="s">
        <v>263</v>
      </c>
      <c r="JQ562" s="130" t="s">
        <v>263</v>
      </c>
      <c r="JR562" s="130" t="s">
        <v>263</v>
      </c>
      <c r="JS562" s="39">
        <f t="shared" ref="JS562:JX562" si="36">SUM(JS563:JS576)</f>
        <v>6243400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2699726</v>
      </c>
      <c r="JW562" s="39">
        <f t="shared" si="36"/>
        <v>2573725.58</v>
      </c>
      <c r="JX562" s="39">
        <f t="shared" si="36"/>
        <v>2523385.65</v>
      </c>
      <c r="JY562" s="39">
        <f>SUM(JY563:JY576)</f>
        <v>229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11471405</v>
      </c>
      <c r="KC562" s="39">
        <f t="shared" si="37"/>
        <v>12137992</v>
      </c>
      <c r="KD562" s="39">
        <f t="shared" si="37"/>
        <v>12311678</v>
      </c>
      <c r="KE562" s="39">
        <f t="shared" si="37"/>
        <v>10189319.75</v>
      </c>
      <c r="KF562" s="39">
        <f t="shared" si="37"/>
        <v>10859754.02</v>
      </c>
      <c r="KG562" s="39">
        <f t="shared" si="37"/>
        <v>11056476.02</v>
      </c>
      <c r="KH562" s="130" t="s">
        <v>263</v>
      </c>
      <c r="KI562" s="130" t="s">
        <v>263</v>
      </c>
      <c r="KJ562" s="130" t="s">
        <v>263</v>
      </c>
      <c r="KK562" s="130" t="s">
        <v>263</v>
      </c>
      <c r="KL562" s="130" t="s">
        <v>263</v>
      </c>
      <c r="KM562" s="130" t="s">
        <v>263</v>
      </c>
      <c r="KN562" s="39">
        <f t="shared" ref="KN562:KS562" si="38">SUM(KN563:KN576)</f>
        <v>11518199.699999999</v>
      </c>
      <c r="KO562" s="39">
        <f t="shared" si="38"/>
        <v>12759399.310000001</v>
      </c>
      <c r="KP562" s="39">
        <f t="shared" si="38"/>
        <v>13594899.949999999</v>
      </c>
      <c r="KQ562" s="39">
        <f t="shared" si="38"/>
        <v>4870368.5999999996</v>
      </c>
      <c r="KR562" s="39">
        <f t="shared" si="38"/>
        <v>4469447.66</v>
      </c>
      <c r="KS562" s="39">
        <f t="shared" si="38"/>
        <v>4253512.71</v>
      </c>
      <c r="KT562" s="39">
        <f>SUM(KT563:KT576)</f>
        <v>287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14423409</v>
      </c>
      <c r="KX562" s="39">
        <f t="shared" si="39"/>
        <v>16114504</v>
      </c>
      <c r="KY562" s="39">
        <f t="shared" si="39"/>
        <v>16345036</v>
      </c>
      <c r="KZ562" s="39">
        <f t="shared" si="39"/>
        <v>12823518.189999999</v>
      </c>
      <c r="LA562" s="39">
        <f t="shared" si="39"/>
        <v>14408051.74</v>
      </c>
      <c r="LB562" s="39">
        <f t="shared" si="39"/>
        <v>14668815.74</v>
      </c>
      <c r="LC562" s="130" t="s">
        <v>263</v>
      </c>
      <c r="LD562" s="130" t="s">
        <v>263</v>
      </c>
      <c r="LE562" s="130" t="s">
        <v>263</v>
      </c>
      <c r="LF562" s="130" t="s">
        <v>263</v>
      </c>
      <c r="LG562" s="130" t="s">
        <v>263</v>
      </c>
      <c r="LH562" s="130" t="s">
        <v>263</v>
      </c>
      <c r="LI562" s="39">
        <f t="shared" ref="LI562:LN562" si="40">SUM(LI563:LI576)</f>
        <v>14478899.33</v>
      </c>
      <c r="LJ562" s="39">
        <f t="shared" si="40"/>
        <v>16824401.440000001</v>
      </c>
      <c r="LK562" s="39">
        <f t="shared" si="40"/>
        <v>17844698.739999998</v>
      </c>
      <c r="LL562" s="39">
        <f t="shared" si="40"/>
        <v>5500415.4800000004</v>
      </c>
      <c r="LM562" s="39">
        <f t="shared" si="40"/>
        <v>5370823.8399999999</v>
      </c>
      <c r="LN562" s="39">
        <f t="shared" si="40"/>
        <v>5178557.24</v>
      </c>
      <c r="LO562" s="39">
        <f>SUM(LO563:LO576)</f>
        <v>106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5391089</v>
      </c>
      <c r="LS562" s="39">
        <f t="shared" si="41"/>
        <v>5505248</v>
      </c>
      <c r="LT562" s="39">
        <f t="shared" si="41"/>
        <v>5584134</v>
      </c>
      <c r="LU562" s="39">
        <f t="shared" si="41"/>
        <v>4809580.3099999996</v>
      </c>
      <c r="LV562" s="39">
        <f t="shared" si="41"/>
        <v>4944252.68</v>
      </c>
      <c r="LW562" s="39">
        <f t="shared" si="41"/>
        <v>5034286.68</v>
      </c>
      <c r="LX562" s="130" t="s">
        <v>263</v>
      </c>
      <c r="LY562" s="130" t="s">
        <v>263</v>
      </c>
      <c r="LZ562" s="130" t="s">
        <v>263</v>
      </c>
      <c r="MA562" s="130" t="s">
        <v>263</v>
      </c>
      <c r="MB562" s="130" t="s">
        <v>263</v>
      </c>
      <c r="MC562" s="130" t="s">
        <v>263</v>
      </c>
      <c r="MD562" s="39">
        <f t="shared" ref="MD562:MI562" si="42">SUM(MD563:MD576)</f>
        <v>5410199.6500000004</v>
      </c>
      <c r="ME562" s="39">
        <f t="shared" si="42"/>
        <v>5748100.2400000002</v>
      </c>
      <c r="MF562" s="39">
        <f t="shared" si="42"/>
        <v>6097000.2400000002</v>
      </c>
      <c r="MG562" s="39">
        <f t="shared" si="42"/>
        <v>2758989.08</v>
      </c>
      <c r="MH562" s="39">
        <f t="shared" si="42"/>
        <v>2582215.7799999998</v>
      </c>
      <c r="MI562" s="39">
        <f t="shared" si="42"/>
        <v>2499402.58</v>
      </c>
      <c r="MJ562" s="39">
        <f>SUM(MJ563:MJ576)</f>
        <v>180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9131397</v>
      </c>
      <c r="MN562" s="39">
        <f t="shared" si="43"/>
        <v>9092764</v>
      </c>
      <c r="MO562" s="39">
        <f t="shared" si="43"/>
        <v>9222878</v>
      </c>
      <c r="MP562" s="39">
        <f t="shared" si="43"/>
        <v>8140651.4699999997</v>
      </c>
      <c r="MQ562" s="39">
        <f t="shared" si="43"/>
        <v>8135737.25</v>
      </c>
      <c r="MR562" s="39">
        <f t="shared" si="43"/>
        <v>8283127.25</v>
      </c>
      <c r="MS562" s="130" t="s">
        <v>263</v>
      </c>
      <c r="MT562" s="130" t="s">
        <v>263</v>
      </c>
      <c r="MU562" s="130" t="s">
        <v>263</v>
      </c>
      <c r="MV562" s="130" t="s">
        <v>263</v>
      </c>
      <c r="MW562" s="130" t="s">
        <v>263</v>
      </c>
      <c r="MX562" s="130" t="s">
        <v>263</v>
      </c>
      <c r="MY562" s="39">
        <f t="shared" ref="MY562:ND562" si="44">SUM(MY563:MY576)</f>
        <v>9165300.5700000003</v>
      </c>
      <c r="MZ562" s="39">
        <f t="shared" si="44"/>
        <v>9537000.4900000002</v>
      </c>
      <c r="NA562" s="39">
        <f t="shared" si="44"/>
        <v>10146500.5</v>
      </c>
      <c r="NB562" s="39">
        <f t="shared" si="44"/>
        <v>5450841.3899999997</v>
      </c>
      <c r="NC562" s="39">
        <f t="shared" si="44"/>
        <v>4819233.33</v>
      </c>
      <c r="ND562" s="39">
        <f t="shared" si="44"/>
        <v>4571494.5</v>
      </c>
      <c r="NE562" s="39">
        <f>SUM(NE563:NE576)</f>
        <v>300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15030191</v>
      </c>
      <c r="NI562" s="39">
        <f t="shared" si="45"/>
        <v>15051744</v>
      </c>
      <c r="NJ562" s="39">
        <f t="shared" si="45"/>
        <v>15266996</v>
      </c>
      <c r="NK562" s="39">
        <f t="shared" si="45"/>
        <v>13350922.41</v>
      </c>
      <c r="NL562" s="39">
        <f t="shared" si="45"/>
        <v>13444732.640000001</v>
      </c>
      <c r="NM562" s="39">
        <f t="shared" si="45"/>
        <v>13687736.640000001</v>
      </c>
      <c r="NN562" s="130" t="s">
        <v>263</v>
      </c>
      <c r="NO562" s="130" t="s">
        <v>263</v>
      </c>
      <c r="NP562" s="130" t="s">
        <v>263</v>
      </c>
      <c r="NQ562" s="130" t="s">
        <v>263</v>
      </c>
      <c r="NR562" s="130" t="s">
        <v>263</v>
      </c>
      <c r="NS562" s="130" t="s">
        <v>263</v>
      </c>
      <c r="NT562" s="39">
        <f t="shared" ref="NT562:NY562" si="46">SUM(NT563:NT576)</f>
        <v>15076899.52</v>
      </c>
      <c r="NU562" s="39">
        <f t="shared" si="46"/>
        <v>15615800.16</v>
      </c>
      <c r="NV562" s="39">
        <f t="shared" si="46"/>
        <v>16492099.74</v>
      </c>
      <c r="NW562" s="39">
        <f t="shared" si="46"/>
        <v>5356818.07</v>
      </c>
      <c r="NX562" s="39">
        <f t="shared" si="46"/>
        <v>5081605.2</v>
      </c>
      <c r="NY562" s="39">
        <f t="shared" si="46"/>
        <v>4856257.0999999996</v>
      </c>
      <c r="NZ562" s="39">
        <f>SUM(NZ563:NZ576)</f>
        <v>161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8134599</v>
      </c>
      <c r="OD562" s="39">
        <f t="shared" si="47"/>
        <v>7608996</v>
      </c>
      <c r="OE562" s="39">
        <f t="shared" si="47"/>
        <v>7717626</v>
      </c>
      <c r="OF562" s="39">
        <f t="shared" si="47"/>
        <v>7243544.29</v>
      </c>
      <c r="OG562" s="39">
        <f t="shared" si="47"/>
        <v>6764893.4699999997</v>
      </c>
      <c r="OH562" s="39">
        <f t="shared" si="47"/>
        <v>6886375.4699999997</v>
      </c>
      <c r="OI562" s="130" t="s">
        <v>263</v>
      </c>
      <c r="OJ562" s="130" t="s">
        <v>263</v>
      </c>
      <c r="OK562" s="130" t="s">
        <v>263</v>
      </c>
      <c r="OL562" s="130" t="s">
        <v>263</v>
      </c>
      <c r="OM562" s="130" t="s">
        <v>263</v>
      </c>
      <c r="ON562" s="130" t="s">
        <v>263</v>
      </c>
      <c r="OO562" s="39">
        <f t="shared" ref="OO562:OT562" si="48">SUM(OO563:OO576)</f>
        <v>8163700.46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4089298.45</v>
      </c>
      <c r="OS562" s="39">
        <f t="shared" si="48"/>
        <v>3749304.78</v>
      </c>
      <c r="OT562" s="39">
        <f t="shared" si="48"/>
        <v>3613719.24</v>
      </c>
      <c r="OU562" s="39">
        <f>SUM(OU563:OU576)</f>
        <v>96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11870784</v>
      </c>
      <c r="OY562" s="39">
        <f t="shared" si="49"/>
        <v>11935800</v>
      </c>
      <c r="OZ562" s="39">
        <f t="shared" si="49"/>
        <v>12111360</v>
      </c>
      <c r="PA562" s="39">
        <f t="shared" si="49"/>
        <v>7605811.1399999997</v>
      </c>
      <c r="PB562" s="39">
        <f t="shared" si="49"/>
        <v>7695263.1500000004</v>
      </c>
      <c r="PC562" s="39">
        <f t="shared" si="49"/>
        <v>7853533.1500000004</v>
      </c>
      <c r="PD562" s="130" t="s">
        <v>263</v>
      </c>
      <c r="PE562" s="130" t="s">
        <v>263</v>
      </c>
      <c r="PF562" s="130" t="s">
        <v>263</v>
      </c>
      <c r="PG562" s="130" t="s">
        <v>263</v>
      </c>
      <c r="PH562" s="130" t="s">
        <v>263</v>
      </c>
      <c r="PI562" s="130" t="s">
        <v>263</v>
      </c>
      <c r="PJ562" s="39">
        <f t="shared" ref="PJ562:PO562" si="50">SUM(PJ563:PJ576)</f>
        <v>11912300.310000001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3410636.61</v>
      </c>
      <c r="PN562" s="39">
        <f t="shared" si="50"/>
        <v>3325281.2</v>
      </c>
      <c r="PO562" s="39">
        <f t="shared" si="50"/>
        <v>3223223.65</v>
      </c>
      <c r="PP562" s="39">
        <f>SUM(PP563:PP576)</f>
        <v>205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10430552</v>
      </c>
      <c r="PT562" s="39">
        <f t="shared" si="51"/>
        <v>10725728</v>
      </c>
      <c r="PU562" s="39">
        <f t="shared" si="51"/>
        <v>10879456</v>
      </c>
      <c r="PV562" s="39">
        <f t="shared" si="51"/>
        <v>9306790.5199999996</v>
      </c>
      <c r="PW562" s="39">
        <f t="shared" si="51"/>
        <v>9639226</v>
      </c>
      <c r="PX562" s="39">
        <f t="shared" si="51"/>
        <v>9814906</v>
      </c>
      <c r="PY562" s="130" t="s">
        <v>263</v>
      </c>
      <c r="PZ562" s="130" t="s">
        <v>263</v>
      </c>
      <c r="QA562" s="130" t="s">
        <v>263</v>
      </c>
      <c r="QB562" s="130" t="s">
        <v>263</v>
      </c>
      <c r="QC562" s="130" t="s">
        <v>263</v>
      </c>
      <c r="QD562" s="130" t="s">
        <v>263</v>
      </c>
      <c r="QE562" s="39">
        <f t="shared" ref="QE562:QJ562" si="52">SUM(QE563:QE576)</f>
        <v>10472099.390000001</v>
      </c>
      <c r="QF562" s="39">
        <f t="shared" si="52"/>
        <v>11278400.640000001</v>
      </c>
      <c r="QG562" s="39">
        <f t="shared" si="52"/>
        <v>12019600.960000001</v>
      </c>
      <c r="QH562" s="39">
        <f t="shared" si="52"/>
        <v>5124168.42</v>
      </c>
      <c r="QI562" s="39">
        <f t="shared" si="52"/>
        <v>4809304.24</v>
      </c>
      <c r="QJ562" s="39">
        <f t="shared" si="52"/>
        <v>4630759.5199999996</v>
      </c>
      <c r="QK562" s="39">
        <f>SUM(QK563:QK576)</f>
        <v>282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14264723</v>
      </c>
      <c r="QO562" s="39">
        <f t="shared" si="53"/>
        <v>13946064</v>
      </c>
      <c r="QP562" s="39">
        <f t="shared" si="53"/>
        <v>14145434</v>
      </c>
      <c r="QQ562" s="39">
        <f t="shared" si="53"/>
        <v>12706449.33</v>
      </c>
      <c r="QR562" s="39">
        <f t="shared" si="53"/>
        <v>12445100.48</v>
      </c>
      <c r="QS562" s="39">
        <f t="shared" si="53"/>
        <v>12669738.48</v>
      </c>
      <c r="QT562" s="130" t="s">
        <v>263</v>
      </c>
      <c r="QU562" s="130" t="s">
        <v>263</v>
      </c>
      <c r="QV562" s="130" t="s">
        <v>263</v>
      </c>
      <c r="QW562" s="130" t="s">
        <v>263</v>
      </c>
      <c r="QX562" s="130" t="s">
        <v>263</v>
      </c>
      <c r="QY562" s="130" t="s">
        <v>263</v>
      </c>
      <c r="QZ562" s="39">
        <f t="shared" ref="QZ562:RE562" si="54">SUM(QZ563:QZ576)</f>
        <v>14311600.42</v>
      </c>
      <c r="RA562" s="39">
        <f t="shared" si="54"/>
        <v>14531901.220000001</v>
      </c>
      <c r="RB562" s="39">
        <f t="shared" si="54"/>
        <v>15392600.18</v>
      </c>
      <c r="RC562" s="39">
        <f t="shared" si="54"/>
        <v>6302088.6799999997</v>
      </c>
      <c r="RD562" s="39">
        <f t="shared" si="54"/>
        <v>5794523.3499999996</v>
      </c>
      <c r="RE562" s="39">
        <f t="shared" si="54"/>
        <v>5492096.1200000001</v>
      </c>
      <c r="RF562" s="39">
        <f>SUM(RF563:RF576)</f>
        <v>464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23460943</v>
      </c>
      <c r="RJ562" s="39">
        <f t="shared" si="55"/>
        <v>21723312</v>
      </c>
      <c r="RK562" s="39">
        <f t="shared" si="55"/>
        <v>22034058</v>
      </c>
      <c r="RL562" s="39">
        <f t="shared" si="55"/>
        <v>20895430.010000002</v>
      </c>
      <c r="RM562" s="39">
        <f t="shared" si="55"/>
        <v>19418598.16</v>
      </c>
      <c r="RN562" s="39">
        <f t="shared" si="55"/>
        <v>19769940.16</v>
      </c>
      <c r="RO562" s="130" t="s">
        <v>263</v>
      </c>
      <c r="RP562" s="130" t="s">
        <v>263</v>
      </c>
      <c r="RQ562" s="130" t="s">
        <v>263</v>
      </c>
      <c r="RR562" s="130" t="s">
        <v>263</v>
      </c>
      <c r="RS562" s="130" t="s">
        <v>263</v>
      </c>
      <c r="RT562" s="130" t="s">
        <v>263</v>
      </c>
      <c r="RU562" s="39">
        <f t="shared" ref="RU562:RZ562" si="56">SUM(RU563:RU576)</f>
        <v>22130699.149999999</v>
      </c>
      <c r="RV562" s="39">
        <f t="shared" si="56"/>
        <v>22731900.390000001</v>
      </c>
      <c r="RW562" s="39">
        <f t="shared" si="56"/>
        <v>24146998.530000001</v>
      </c>
      <c r="RX562" s="39">
        <f t="shared" si="56"/>
        <v>7154713.8399999999</v>
      </c>
      <c r="RY562" s="39">
        <f t="shared" si="56"/>
        <v>6686691.8200000003</v>
      </c>
      <c r="RZ562" s="39">
        <f t="shared" si="56"/>
        <v>6327361.1600000001</v>
      </c>
      <c r="SA562" s="39">
        <f>SUM(SA563:SA576)</f>
        <v>174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15018705</v>
      </c>
      <c r="SE562" s="39">
        <f t="shared" si="57"/>
        <v>17781777</v>
      </c>
      <c r="SF562" s="39">
        <f t="shared" si="57"/>
        <v>18041716</v>
      </c>
      <c r="SG562" s="39">
        <f t="shared" si="57"/>
        <v>9664842.3000000007</v>
      </c>
      <c r="SH562" s="39">
        <f t="shared" si="57"/>
        <v>10707371.550000001</v>
      </c>
      <c r="SI562" s="39">
        <f t="shared" si="57"/>
        <v>10916496.550000001</v>
      </c>
      <c r="SJ562" s="130" t="s">
        <v>263</v>
      </c>
      <c r="SK562" s="130" t="s">
        <v>263</v>
      </c>
      <c r="SL562" s="130" t="s">
        <v>263</v>
      </c>
      <c r="SM562" s="130" t="s">
        <v>263</v>
      </c>
      <c r="SN562" s="130" t="s">
        <v>263</v>
      </c>
      <c r="SO562" s="130" t="s">
        <v>263</v>
      </c>
      <c r="SP562" s="39">
        <f t="shared" ref="SP562:SU562" si="58">SUM(SP563:SP576)</f>
        <v>15067399.380000001</v>
      </c>
      <c r="SQ562" s="39">
        <f t="shared" si="58"/>
        <v>18327300.5</v>
      </c>
      <c r="SR562" s="39">
        <f t="shared" si="58"/>
        <v>19274399.649999999</v>
      </c>
      <c r="SS562" s="39">
        <f t="shared" si="58"/>
        <v>4828711.0199999996</v>
      </c>
      <c r="ST562" s="39">
        <f t="shared" si="58"/>
        <v>4536543.47</v>
      </c>
      <c r="SU562" s="39">
        <f t="shared" si="58"/>
        <v>4336040.22</v>
      </c>
      <c r="SV562" s="39">
        <f>SUM(SV563:SV576)</f>
        <v>114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5791984</v>
      </c>
      <c r="SZ562" s="39">
        <f t="shared" si="59"/>
        <v>6052300</v>
      </c>
      <c r="TA562" s="39">
        <f t="shared" si="59"/>
        <v>6138996</v>
      </c>
      <c r="TB562" s="39">
        <f t="shared" si="59"/>
        <v>5165813.04</v>
      </c>
      <c r="TC562" s="39">
        <f t="shared" si="59"/>
        <v>5430720.9299999997</v>
      </c>
      <c r="TD562" s="39">
        <f t="shared" si="59"/>
        <v>5529488.9299999997</v>
      </c>
      <c r="TE562" s="130" t="s">
        <v>263</v>
      </c>
      <c r="TF562" s="130" t="s">
        <v>263</v>
      </c>
      <c r="TG562" s="130" t="s">
        <v>263</v>
      </c>
      <c r="TH562" s="130" t="s">
        <v>263</v>
      </c>
      <c r="TI562" s="130" t="s">
        <v>263</v>
      </c>
      <c r="TJ562" s="130" t="s">
        <v>263</v>
      </c>
      <c r="TK562" s="39">
        <f t="shared" ref="TK562:TP562" si="60">SUM(TK563:TK576)</f>
        <v>5815400.4199999999</v>
      </c>
      <c r="TL562" s="39">
        <f t="shared" si="60"/>
        <v>6363300.0800000001</v>
      </c>
      <c r="TM562" s="39">
        <f t="shared" si="60"/>
        <v>6780899.79</v>
      </c>
      <c r="TN562" s="39">
        <f t="shared" si="60"/>
        <v>2615616.36</v>
      </c>
      <c r="TO562" s="39">
        <f t="shared" si="60"/>
        <v>2440275.2000000002</v>
      </c>
      <c r="TP562" s="39">
        <f t="shared" si="60"/>
        <v>2351360.66</v>
      </c>
      <c r="TQ562" s="39">
        <f>SUM(TQ563:TQ576)</f>
        <v>294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14815493</v>
      </c>
      <c r="TU562" s="39">
        <f t="shared" si="61"/>
        <v>16062724</v>
      </c>
      <c r="TV562" s="39">
        <f t="shared" si="61"/>
        <v>16292592</v>
      </c>
      <c r="TW562" s="39">
        <f t="shared" si="61"/>
        <v>13182561.630000001</v>
      </c>
      <c r="TX562" s="39">
        <f t="shared" si="61"/>
        <v>14374935.27</v>
      </c>
      <c r="TY562" s="39">
        <f t="shared" si="61"/>
        <v>14635427.27</v>
      </c>
      <c r="TZ562" s="130" t="s">
        <v>263</v>
      </c>
      <c r="UA562" s="130" t="s">
        <v>263</v>
      </c>
      <c r="UB562" s="130" t="s">
        <v>263</v>
      </c>
      <c r="UC562" s="130" t="s">
        <v>263</v>
      </c>
      <c r="UD562" s="130" t="s">
        <v>263</v>
      </c>
      <c r="UE562" s="130" t="s">
        <v>263</v>
      </c>
      <c r="UF562" s="39">
        <f t="shared" ref="UF562:UK562" si="62">SUM(UF563:UF576)</f>
        <v>14873198.83</v>
      </c>
      <c r="UG562" s="39">
        <f t="shared" si="62"/>
        <v>16808700.93</v>
      </c>
      <c r="UH562" s="39">
        <f t="shared" si="62"/>
        <v>17855500.789999999</v>
      </c>
      <c r="UI562" s="39">
        <f t="shared" si="62"/>
        <v>7238692.5800000001</v>
      </c>
      <c r="UJ562" s="39">
        <f t="shared" si="62"/>
        <v>6841723.0499999998</v>
      </c>
      <c r="UK562" s="39">
        <f t="shared" si="62"/>
        <v>6524122.6699999999</v>
      </c>
      <c r="UL562" s="39">
        <f>SUM(UL563:UL576)</f>
        <v>305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18033557</v>
      </c>
      <c r="UP562" s="39">
        <f t="shared" si="63"/>
        <v>19017490</v>
      </c>
      <c r="UQ562" s="39">
        <f t="shared" si="63"/>
        <v>19291748</v>
      </c>
      <c r="UR562" s="39">
        <f t="shared" si="63"/>
        <v>14867638.539999999</v>
      </c>
      <c r="US562" s="39">
        <f t="shared" si="63"/>
        <v>15900865.380000001</v>
      </c>
      <c r="UT562" s="39">
        <f t="shared" si="63"/>
        <v>16196271.380000001</v>
      </c>
      <c r="UU562" s="130" t="s">
        <v>263</v>
      </c>
      <c r="UV562" s="130" t="s">
        <v>263</v>
      </c>
      <c r="UW562" s="130" t="s">
        <v>263</v>
      </c>
      <c r="UX562" s="130" t="s">
        <v>263</v>
      </c>
      <c r="UY562" s="130" t="s">
        <v>263</v>
      </c>
      <c r="UZ562" s="130" t="s">
        <v>263</v>
      </c>
      <c r="VA562" s="39">
        <f t="shared" ref="VA562:VF562" si="64">SUM(VA563:VA576)</f>
        <v>18106000.239999998</v>
      </c>
      <c r="VB562" s="39">
        <f t="shared" si="64"/>
        <v>19974999.75</v>
      </c>
      <c r="VC562" s="39">
        <f t="shared" si="64"/>
        <v>21273799.940000001</v>
      </c>
      <c r="VD562" s="39">
        <f t="shared" si="64"/>
        <v>7807914.96</v>
      </c>
      <c r="VE562" s="39">
        <f t="shared" si="64"/>
        <v>7485714.5099999998</v>
      </c>
      <c r="VF562" s="39">
        <f t="shared" si="64"/>
        <v>7076670.0999999996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130" t="s">
        <v>263</v>
      </c>
      <c r="VQ562" s="130" t="s">
        <v>263</v>
      </c>
      <c r="VR562" s="130" t="s">
        <v>263</v>
      </c>
      <c r="VS562" s="130" t="s">
        <v>263</v>
      </c>
      <c r="VT562" s="130" t="s">
        <v>263</v>
      </c>
      <c r="VU562" s="130" t="s">
        <v>263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182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9202963</v>
      </c>
      <c r="WF562" s="39">
        <f t="shared" si="67"/>
        <v>8984440</v>
      </c>
      <c r="WG562" s="39">
        <f t="shared" si="67"/>
        <v>9113072</v>
      </c>
      <c r="WH562" s="39">
        <f t="shared" si="67"/>
        <v>8196771.7300000004</v>
      </c>
      <c r="WI562" s="39">
        <f t="shared" si="67"/>
        <v>8050503.8600000003</v>
      </c>
      <c r="WJ562" s="39">
        <f t="shared" si="67"/>
        <v>8196639.8600000003</v>
      </c>
      <c r="WK562" s="130" t="s">
        <v>263</v>
      </c>
      <c r="WL562" s="130" t="s">
        <v>263</v>
      </c>
      <c r="WM562" s="130" t="s">
        <v>263</v>
      </c>
      <c r="WN562" s="130" t="s">
        <v>263</v>
      </c>
      <c r="WO562" s="130" t="s">
        <v>263</v>
      </c>
      <c r="WP562" s="130" t="s">
        <v>263</v>
      </c>
      <c r="WQ562" s="39">
        <f t="shared" ref="WQ562:WV562" si="68">SUM(WQ563:WQ576)</f>
        <v>9232300.0700000003</v>
      </c>
      <c r="WR562" s="39">
        <f t="shared" si="68"/>
        <v>9348400.6999999993</v>
      </c>
      <c r="WS562" s="39">
        <f t="shared" si="68"/>
        <v>9892600.6600000001</v>
      </c>
      <c r="WT562" s="39">
        <f t="shared" si="68"/>
        <v>3250445.73</v>
      </c>
      <c r="WU562" s="39">
        <f t="shared" si="68"/>
        <v>3082747.56</v>
      </c>
      <c r="WV562" s="39">
        <f t="shared" si="68"/>
        <v>2974199.6</v>
      </c>
      <c r="WW562" s="39">
        <f>SUM(WW563:WW576)</f>
        <v>361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20241449</v>
      </c>
      <c r="XA562" s="39">
        <f t="shared" si="69"/>
        <v>20470080</v>
      </c>
      <c r="XB562" s="39">
        <f t="shared" si="69"/>
        <v>20764368</v>
      </c>
      <c r="XC562" s="39">
        <f t="shared" si="69"/>
        <v>17133042.59</v>
      </c>
      <c r="XD562" s="39">
        <f t="shared" si="69"/>
        <v>17470015.649999999</v>
      </c>
      <c r="XE562" s="39">
        <f t="shared" si="69"/>
        <v>17791933.649999999</v>
      </c>
      <c r="XF562" s="130" t="s">
        <v>263</v>
      </c>
      <c r="XG562" s="130" t="s">
        <v>263</v>
      </c>
      <c r="XH562" s="130" t="s">
        <v>263</v>
      </c>
      <c r="XI562" s="130" t="s">
        <v>263</v>
      </c>
      <c r="XJ562" s="130" t="s">
        <v>263</v>
      </c>
      <c r="XK562" s="130" t="s">
        <v>263</v>
      </c>
      <c r="XL562" s="39">
        <f t="shared" ref="XL562:XQ562" si="70">SUM(XL563:XL576)</f>
        <v>20309599.120000001</v>
      </c>
      <c r="XM562" s="39">
        <f t="shared" si="70"/>
        <v>21322598.760000002</v>
      </c>
      <c r="XN562" s="39">
        <f t="shared" si="70"/>
        <v>22581700.739999998</v>
      </c>
      <c r="XO562" s="39">
        <f t="shared" si="70"/>
        <v>6896531.1699999999</v>
      </c>
      <c r="XP562" s="39">
        <f t="shared" si="70"/>
        <v>6506903.4900000002</v>
      </c>
      <c r="XQ562" s="39">
        <f t="shared" si="70"/>
        <v>6221181.4500000002</v>
      </c>
      <c r="XR562" s="39">
        <f>SUM(XR563:XR576)</f>
        <v>314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17341706</v>
      </c>
      <c r="XV562" s="39">
        <f t="shared" si="71"/>
        <v>17154996</v>
      </c>
      <c r="XW562" s="39">
        <f t="shared" si="71"/>
        <v>17401670</v>
      </c>
      <c r="XX562" s="39">
        <f t="shared" si="71"/>
        <v>14968465.960000001</v>
      </c>
      <c r="XY562" s="39">
        <f t="shared" si="71"/>
        <v>14953833.439999999</v>
      </c>
      <c r="XZ562" s="39">
        <f t="shared" si="71"/>
        <v>15229597.439999999</v>
      </c>
      <c r="YA562" s="130" t="s">
        <v>263</v>
      </c>
      <c r="YB562" s="130" t="s">
        <v>263</v>
      </c>
      <c r="YC562" s="130" t="s">
        <v>263</v>
      </c>
      <c r="YD562" s="130" t="s">
        <v>263</v>
      </c>
      <c r="YE562" s="130" t="s">
        <v>263</v>
      </c>
      <c r="YF562" s="130" t="s">
        <v>263</v>
      </c>
      <c r="YG562" s="39">
        <f t="shared" ref="YG562:YL562" si="72">SUM(YG563:YG576)</f>
        <v>17294699.789999999</v>
      </c>
      <c r="YH562" s="39">
        <f t="shared" si="72"/>
        <v>17791799.609999999</v>
      </c>
      <c r="YI562" s="39">
        <f t="shared" si="72"/>
        <v>18787200.16</v>
      </c>
      <c r="YJ562" s="39">
        <f t="shared" si="72"/>
        <v>5265173.6900000004</v>
      </c>
      <c r="YK562" s="39">
        <f t="shared" si="72"/>
        <v>5064702.25</v>
      </c>
      <c r="YL562" s="39">
        <f t="shared" si="72"/>
        <v>4839743.63</v>
      </c>
      <c r="YM562" s="39">
        <f>SUM(YM563:YM576)</f>
        <v>230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11500445</v>
      </c>
      <c r="YQ562" s="39">
        <f t="shared" si="73"/>
        <v>12020140</v>
      </c>
      <c r="YR562" s="39">
        <f t="shared" si="73"/>
        <v>12192036</v>
      </c>
      <c r="YS562" s="39">
        <f t="shared" si="73"/>
        <v>10209635.949999999</v>
      </c>
      <c r="YT562" s="39">
        <f t="shared" si="73"/>
        <v>10736519.73</v>
      </c>
      <c r="YU562" s="39">
        <f t="shared" si="73"/>
        <v>10930567.73</v>
      </c>
      <c r="YV562" s="130" t="s">
        <v>263</v>
      </c>
      <c r="YW562" s="130" t="s">
        <v>263</v>
      </c>
      <c r="YX562" s="130" t="s">
        <v>263</v>
      </c>
      <c r="YY562" s="130" t="s">
        <v>263</v>
      </c>
      <c r="YZ562" s="130" t="s">
        <v>263</v>
      </c>
      <c r="ZA562" s="130" t="s">
        <v>263</v>
      </c>
      <c r="ZB562" s="39">
        <f t="shared" ref="ZB562:ZG562" si="74">SUM(ZB563:ZB576)</f>
        <v>11535700.949999999</v>
      </c>
      <c r="ZC562" s="39">
        <f t="shared" si="74"/>
        <v>12433299.25</v>
      </c>
      <c r="ZD562" s="39">
        <f t="shared" si="74"/>
        <v>13104099.220000001</v>
      </c>
      <c r="ZE562" s="39">
        <f t="shared" si="74"/>
        <v>4444849.9000000004</v>
      </c>
      <c r="ZF562" s="39">
        <f t="shared" si="74"/>
        <v>4232880.2</v>
      </c>
      <c r="ZG562" s="39">
        <f t="shared" si="74"/>
        <v>4024605.85</v>
      </c>
      <c r="ZH562" s="39">
        <f>SUM(ZH563:ZH576)</f>
        <v>136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6842187</v>
      </c>
      <c r="ZL562" s="39">
        <f t="shared" si="75"/>
        <v>10139852</v>
      </c>
      <c r="ZM562" s="39">
        <f t="shared" si="75"/>
        <v>10285076</v>
      </c>
      <c r="ZN562" s="39">
        <f t="shared" si="75"/>
        <v>6085149.1699999999</v>
      </c>
      <c r="ZO562" s="39">
        <f t="shared" si="75"/>
        <v>9094351.0099999998</v>
      </c>
      <c r="ZP562" s="39">
        <f t="shared" si="75"/>
        <v>9259647.0099999998</v>
      </c>
      <c r="ZQ562" s="130" t="s">
        <v>263</v>
      </c>
      <c r="ZR562" s="130" t="s">
        <v>263</v>
      </c>
      <c r="ZS562" s="130" t="s">
        <v>263</v>
      </c>
      <c r="ZT562" s="130" t="s">
        <v>263</v>
      </c>
      <c r="ZU562" s="130" t="s">
        <v>263</v>
      </c>
      <c r="ZV562" s="130" t="s">
        <v>263</v>
      </c>
      <c r="ZW562" s="39">
        <f t="shared" ref="ZW562:AAB562" si="76">SUM(ZW563:ZW576)</f>
        <v>6870800.4299999997</v>
      </c>
      <c r="ZX562" s="39">
        <f t="shared" si="76"/>
        <v>10467099.51</v>
      </c>
      <c r="ZY562" s="39">
        <f t="shared" si="76"/>
        <v>11016700.41</v>
      </c>
      <c r="ZZ562" s="39">
        <f t="shared" si="76"/>
        <v>3466909.5</v>
      </c>
      <c r="AAA562" s="39">
        <f t="shared" si="76"/>
        <v>3150877.33</v>
      </c>
      <c r="AAB562" s="39">
        <f t="shared" si="76"/>
        <v>2990515.42</v>
      </c>
      <c r="AAC562" s="39">
        <f>SUM(AAC563:AAC576)</f>
        <v>151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7594708</v>
      </c>
      <c r="AAG562" s="39">
        <f t="shared" si="77"/>
        <v>7254728</v>
      </c>
      <c r="AAH562" s="39">
        <f t="shared" si="77"/>
        <v>7358526</v>
      </c>
      <c r="AAI562" s="39">
        <f t="shared" si="77"/>
        <v>6753856.8799999999</v>
      </c>
      <c r="AAJ562" s="39">
        <f t="shared" si="77"/>
        <v>6488684.0999999996</v>
      </c>
      <c r="AAK562" s="39">
        <f t="shared" si="77"/>
        <v>6606174.0999999996</v>
      </c>
      <c r="AAL562" s="130" t="s">
        <v>263</v>
      </c>
      <c r="AAM562" s="130" t="s">
        <v>263</v>
      </c>
      <c r="AAN562" s="130" t="s">
        <v>263</v>
      </c>
      <c r="AAO562" s="130" t="s">
        <v>263</v>
      </c>
      <c r="AAP562" s="130" t="s">
        <v>263</v>
      </c>
      <c r="AAQ562" s="130" t="s">
        <v>263</v>
      </c>
      <c r="AAR562" s="39">
        <f t="shared" ref="AAR562:AAW562" si="78">SUM(AAR563:AAR576)</f>
        <v>7522400.3200000003</v>
      </c>
      <c r="AAS562" s="39">
        <f t="shared" si="78"/>
        <v>7621099.7800000003</v>
      </c>
      <c r="AAT562" s="39">
        <f t="shared" si="78"/>
        <v>8116499.9199999999</v>
      </c>
      <c r="AAU562" s="39">
        <f t="shared" si="78"/>
        <v>3323369.03</v>
      </c>
      <c r="AAV562" s="39">
        <f t="shared" si="78"/>
        <v>3064912.35</v>
      </c>
      <c r="AAW562" s="39">
        <f t="shared" si="78"/>
        <v>2920473.06</v>
      </c>
      <c r="AAX562" s="39">
        <f>SUM(AAX563:AAX576)</f>
        <v>315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21695735</v>
      </c>
      <c r="ABB562" s="39">
        <f t="shared" si="79"/>
        <v>21776806</v>
      </c>
      <c r="ABC562" s="39">
        <f t="shared" si="79"/>
        <v>22092046</v>
      </c>
      <c r="ABD562" s="39">
        <f t="shared" si="79"/>
        <v>17645018.350000001</v>
      </c>
      <c r="ABE562" s="39">
        <f t="shared" si="79"/>
        <v>17832562.190000001</v>
      </c>
      <c r="ABF562" s="39">
        <f t="shared" si="79"/>
        <v>18175764.190000001</v>
      </c>
      <c r="ABG562" s="130" t="s">
        <v>263</v>
      </c>
      <c r="ABH562" s="130" t="s">
        <v>263</v>
      </c>
      <c r="ABI562" s="130" t="s">
        <v>263</v>
      </c>
      <c r="ABJ562" s="130" t="s">
        <v>263</v>
      </c>
      <c r="ABK562" s="130" t="s">
        <v>263</v>
      </c>
      <c r="ABL562" s="130" t="s">
        <v>263</v>
      </c>
      <c r="ABM562" s="39">
        <f t="shared" ref="ABM562:ABR562" si="80">SUM(ABM563:ABM576)</f>
        <v>21764999.25</v>
      </c>
      <c r="ABN562" s="39">
        <f t="shared" si="80"/>
        <v>22621000.41</v>
      </c>
      <c r="ABO562" s="39">
        <f t="shared" si="80"/>
        <v>23914400.399999999</v>
      </c>
      <c r="ABP562" s="39">
        <f t="shared" si="80"/>
        <v>5507154.4400000004</v>
      </c>
      <c r="ABQ562" s="39">
        <f t="shared" si="80"/>
        <v>5211315.9800000004</v>
      </c>
      <c r="ABR562" s="39">
        <f t="shared" si="80"/>
        <v>4929110.8</v>
      </c>
      <c r="ABS562" s="39">
        <f>SUM(ABS563:ABS576)</f>
        <v>109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15696608</v>
      </c>
      <c r="ABW562" s="39">
        <f t="shared" si="81"/>
        <v>16483073</v>
      </c>
      <c r="ABX562" s="39">
        <f t="shared" si="81"/>
        <v>16726107</v>
      </c>
      <c r="ABY562" s="39">
        <f t="shared" si="81"/>
        <v>8023685.8300000001</v>
      </c>
      <c r="ABZ562" s="39">
        <f t="shared" si="81"/>
        <v>8079019.1699999999</v>
      </c>
      <c r="ACA562" s="39">
        <f t="shared" si="81"/>
        <v>8247653.1699999999</v>
      </c>
      <c r="ACB562" s="130" t="s">
        <v>263</v>
      </c>
      <c r="ACC562" s="130" t="s">
        <v>263</v>
      </c>
      <c r="ACD562" s="130" t="s">
        <v>263</v>
      </c>
      <c r="ACE562" s="130" t="s">
        <v>263</v>
      </c>
      <c r="ACF562" s="130" t="s">
        <v>263</v>
      </c>
      <c r="ACG562" s="130" t="s">
        <v>263</v>
      </c>
      <c r="ACH562" s="39">
        <f t="shared" ref="ACH562:ACM562" si="82">SUM(ACH563:ACH576)</f>
        <v>15735799.82</v>
      </c>
      <c r="ACI562" s="39">
        <f t="shared" si="82"/>
        <v>16878600.030000001</v>
      </c>
      <c r="ACJ562" s="39">
        <f t="shared" si="82"/>
        <v>17673499.699999999</v>
      </c>
      <c r="ACK562" s="39">
        <f t="shared" si="82"/>
        <v>3047276.59</v>
      </c>
      <c r="ACL562" s="39">
        <f t="shared" si="82"/>
        <v>2820627.59</v>
      </c>
      <c r="ACM562" s="39">
        <f t="shared" si="82"/>
        <v>2722913.93</v>
      </c>
      <c r="ACN562" s="39">
        <f>SUM(ACN563:ACN576)</f>
        <v>172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10016096</v>
      </c>
      <c r="ACR562" s="39">
        <f t="shared" si="83"/>
        <v>9923060</v>
      </c>
      <c r="ACS562" s="39">
        <f t="shared" si="83"/>
        <v>10065918</v>
      </c>
      <c r="ACT562" s="39">
        <f t="shared" si="83"/>
        <v>8356070.3600000003</v>
      </c>
      <c r="ACU562" s="39">
        <f t="shared" si="83"/>
        <v>8386425.6699999999</v>
      </c>
      <c r="ACV562" s="39">
        <f t="shared" si="83"/>
        <v>8541791.6699999999</v>
      </c>
      <c r="ACW562" s="130" t="s">
        <v>263</v>
      </c>
      <c r="ACX562" s="130" t="s">
        <v>263</v>
      </c>
      <c r="ACY562" s="130" t="s">
        <v>263</v>
      </c>
      <c r="ACZ562" s="130" t="s">
        <v>263</v>
      </c>
      <c r="ADA562" s="130" t="s">
        <v>263</v>
      </c>
      <c r="ADB562" s="130" t="s">
        <v>263</v>
      </c>
      <c r="ADC562" s="39">
        <f t="shared" ref="ADC562:ADH562" si="84">SUM(ADC563:ADC576)</f>
        <v>10046199.880000001</v>
      </c>
      <c r="ADD562" s="39">
        <f t="shared" si="84"/>
        <v>10280800.449999999</v>
      </c>
      <c r="ADE562" s="39">
        <f t="shared" si="84"/>
        <v>10848599.91</v>
      </c>
      <c r="ADF562" s="39">
        <f t="shared" si="84"/>
        <v>3426194.9</v>
      </c>
      <c r="ADG562" s="39">
        <f t="shared" si="84"/>
        <v>3193088.33</v>
      </c>
      <c r="ADH562" s="39">
        <f t="shared" si="84"/>
        <v>3068142.95</v>
      </c>
      <c r="ADI562" s="39">
        <f>SUM(ADI563:ADI576)</f>
        <v>473</v>
      </c>
      <c r="ADJ562" s="39">
        <f t="shared" ref="ADJ562:ADQ562" si="85">SUM(ADJ563:ADJ576)</f>
        <v>480</v>
      </c>
      <c r="ADK562" s="39">
        <f t="shared" si="85"/>
        <v>480</v>
      </c>
      <c r="ADL562" s="39">
        <f t="shared" si="85"/>
        <v>25589012</v>
      </c>
      <c r="ADM562" s="39">
        <f t="shared" si="85"/>
        <v>26327644</v>
      </c>
      <c r="ADN562" s="39">
        <f t="shared" si="85"/>
        <v>26705750</v>
      </c>
      <c r="ADO562" s="39">
        <f t="shared" si="85"/>
        <v>21915076.120000001</v>
      </c>
      <c r="ADP562" s="39">
        <f t="shared" si="85"/>
        <v>22790847.960000001</v>
      </c>
      <c r="ADQ562" s="39">
        <f t="shared" si="85"/>
        <v>23209183.960000001</v>
      </c>
      <c r="ADR562" s="130" t="s">
        <v>263</v>
      </c>
      <c r="ADS562" s="130" t="s">
        <v>263</v>
      </c>
      <c r="ADT562" s="130" t="s">
        <v>263</v>
      </c>
      <c r="ADU562" s="130" t="s">
        <v>263</v>
      </c>
      <c r="ADV562" s="130" t="s">
        <v>263</v>
      </c>
      <c r="ADW562" s="130" t="s">
        <v>263</v>
      </c>
      <c r="ADX562" s="39">
        <f t="shared" ref="ADX562:AEC562" si="86">SUM(ADX563:ADX576)</f>
        <v>25675898.510000002</v>
      </c>
      <c r="ADY562" s="39">
        <f t="shared" si="86"/>
        <v>27407098.100000001</v>
      </c>
      <c r="ADZ562" s="39">
        <f t="shared" si="86"/>
        <v>29013397.969999999</v>
      </c>
      <c r="AEA562" s="39">
        <f t="shared" si="86"/>
        <v>7835546.8799999999</v>
      </c>
      <c r="AEB562" s="39">
        <f t="shared" si="86"/>
        <v>7380648.6100000003</v>
      </c>
      <c r="AEC562" s="39">
        <f t="shared" si="86"/>
        <v>7002658.3799999999</v>
      </c>
      <c r="AED562" s="39">
        <f>SUM(AED563:AED576)</f>
        <v>165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14824204</v>
      </c>
      <c r="AEH562" s="39">
        <f t="shared" si="87"/>
        <v>13540637</v>
      </c>
      <c r="AEI562" s="39">
        <f t="shared" si="87"/>
        <v>13737536</v>
      </c>
      <c r="AEJ562" s="39">
        <f t="shared" si="87"/>
        <v>8837102.5700000003</v>
      </c>
      <c r="AEK562" s="39">
        <f t="shared" si="87"/>
        <v>8208741.5199999996</v>
      </c>
      <c r="AEL562" s="39">
        <f t="shared" si="87"/>
        <v>8365222.5199999996</v>
      </c>
      <c r="AEM562" s="130" t="s">
        <v>263</v>
      </c>
      <c r="AEN562" s="130" t="s">
        <v>263</v>
      </c>
      <c r="AEO562" s="130" t="s">
        <v>263</v>
      </c>
      <c r="AEP562" s="130" t="s">
        <v>263</v>
      </c>
      <c r="AEQ562" s="130" t="s">
        <v>263</v>
      </c>
      <c r="AER562" s="130" t="s">
        <v>263</v>
      </c>
      <c r="AES562" s="39">
        <f t="shared" ref="AES562:AEX562" si="88">SUM(AES563:AES576)</f>
        <v>13865200.199999999</v>
      </c>
      <c r="AET562" s="39">
        <f t="shared" si="88"/>
        <v>14029199.91</v>
      </c>
      <c r="AEU562" s="39">
        <f t="shared" si="88"/>
        <v>14805900.24</v>
      </c>
      <c r="AEV562" s="39">
        <f t="shared" si="88"/>
        <v>3666237.8</v>
      </c>
      <c r="AEW562" s="39">
        <f t="shared" si="88"/>
        <v>3372409.24</v>
      </c>
      <c r="AEX562" s="39">
        <f t="shared" si="88"/>
        <v>3246632.62</v>
      </c>
      <c r="AEY562" s="39">
        <f>SUM(AEY563:AEY576)</f>
        <v>142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6996198</v>
      </c>
      <c r="AFC562" s="39">
        <f t="shared" si="89"/>
        <v>7012212</v>
      </c>
      <c r="AFD562" s="39">
        <f t="shared" si="89"/>
        <v>7112322</v>
      </c>
      <c r="AFE562" s="39">
        <f t="shared" si="89"/>
        <v>6183794.8200000003</v>
      </c>
      <c r="AFF562" s="39">
        <f t="shared" si="89"/>
        <v>6234293.8300000001</v>
      </c>
      <c r="AFG562" s="39">
        <f t="shared" si="89"/>
        <v>6346247.8300000001</v>
      </c>
      <c r="AFH562" s="130" t="s">
        <v>263</v>
      </c>
      <c r="AFI562" s="130" t="s">
        <v>263</v>
      </c>
      <c r="AFJ562" s="130" t="s">
        <v>263</v>
      </c>
      <c r="AFK562" s="130" t="s">
        <v>263</v>
      </c>
      <c r="AFL562" s="130" t="s">
        <v>263</v>
      </c>
      <c r="AFM562" s="130" t="s">
        <v>263</v>
      </c>
      <c r="AFN562" s="39">
        <f t="shared" ref="AFN562:AFS562" si="90">SUM(AFN563:AFN576)</f>
        <v>7021499.5599999996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2787926.86</v>
      </c>
      <c r="AFR562" s="39">
        <f t="shared" si="90"/>
        <v>2665362.4900000002</v>
      </c>
      <c r="AFS562" s="39">
        <f t="shared" si="90"/>
        <v>2558070.34</v>
      </c>
      <c r="AFT562" s="39">
        <f>SUM(AFT563:AFT576)</f>
        <v>225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11240614</v>
      </c>
      <c r="AFX562" s="39">
        <f t="shared" si="91"/>
        <v>11524868</v>
      </c>
      <c r="AFY562" s="39">
        <f t="shared" si="91"/>
        <v>11689618</v>
      </c>
      <c r="AFZ562" s="39">
        <f t="shared" si="91"/>
        <v>9976408.1400000006</v>
      </c>
      <c r="AGA562" s="39">
        <f t="shared" si="91"/>
        <v>10283271.310000001</v>
      </c>
      <c r="AGB562" s="39">
        <f t="shared" si="91"/>
        <v>10468857.310000001</v>
      </c>
      <c r="AGC562" s="130" t="s">
        <v>263</v>
      </c>
      <c r="AGD562" s="130" t="s">
        <v>263</v>
      </c>
      <c r="AGE562" s="130" t="s">
        <v>263</v>
      </c>
      <c r="AGF562" s="130" t="s">
        <v>263</v>
      </c>
      <c r="AGG562" s="130" t="s">
        <v>263</v>
      </c>
      <c r="AGH562" s="130" t="s">
        <v>263</v>
      </c>
      <c r="AGI562" s="39">
        <f t="shared" ref="AGI562:AGN562" si="92">SUM(AGI563:AGI576)</f>
        <v>11274500.609999999</v>
      </c>
      <c r="AGJ562" s="39">
        <f t="shared" si="92"/>
        <v>11921399.789999999</v>
      </c>
      <c r="AGK562" s="39">
        <f t="shared" si="92"/>
        <v>12564800.59</v>
      </c>
      <c r="AGL562" s="39">
        <f t="shared" si="92"/>
        <v>4930513.3899999997</v>
      </c>
      <c r="AGM562" s="39">
        <f t="shared" si="92"/>
        <v>4530652.45</v>
      </c>
      <c r="AGN562" s="39">
        <f t="shared" si="92"/>
        <v>4351811.5599999996</v>
      </c>
      <c r="AGO562" s="39">
        <f>SUM(AGO563:AGO576)</f>
        <v>71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3498099</v>
      </c>
      <c r="AGS562" s="39">
        <f t="shared" si="93"/>
        <v>3580704</v>
      </c>
      <c r="AGT562" s="39">
        <f t="shared" si="93"/>
        <v>3631824</v>
      </c>
      <c r="AGU562" s="39">
        <f t="shared" si="93"/>
        <v>3091864.12</v>
      </c>
      <c r="AGV562" s="39">
        <f t="shared" si="93"/>
        <v>3183436.44</v>
      </c>
      <c r="AGW562" s="39">
        <f t="shared" si="93"/>
        <v>3240604.44</v>
      </c>
      <c r="AGX562" s="130" t="s">
        <v>263</v>
      </c>
      <c r="AGY562" s="130" t="s">
        <v>263</v>
      </c>
      <c r="AGZ562" s="130" t="s">
        <v>263</v>
      </c>
      <c r="AHA562" s="130" t="s">
        <v>263</v>
      </c>
      <c r="AHB562" s="130" t="s">
        <v>263</v>
      </c>
      <c r="AHC562" s="130" t="s">
        <v>263</v>
      </c>
      <c r="AHD562" s="39">
        <f t="shared" ref="AHD562:AHI562" si="94">SUM(AHD563:AHD576)</f>
        <v>3509099.74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2292438.44</v>
      </c>
      <c r="AHH562" s="39">
        <f t="shared" si="94"/>
        <v>2091165.12</v>
      </c>
      <c r="AHI562" s="39">
        <f t="shared" si="94"/>
        <v>2004320.88</v>
      </c>
      <c r="AHJ562" s="39">
        <f>SUM(AHJ563:AHJ576)</f>
        <v>164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8410523</v>
      </c>
      <c r="AHN562" s="39">
        <f t="shared" si="95"/>
        <v>8382892</v>
      </c>
      <c r="AHO562" s="39">
        <f t="shared" si="95"/>
        <v>8502850</v>
      </c>
      <c r="AHP562" s="39">
        <f t="shared" si="95"/>
        <v>7521322.9299999997</v>
      </c>
      <c r="AHQ562" s="39">
        <f t="shared" si="95"/>
        <v>7500923.5300000003</v>
      </c>
      <c r="AHR562" s="39">
        <f t="shared" si="95"/>
        <v>7636821.5300000003</v>
      </c>
      <c r="AHS562" s="130" t="s">
        <v>263</v>
      </c>
      <c r="AHT562" s="130" t="s">
        <v>263</v>
      </c>
      <c r="AHU562" s="130" t="s">
        <v>263</v>
      </c>
      <c r="AHV562" s="130" t="s">
        <v>263</v>
      </c>
      <c r="AHW562" s="130" t="s">
        <v>263</v>
      </c>
      <c r="AHX562" s="130" t="s">
        <v>263</v>
      </c>
      <c r="AHY562" s="39">
        <f t="shared" ref="AHY562:AID562" si="96">SUM(AHY563:AHY576)</f>
        <v>8440099.9199999999</v>
      </c>
      <c r="AHZ562" s="39">
        <f t="shared" si="96"/>
        <v>8762099.4499999993</v>
      </c>
      <c r="AIA562" s="39">
        <f t="shared" si="96"/>
        <v>9300599.5999999996</v>
      </c>
      <c r="AIB562" s="39">
        <f t="shared" si="96"/>
        <v>3270890.3</v>
      </c>
      <c r="AIC562" s="39">
        <f t="shared" si="96"/>
        <v>3032267.18</v>
      </c>
      <c r="AID562" s="39">
        <f t="shared" si="96"/>
        <v>2896865.24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130" t="s">
        <v>263</v>
      </c>
      <c r="AIO562" s="130" t="s">
        <v>263</v>
      </c>
      <c r="AIP562" s="130" t="s">
        <v>263</v>
      </c>
      <c r="AIQ562" s="130" t="s">
        <v>263</v>
      </c>
      <c r="AIR562" s="130" t="s">
        <v>263</v>
      </c>
      <c r="AIS562" s="130" t="s">
        <v>263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245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12306910</v>
      </c>
      <c r="AJD562" s="39">
        <f t="shared" si="99"/>
        <v>11676780</v>
      </c>
      <c r="AJE562" s="39">
        <f t="shared" si="99"/>
        <v>11843860</v>
      </c>
      <c r="AJF562" s="39">
        <f t="shared" si="99"/>
        <v>10940295.1</v>
      </c>
      <c r="AJG562" s="39">
        <f t="shared" si="99"/>
        <v>10446015.25</v>
      </c>
      <c r="AJH562" s="39">
        <f t="shared" si="99"/>
        <v>10635215.25</v>
      </c>
      <c r="AJI562" s="130" t="s">
        <v>263</v>
      </c>
      <c r="AJJ562" s="130" t="s">
        <v>263</v>
      </c>
      <c r="AJK562" s="130" t="s">
        <v>263</v>
      </c>
      <c r="AJL562" s="130" t="s">
        <v>263</v>
      </c>
      <c r="AJM562" s="130" t="s">
        <v>263</v>
      </c>
      <c r="AJN562" s="130" t="s">
        <v>263</v>
      </c>
      <c r="AJO562" s="39">
        <f t="shared" ref="AJO562:AJT562" si="100">SUM(AJO563:AJO576)</f>
        <v>12042199.75</v>
      </c>
      <c r="AJP562" s="39">
        <f t="shared" si="100"/>
        <v>12096500.4</v>
      </c>
      <c r="AJQ562" s="39">
        <f t="shared" si="100"/>
        <v>12762800.550000001</v>
      </c>
      <c r="AJR562" s="39">
        <f t="shared" si="100"/>
        <v>4854049.9000000004</v>
      </c>
      <c r="AJS562" s="39">
        <f t="shared" si="100"/>
        <v>4355373.9000000004</v>
      </c>
      <c r="AJT562" s="39">
        <f t="shared" si="100"/>
        <v>4188776.15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7379016.5999999996</v>
      </c>
      <c r="AKB562" s="39">
        <f t="shared" si="101"/>
        <v>7493021.5999999996</v>
      </c>
      <c r="AKC562" s="39">
        <f t="shared" si="101"/>
        <v>7628731.5999999996</v>
      </c>
      <c r="AKD562" s="130" t="s">
        <v>263</v>
      </c>
      <c r="AKE562" s="130" t="s">
        <v>263</v>
      </c>
      <c r="AKF562" s="130" t="s">
        <v>263</v>
      </c>
      <c r="AKG562" s="130" t="s">
        <v>263</v>
      </c>
      <c r="AKH562" s="130" t="s">
        <v>263</v>
      </c>
      <c r="AKI562" s="130" t="s">
        <v>263</v>
      </c>
      <c r="AKJ562" s="39">
        <f t="shared" ref="AKJ562:AKO562" si="102">SUM(AKJ563:AKJ576)</f>
        <v>8326199.2999999998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3338828.05</v>
      </c>
      <c r="AKN562" s="39">
        <f t="shared" si="102"/>
        <v>3055438.75</v>
      </c>
      <c r="AKO562" s="39">
        <f t="shared" si="102"/>
        <v>2937146.15</v>
      </c>
      <c r="AKP562" s="39">
        <f>SUM(AKP563:AKP576)</f>
        <v>176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8900606</v>
      </c>
      <c r="AKT562" s="39">
        <f t="shared" si="103"/>
        <v>8760312</v>
      </c>
      <c r="AKU562" s="39">
        <f t="shared" si="103"/>
        <v>8885626</v>
      </c>
      <c r="AKV562" s="39">
        <f t="shared" si="103"/>
        <v>7927704.9000000004</v>
      </c>
      <c r="AKW562" s="39">
        <f t="shared" si="103"/>
        <v>7830896.6200000001</v>
      </c>
      <c r="AKX562" s="39">
        <f t="shared" si="103"/>
        <v>7972582.6200000001</v>
      </c>
      <c r="AKY562" s="130" t="s">
        <v>263</v>
      </c>
      <c r="AKZ562" s="130" t="s">
        <v>263</v>
      </c>
      <c r="ALA562" s="130" t="s">
        <v>263</v>
      </c>
      <c r="ALB562" s="130" t="s">
        <v>263</v>
      </c>
      <c r="ALC562" s="130" t="s">
        <v>263</v>
      </c>
      <c r="ALD562" s="130" t="s">
        <v>263</v>
      </c>
      <c r="ALE562" s="39">
        <f t="shared" ref="ALE562:ALJ562" si="104">SUM(ALE563:ALE576)</f>
        <v>8928099.6600000001</v>
      </c>
      <c r="ALF562" s="39">
        <f t="shared" si="104"/>
        <v>9093599.2899999991</v>
      </c>
      <c r="ALG562" s="39">
        <f t="shared" si="104"/>
        <v>9607399.5399999991</v>
      </c>
      <c r="ALH562" s="39">
        <f t="shared" si="104"/>
        <v>3641343.68</v>
      </c>
      <c r="ALI562" s="39">
        <f t="shared" si="104"/>
        <v>3374561.78</v>
      </c>
      <c r="ALJ562" s="39">
        <f t="shared" si="104"/>
        <v>3203466.4</v>
      </c>
      <c r="ALK562" s="39">
        <f>SUM(ALK563:ALK576)</f>
        <v>147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7411118</v>
      </c>
      <c r="ALO562" s="39">
        <f t="shared" si="105"/>
        <v>7681880</v>
      </c>
      <c r="ALP562" s="39">
        <f t="shared" si="105"/>
        <v>7791744</v>
      </c>
      <c r="ALQ562" s="39">
        <f t="shared" si="105"/>
        <v>6595152.7800000003</v>
      </c>
      <c r="ALR562" s="39">
        <f t="shared" si="105"/>
        <v>6862913.2199999997</v>
      </c>
      <c r="ALS562" s="39">
        <f t="shared" si="105"/>
        <v>6986985.2199999997</v>
      </c>
      <c r="ALT562" s="130" t="s">
        <v>263</v>
      </c>
      <c r="ALU562" s="130" t="s">
        <v>263</v>
      </c>
      <c r="ALV562" s="130" t="s">
        <v>263</v>
      </c>
      <c r="ALW562" s="130" t="s">
        <v>263</v>
      </c>
      <c r="ALX562" s="130" t="s">
        <v>263</v>
      </c>
      <c r="ALY562" s="130" t="s">
        <v>263</v>
      </c>
      <c r="ALZ562" s="39">
        <f t="shared" ref="ALZ562:AME562" si="106">SUM(ALZ563:ALZ576)</f>
        <v>7439699.7199999997</v>
      </c>
      <c r="AMA562" s="39">
        <f t="shared" si="106"/>
        <v>8057399.6799999997</v>
      </c>
      <c r="AMB562" s="39">
        <f t="shared" si="106"/>
        <v>8572299.4199999999</v>
      </c>
      <c r="AMC562" s="39">
        <f t="shared" si="106"/>
        <v>3451197.42</v>
      </c>
      <c r="AMD562" s="39">
        <f t="shared" si="106"/>
        <v>3188786.72</v>
      </c>
      <c r="AME562" s="39">
        <f t="shared" si="106"/>
        <v>3022998.4</v>
      </c>
      <c r="AMF562" s="39">
        <f>SUM(AMF563:AMF576)</f>
        <v>322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19265417</v>
      </c>
      <c r="AMJ562" s="39">
        <f t="shared" si="107"/>
        <v>20313928</v>
      </c>
      <c r="AMK562" s="39">
        <f t="shared" si="107"/>
        <v>20606576</v>
      </c>
      <c r="AML562" s="39">
        <f t="shared" si="107"/>
        <v>15766406.57</v>
      </c>
      <c r="AMM562" s="39">
        <f t="shared" si="107"/>
        <v>16792010.190000001</v>
      </c>
      <c r="AMN562" s="39">
        <f t="shared" si="107"/>
        <v>17103936.190000001</v>
      </c>
      <c r="AMO562" s="130" t="s">
        <v>263</v>
      </c>
      <c r="AMP562" s="130" t="s">
        <v>263</v>
      </c>
      <c r="AMQ562" s="130" t="s">
        <v>263</v>
      </c>
      <c r="AMR562" s="130" t="s">
        <v>263</v>
      </c>
      <c r="AMS562" s="130" t="s">
        <v>263</v>
      </c>
      <c r="AMT562" s="130" t="s">
        <v>263</v>
      </c>
      <c r="AMU562" s="39">
        <f t="shared" ref="AMU562:AMZ562" si="108">SUM(AMU563:AMU576)</f>
        <v>19338898.77</v>
      </c>
      <c r="AMV562" s="39">
        <f t="shared" si="108"/>
        <v>21265899.489999998</v>
      </c>
      <c r="AMW562" s="39">
        <f t="shared" si="108"/>
        <v>22598299.719999999</v>
      </c>
      <c r="AMX562" s="39">
        <f t="shared" si="108"/>
        <v>6966180.3600000003</v>
      </c>
      <c r="AMY562" s="39">
        <f t="shared" si="108"/>
        <v>6589188.21</v>
      </c>
      <c r="AMZ562" s="39">
        <f t="shared" si="108"/>
        <v>6267906.9299999997</v>
      </c>
      <c r="ANA562" s="39">
        <f>SUM(ANA563:ANA576)</f>
        <v>79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4033854</v>
      </c>
      <c r="ANE562" s="39">
        <f t="shared" si="109"/>
        <v>2561532</v>
      </c>
      <c r="ANF562" s="39">
        <f t="shared" si="109"/>
        <v>2598220</v>
      </c>
      <c r="ANG562" s="39">
        <f t="shared" si="109"/>
        <v>3602932.88</v>
      </c>
      <c r="ANH562" s="39">
        <f t="shared" si="109"/>
        <v>2297683.6</v>
      </c>
      <c r="ANI562" s="39">
        <f t="shared" si="109"/>
        <v>2339451.6</v>
      </c>
      <c r="ANJ562" s="130" t="s">
        <v>263</v>
      </c>
      <c r="ANK562" s="130" t="s">
        <v>263</v>
      </c>
      <c r="ANL562" s="130" t="s">
        <v>263</v>
      </c>
      <c r="ANM562" s="130" t="s">
        <v>263</v>
      </c>
      <c r="ANN562" s="130" t="s">
        <v>263</v>
      </c>
      <c r="ANO562" s="130" t="s">
        <v>263</v>
      </c>
      <c r="ANP562" s="39">
        <f t="shared" ref="ANP562:ANU562" si="110">SUM(ANP563:ANP576)</f>
        <v>4047699.84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2532869.41</v>
      </c>
      <c r="ANT562" s="39">
        <f t="shared" si="110"/>
        <v>2326596.33</v>
      </c>
      <c r="ANU562" s="39">
        <f t="shared" si="110"/>
        <v>2276546.88</v>
      </c>
      <c r="ANV562" s="39">
        <f>SUM(ANV563:ANV576)</f>
        <v>310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18298349</v>
      </c>
      <c r="ANZ562" s="39">
        <f t="shared" si="111"/>
        <v>17187576</v>
      </c>
      <c r="AOA562" s="39">
        <f t="shared" si="111"/>
        <v>17434896</v>
      </c>
      <c r="AOB562" s="39">
        <f t="shared" si="111"/>
        <v>15063556.789999999</v>
      </c>
      <c r="AOC562" s="39">
        <f t="shared" si="111"/>
        <v>14373489.550000001</v>
      </c>
      <c r="AOD562" s="39">
        <f t="shared" si="111"/>
        <v>14639263.550000001</v>
      </c>
      <c r="AOE562" s="130" t="s">
        <v>263</v>
      </c>
      <c r="AOF562" s="130" t="s">
        <v>263</v>
      </c>
      <c r="AOG562" s="130" t="s">
        <v>263</v>
      </c>
      <c r="AOH562" s="130" t="s">
        <v>263</v>
      </c>
      <c r="AOI562" s="130" t="s">
        <v>263</v>
      </c>
      <c r="AOJ562" s="130" t="s">
        <v>263</v>
      </c>
      <c r="AOK562" s="39">
        <f t="shared" ref="AOK562:AOP562" si="112">SUM(AOK563:AOK576)</f>
        <v>18067499.77</v>
      </c>
      <c r="AOL562" s="39">
        <f t="shared" si="112"/>
        <v>18121799.129999999</v>
      </c>
      <c r="AOM562" s="39">
        <f t="shared" si="112"/>
        <v>19348199.719999999</v>
      </c>
      <c r="AON562" s="39">
        <f t="shared" si="112"/>
        <v>6098289.0300000003</v>
      </c>
      <c r="AOO562" s="39">
        <f t="shared" si="112"/>
        <v>5806757.71</v>
      </c>
      <c r="AOP562" s="39">
        <f t="shared" si="112"/>
        <v>5529924.75</v>
      </c>
      <c r="AOQ562" s="39">
        <f>SUM(AOQ563:AOQ576)</f>
        <v>307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15535713</v>
      </c>
      <c r="AOU562" s="39">
        <f t="shared" si="113"/>
        <v>16346829</v>
      </c>
      <c r="AOV562" s="39">
        <f t="shared" si="113"/>
        <v>16580771</v>
      </c>
      <c r="AOW562" s="39">
        <f t="shared" si="113"/>
        <v>13989995.43</v>
      </c>
      <c r="AOX562" s="39">
        <f t="shared" si="113"/>
        <v>14817010.609999999</v>
      </c>
      <c r="AOY562" s="39">
        <f t="shared" si="113"/>
        <v>15087220.609999999</v>
      </c>
      <c r="AOZ562" s="130" t="s">
        <v>263</v>
      </c>
      <c r="APA562" s="130" t="s">
        <v>263</v>
      </c>
      <c r="APB562" s="130" t="s">
        <v>263</v>
      </c>
      <c r="APC562" s="130" t="s">
        <v>263</v>
      </c>
      <c r="APD562" s="130" t="s">
        <v>263</v>
      </c>
      <c r="APE562" s="130" t="s">
        <v>263</v>
      </c>
      <c r="APF562" s="39">
        <f t="shared" ref="APF562:APK562" si="114">SUM(APF563:APF576)</f>
        <v>15593300.42</v>
      </c>
      <c r="APG562" s="39">
        <f t="shared" si="114"/>
        <v>17084799.84</v>
      </c>
      <c r="APH562" s="39">
        <f t="shared" si="114"/>
        <v>18133700.07</v>
      </c>
      <c r="API562" s="39">
        <f t="shared" si="114"/>
        <v>7393345.7599999998</v>
      </c>
      <c r="APJ562" s="39">
        <f t="shared" si="114"/>
        <v>6718821.0300000003</v>
      </c>
      <c r="APK562" s="39">
        <f t="shared" si="114"/>
        <v>6340615.7999999998</v>
      </c>
      <c r="APL562" s="39">
        <f>SUM(APL563:APL576)</f>
        <v>168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8439024</v>
      </c>
      <c r="APP562" s="39">
        <f t="shared" si="115"/>
        <v>8887024</v>
      </c>
      <c r="APQ562" s="39">
        <f t="shared" si="115"/>
        <v>9014190</v>
      </c>
      <c r="APR562" s="39">
        <f t="shared" si="115"/>
        <v>7501916.6399999997</v>
      </c>
      <c r="APS562" s="39">
        <f t="shared" si="115"/>
        <v>7950975.3600000003</v>
      </c>
      <c r="APT562" s="39">
        <f t="shared" si="115"/>
        <v>8095001.3600000003</v>
      </c>
      <c r="APU562" s="130" t="s">
        <v>263</v>
      </c>
      <c r="APV562" s="130" t="s">
        <v>263</v>
      </c>
      <c r="APW562" s="130" t="s">
        <v>263</v>
      </c>
      <c r="APX562" s="130" t="s">
        <v>263</v>
      </c>
      <c r="APY562" s="130" t="s">
        <v>263</v>
      </c>
      <c r="APZ562" s="130" t="s">
        <v>263</v>
      </c>
      <c r="AQA562" s="39">
        <f t="shared" ref="AQA562:AQF562" si="116">SUM(AQA563:AQA576)</f>
        <v>8466700.0800000001</v>
      </c>
      <c r="AQB562" s="39">
        <f t="shared" si="116"/>
        <v>9221300.4399999995</v>
      </c>
      <c r="AQC562" s="39">
        <f t="shared" si="116"/>
        <v>9739699.9199999999</v>
      </c>
      <c r="AQD562" s="39">
        <f t="shared" si="116"/>
        <v>3466951.68</v>
      </c>
      <c r="AQE562" s="39">
        <f t="shared" si="116"/>
        <v>3231626.63</v>
      </c>
      <c r="AQF562" s="39">
        <f t="shared" si="116"/>
        <v>3077205.29</v>
      </c>
      <c r="AQG562" s="39">
        <f>SUM(AQG563:AQG576)</f>
        <v>281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17395724</v>
      </c>
      <c r="AQK562" s="39">
        <f t="shared" si="117"/>
        <v>17529984</v>
      </c>
      <c r="AQL562" s="39">
        <f t="shared" si="117"/>
        <v>17783202</v>
      </c>
      <c r="AQM562" s="39">
        <f t="shared" si="117"/>
        <v>14053048.539999999</v>
      </c>
      <c r="AQN562" s="39">
        <f t="shared" si="117"/>
        <v>14130860.59</v>
      </c>
      <c r="AQO562" s="39">
        <f t="shared" si="117"/>
        <v>14396220.59</v>
      </c>
      <c r="AQP562" s="130" t="s">
        <v>263</v>
      </c>
      <c r="AQQ562" s="130" t="s">
        <v>263</v>
      </c>
      <c r="AQR562" s="130" t="s">
        <v>263</v>
      </c>
      <c r="AQS562" s="130" t="s">
        <v>263</v>
      </c>
      <c r="AQT562" s="130" t="s">
        <v>263</v>
      </c>
      <c r="AQU562" s="130" t="s">
        <v>263</v>
      </c>
      <c r="AQV562" s="39">
        <f t="shared" ref="AQV562:ARA562" si="118">SUM(AQV563:AQV576)</f>
        <v>17463999.07</v>
      </c>
      <c r="AQW562" s="39">
        <f t="shared" si="118"/>
        <v>18440300.609999999</v>
      </c>
      <c r="AQX562" s="39">
        <f t="shared" si="118"/>
        <v>19659199.219999999</v>
      </c>
      <c r="AQY562" s="39">
        <f t="shared" si="118"/>
        <v>5627296.9299999997</v>
      </c>
      <c r="AQZ562" s="39">
        <f t="shared" si="118"/>
        <v>5379897.9800000004</v>
      </c>
      <c r="ARA562" s="39">
        <f t="shared" si="118"/>
        <v>5173181.93</v>
      </c>
      <c r="ARB562" s="39">
        <f>SUM(ARB563:ARB576)</f>
        <v>152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7549575</v>
      </c>
      <c r="ARF562" s="39">
        <f t="shared" si="119"/>
        <v>9499480</v>
      </c>
      <c r="ARG562" s="39">
        <f t="shared" si="119"/>
        <v>9635336</v>
      </c>
      <c r="ARH562" s="39">
        <f t="shared" si="119"/>
        <v>6688989.8499999996</v>
      </c>
      <c r="ARI562" s="39">
        <f t="shared" si="119"/>
        <v>8486260.5800000001</v>
      </c>
      <c r="ARJ562" s="39">
        <f t="shared" si="119"/>
        <v>8639668.5800000001</v>
      </c>
      <c r="ARK562" s="130" t="s">
        <v>263</v>
      </c>
      <c r="ARL562" s="130" t="s">
        <v>263</v>
      </c>
      <c r="ARM562" s="130" t="s">
        <v>263</v>
      </c>
      <c r="ARN562" s="130" t="s">
        <v>263</v>
      </c>
      <c r="ARO562" s="130" t="s">
        <v>263</v>
      </c>
      <c r="ARP562" s="130" t="s">
        <v>263</v>
      </c>
      <c r="ARQ562" s="39">
        <f t="shared" ref="ARQ562:ARV562" si="120">SUM(ARQ563:ARQ576)</f>
        <v>7577300.7199999997</v>
      </c>
      <c r="ARR562" s="39">
        <f t="shared" si="120"/>
        <v>9821700.5199999996</v>
      </c>
      <c r="ARS562" s="39">
        <f t="shared" si="120"/>
        <v>10348700.779999999</v>
      </c>
      <c r="ART562" s="39">
        <f t="shared" si="120"/>
        <v>3272271.23</v>
      </c>
      <c r="ARU562" s="39">
        <f t="shared" si="120"/>
        <v>3152757.56</v>
      </c>
      <c r="ARV562" s="39">
        <f t="shared" si="120"/>
        <v>2990325.26</v>
      </c>
      <c r="ARW562" s="39">
        <f>SUM(ARW563:ARW576)</f>
        <v>355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17881589</v>
      </c>
      <c r="ASA562" s="39">
        <f t="shared" si="121"/>
        <v>17737940</v>
      </c>
      <c r="ASB562" s="39">
        <f t="shared" si="121"/>
        <v>17991778</v>
      </c>
      <c r="ASC562" s="39">
        <f t="shared" si="121"/>
        <v>15908684.390000001</v>
      </c>
      <c r="ASD562" s="39">
        <f t="shared" si="121"/>
        <v>15873539.59</v>
      </c>
      <c r="ASE562" s="39">
        <f t="shared" si="121"/>
        <v>16161173.59</v>
      </c>
      <c r="ASF562" s="130" t="s">
        <v>263</v>
      </c>
      <c r="ASG562" s="130" t="s">
        <v>263</v>
      </c>
      <c r="ASH562" s="130" t="s">
        <v>263</v>
      </c>
      <c r="ASI562" s="130" t="s">
        <v>263</v>
      </c>
      <c r="ASJ562" s="130" t="s">
        <v>263</v>
      </c>
      <c r="ASK562" s="130" t="s">
        <v>263</v>
      </c>
      <c r="ASL562" s="39">
        <f t="shared" ref="ASL562:ASQ562" si="122">SUM(ASL563:ASL576)</f>
        <v>17937401.219999999</v>
      </c>
      <c r="ASM562" s="39">
        <f t="shared" si="122"/>
        <v>18415999.32</v>
      </c>
      <c r="ASN562" s="39">
        <f t="shared" si="122"/>
        <v>19459098.920000002</v>
      </c>
      <c r="ASO562" s="39">
        <f t="shared" si="122"/>
        <v>7138857.6299999999</v>
      </c>
      <c r="ASP562" s="39">
        <f t="shared" si="122"/>
        <v>6666981.04</v>
      </c>
      <c r="ASQ562" s="39">
        <f t="shared" si="122"/>
        <v>6273842.54</v>
      </c>
      <c r="ASR562" s="39">
        <f>SUM(ASR563:ASR576)</f>
        <v>326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18407156</v>
      </c>
      <c r="ASV562" s="39">
        <f t="shared" si="123"/>
        <v>18520600</v>
      </c>
      <c r="ASW562" s="39">
        <f t="shared" si="123"/>
        <v>18787132</v>
      </c>
      <c r="ASX562" s="39">
        <f t="shared" si="123"/>
        <v>15583216.960000001</v>
      </c>
      <c r="ASY562" s="39">
        <f t="shared" si="123"/>
        <v>15709792.699999999</v>
      </c>
      <c r="ASZ562" s="39">
        <f t="shared" si="123"/>
        <v>16000404.699999999</v>
      </c>
      <c r="ATA562" s="130" t="s">
        <v>263</v>
      </c>
      <c r="ATB562" s="130" t="s">
        <v>263</v>
      </c>
      <c r="ATC562" s="130" t="s">
        <v>263</v>
      </c>
      <c r="ATD562" s="130" t="s">
        <v>263</v>
      </c>
      <c r="ATE562" s="130" t="s">
        <v>263</v>
      </c>
      <c r="ATF562" s="130" t="s">
        <v>263</v>
      </c>
      <c r="ATG562" s="39">
        <f t="shared" ref="ATG562:ATL562" si="124">SUM(ATG563:ATG576)</f>
        <v>18468800.620000001</v>
      </c>
      <c r="ATH562" s="39">
        <f t="shared" si="124"/>
        <v>19288500.98</v>
      </c>
      <c r="ATI562" s="39">
        <f t="shared" si="124"/>
        <v>20425599.879999999</v>
      </c>
      <c r="ATJ562" s="39">
        <f t="shared" si="124"/>
        <v>5845446.0599999996</v>
      </c>
      <c r="ATK562" s="39">
        <f t="shared" si="124"/>
        <v>5631336.7599999998</v>
      </c>
      <c r="ATL562" s="39">
        <f t="shared" si="124"/>
        <v>5353895.96</v>
      </c>
      <c r="ATM562" s="39">
        <f>SUM(ATM563:ATM576)</f>
        <v>556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29249550</v>
      </c>
      <c r="ATQ562" s="39">
        <f t="shared" si="125"/>
        <v>30229936</v>
      </c>
      <c r="ATR562" s="39">
        <f t="shared" si="125"/>
        <v>30663162</v>
      </c>
      <c r="ATS562" s="39">
        <f t="shared" si="125"/>
        <v>25238205.5</v>
      </c>
      <c r="ATT562" s="39">
        <f t="shared" si="125"/>
        <v>26158730.949999999</v>
      </c>
      <c r="ATU562" s="39">
        <f t="shared" si="125"/>
        <v>26635010.949999999</v>
      </c>
      <c r="ATV562" s="130" t="s">
        <v>263</v>
      </c>
      <c r="ATW562" s="130" t="s">
        <v>263</v>
      </c>
      <c r="ATX562" s="130" t="s">
        <v>263</v>
      </c>
      <c r="ATY562" s="130" t="s">
        <v>263</v>
      </c>
      <c r="ATZ562" s="130" t="s">
        <v>263</v>
      </c>
      <c r="AUA562" s="130" t="s">
        <v>263</v>
      </c>
      <c r="AUB562" s="39">
        <f t="shared" ref="AUB562:AUG562" si="126">SUM(AUB563:AUB576)</f>
        <v>29348401.620000001</v>
      </c>
      <c r="AUC562" s="39">
        <f t="shared" si="126"/>
        <v>31452099.059999999</v>
      </c>
      <c r="AUD562" s="39">
        <f t="shared" si="126"/>
        <v>33282101.559999999</v>
      </c>
      <c r="AUE562" s="39">
        <f t="shared" si="126"/>
        <v>11474356.82</v>
      </c>
      <c r="AUF562" s="39">
        <f t="shared" si="126"/>
        <v>10624481.810000001</v>
      </c>
      <c r="AUG562" s="39">
        <f t="shared" si="126"/>
        <v>10001514.42</v>
      </c>
      <c r="AUH562" s="39">
        <f>SUM(AUH563:AUH576)</f>
        <v>362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20283975</v>
      </c>
      <c r="AUL562" s="39">
        <f t="shared" si="127"/>
        <v>20544416</v>
      </c>
      <c r="AUM562" s="39">
        <f t="shared" si="127"/>
        <v>20840026</v>
      </c>
      <c r="AUN562" s="39">
        <f t="shared" si="127"/>
        <v>17168846.649999999</v>
      </c>
      <c r="AUO562" s="39">
        <f t="shared" si="127"/>
        <v>17380762.68</v>
      </c>
      <c r="AUP562" s="39">
        <f t="shared" si="127"/>
        <v>17702088.68</v>
      </c>
      <c r="AUQ562" s="130" t="s">
        <v>263</v>
      </c>
      <c r="AUR562" s="130" t="s">
        <v>263</v>
      </c>
      <c r="AUS562" s="130" t="s">
        <v>263</v>
      </c>
      <c r="AUT562" s="130" t="s">
        <v>263</v>
      </c>
      <c r="AUU562" s="130" t="s">
        <v>263</v>
      </c>
      <c r="AUV562" s="130" t="s">
        <v>263</v>
      </c>
      <c r="AUW562" s="39">
        <f t="shared" ref="AUW562:AVB562" si="128">SUM(AUW563:AUW576)</f>
        <v>20349999.43</v>
      </c>
      <c r="AUX562" s="39">
        <f t="shared" si="128"/>
        <v>21360400.620000001</v>
      </c>
      <c r="AUY562" s="39">
        <f t="shared" si="128"/>
        <v>22594100.43</v>
      </c>
      <c r="AUZ562" s="39">
        <f t="shared" si="128"/>
        <v>7546945.0300000003</v>
      </c>
      <c r="AVA562" s="39">
        <f t="shared" si="128"/>
        <v>7076862.9000000004</v>
      </c>
      <c r="AVB562" s="39">
        <f t="shared" si="128"/>
        <v>6728997.4800000004</v>
      </c>
      <c r="AVC562" s="39">
        <f>SUM(AVC563:AVC576)</f>
        <v>12539</v>
      </c>
      <c r="AVD562" s="39">
        <f t="shared" ref="AVD562:AVK562" si="129">SUM(AVD563:AVD576)</f>
        <v>12565</v>
      </c>
      <c r="AVE562" s="39">
        <f t="shared" si="129"/>
        <v>12565</v>
      </c>
      <c r="AVF562" s="39">
        <f t="shared" si="129"/>
        <v>704696186</v>
      </c>
      <c r="AVG562" s="39">
        <f t="shared" si="129"/>
        <v>713108932</v>
      </c>
      <c r="AVH562" s="39">
        <f t="shared" si="129"/>
        <v>723360268</v>
      </c>
      <c r="AVI562" s="39">
        <f t="shared" si="129"/>
        <v>591937155.46000004</v>
      </c>
      <c r="AVJ562" s="39">
        <f t="shared" si="129"/>
        <v>601815284.57000005</v>
      </c>
      <c r="AVK562" s="39">
        <f t="shared" si="129"/>
        <v>612892486.57000005</v>
      </c>
      <c r="AVL562" s="130" t="s">
        <v>263</v>
      </c>
      <c r="AVM562" s="130" t="s">
        <v>263</v>
      </c>
      <c r="AVN562" s="130" t="s">
        <v>263</v>
      </c>
      <c r="AVO562" s="130" t="s">
        <v>263</v>
      </c>
      <c r="AVP562" s="130" t="s">
        <v>263</v>
      </c>
      <c r="AVQ562" s="130" t="s">
        <v>263</v>
      </c>
      <c r="AVR562" s="39">
        <f t="shared" ref="AVR562:AVW562" si="130">SUM(AVR563:AVR576)</f>
        <v>707137092.07000005</v>
      </c>
      <c r="AVS562" s="39">
        <f t="shared" si="130"/>
        <v>743968901.82000005</v>
      </c>
      <c r="AVT562" s="39">
        <f t="shared" si="130"/>
        <v>788736098.41999996</v>
      </c>
      <c r="AVU562" s="39">
        <f t="shared" si="130"/>
        <v>268589297.94999999</v>
      </c>
      <c r="AVV562" s="39">
        <f t="shared" si="130"/>
        <v>251914947.22</v>
      </c>
      <c r="AVW562" s="39">
        <f t="shared" si="130"/>
        <v>240277980.5</v>
      </c>
    </row>
    <row r="563" spans="1:1271" ht="36">
      <c r="A563" s="127" t="s">
        <v>76</v>
      </c>
      <c r="B563" s="8" t="s">
        <v>81</v>
      </c>
      <c r="C563" s="5"/>
      <c r="D563" s="187"/>
      <c r="E563" s="160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51291.92</v>
      </c>
      <c r="J563" s="21">
        <f t="shared" ref="J563:K563" si="132">G152</f>
        <v>52116.92</v>
      </c>
      <c r="K563" s="21">
        <f t="shared" si="132"/>
        <v>53098.92</v>
      </c>
      <c r="L563" s="23">
        <v>65</v>
      </c>
      <c r="M563" s="23">
        <v>54</v>
      </c>
      <c r="N563" s="23">
        <v>54</v>
      </c>
      <c r="O563" s="21">
        <f>$F563*L563</f>
        <v>3640780</v>
      </c>
      <c r="P563" s="21">
        <f>$G563*M563</f>
        <v>3053376</v>
      </c>
      <c r="Q563" s="21">
        <f>$H563*N563</f>
        <v>3097548</v>
      </c>
      <c r="R563" s="21">
        <f>$I563*L563</f>
        <v>3333974.8</v>
      </c>
      <c r="S563" s="21">
        <f>$J563*M563</f>
        <v>2814313.68</v>
      </c>
      <c r="T563" s="21">
        <f>$K563*N563</f>
        <v>2867341.68</v>
      </c>
      <c r="U563" s="21">
        <f>$F563*U$591</f>
        <v>73178.679999999993</v>
      </c>
      <c r="V563" s="21">
        <f>$G563*V$591</f>
        <v>59632.81</v>
      </c>
      <c r="W563" s="21">
        <f>$H563*W$591</f>
        <v>63685.18</v>
      </c>
      <c r="X563" s="21">
        <f>$I563*X$591</f>
        <v>21850.32</v>
      </c>
      <c r="Y563" s="21">
        <f>$J563*Y$591</f>
        <v>24727.54</v>
      </c>
      <c r="Z563" s="21">
        <f>$K563*Z$591</f>
        <v>23252.07</v>
      </c>
      <c r="AA563" s="21">
        <f>L563*U563</f>
        <v>4756614.2</v>
      </c>
      <c r="AB563" s="21">
        <f t="shared" ref="AB563:AC576" si="133">M563*V563</f>
        <v>3220171.74</v>
      </c>
      <c r="AC563" s="21">
        <f t="shared" si="133"/>
        <v>3438999.72</v>
      </c>
      <c r="AD563" s="21">
        <f>L563*X563</f>
        <v>1420270.8</v>
      </c>
      <c r="AE563" s="21">
        <f t="shared" ref="AE563:AF576" si="134">M563*Y563</f>
        <v>1335287.1599999999</v>
      </c>
      <c r="AF563" s="21">
        <f t="shared" si="134"/>
        <v>1255611.78</v>
      </c>
      <c r="AG563" s="23">
        <v>56</v>
      </c>
      <c r="AH563" s="23">
        <v>51</v>
      </c>
      <c r="AI563" s="23">
        <v>51</v>
      </c>
      <c r="AJ563" s="21">
        <f>$F563*AG563</f>
        <v>3136672</v>
      </c>
      <c r="AK563" s="21">
        <f>$G563*AH563</f>
        <v>2883744</v>
      </c>
      <c r="AL563" s="21">
        <f>$H563*AI563</f>
        <v>2925462</v>
      </c>
      <c r="AM563" s="21">
        <f>$I563*AG563</f>
        <v>2872347.52</v>
      </c>
      <c r="AN563" s="21">
        <f>$J563*AH563</f>
        <v>2657962.92</v>
      </c>
      <c r="AO563" s="21">
        <f>$K563*AI563</f>
        <v>2708044.92</v>
      </c>
      <c r="AP563" s="21">
        <f>$F563*AP$591</f>
        <v>56221.59</v>
      </c>
      <c r="AQ563" s="21">
        <f>$G563*AQ$591</f>
        <v>59462.13</v>
      </c>
      <c r="AR563" s="21">
        <f>$H563*AR$591</f>
        <v>63381.89</v>
      </c>
      <c r="AS563" s="21">
        <f>$I563*AS$591</f>
        <v>22163.99</v>
      </c>
      <c r="AT563" s="21">
        <f>$J563*AT$591</f>
        <v>23015.88</v>
      </c>
      <c r="AU563" s="21">
        <f>$K563*AU$591</f>
        <v>22167.21</v>
      </c>
      <c r="AV563" s="21">
        <f>AG563*AP563</f>
        <v>3148409.04</v>
      </c>
      <c r="AW563" s="21">
        <f t="shared" ref="AW563:AX576" si="135">AH563*AQ563</f>
        <v>3032568.63</v>
      </c>
      <c r="AX563" s="21">
        <f t="shared" si="135"/>
        <v>3232476.39</v>
      </c>
      <c r="AY563" s="21">
        <f>AG563*AS563</f>
        <v>1241183.44</v>
      </c>
      <c r="AZ563" s="21">
        <f t="shared" ref="AZ563:BA576" si="136">AH563*AT563</f>
        <v>1173809.8799999999</v>
      </c>
      <c r="BA563" s="21">
        <f t="shared" si="136"/>
        <v>1130527.71</v>
      </c>
      <c r="BB563" s="23">
        <v>25</v>
      </c>
      <c r="BC563" s="23"/>
      <c r="BD563" s="23"/>
      <c r="BE563" s="21">
        <f>$F563*BB563</f>
        <v>1400300</v>
      </c>
      <c r="BF563" s="21">
        <f>$G563*BC563</f>
        <v>0</v>
      </c>
      <c r="BG563" s="21">
        <f>$H563*BD563</f>
        <v>0</v>
      </c>
      <c r="BH563" s="21">
        <f>$I563*BB563</f>
        <v>1282298</v>
      </c>
      <c r="BI563" s="21">
        <f>$J563*BC563</f>
        <v>0</v>
      </c>
      <c r="BJ563" s="21">
        <f>$K563*BD563</f>
        <v>0</v>
      </c>
      <c r="BK563" s="21">
        <f>$F563*BK$591</f>
        <v>55054.7</v>
      </c>
      <c r="BL563" s="21">
        <f>$G563*BL$591</f>
        <v>59698.15</v>
      </c>
      <c r="BM563" s="21">
        <f>$H563*BM$591</f>
        <v>63801.15</v>
      </c>
      <c r="BN563" s="21">
        <f>$I563*BN$591</f>
        <v>22445.86</v>
      </c>
      <c r="BO563" s="21">
        <f>$J563*BO$591</f>
        <v>22621.42</v>
      </c>
      <c r="BP563" s="21">
        <f>$K563*BP$591</f>
        <v>21148.76</v>
      </c>
      <c r="BQ563" s="21">
        <f>BB563*BK563</f>
        <v>1376367.5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561146.5</v>
      </c>
      <c r="BU563" s="21">
        <f t="shared" ref="BU563:BV576" si="138">BC563*BO563</f>
        <v>0</v>
      </c>
      <c r="BV563" s="21">
        <f t="shared" si="138"/>
        <v>0</v>
      </c>
      <c r="BW563" s="23"/>
      <c r="BX563" s="23"/>
      <c r="BY563" s="23"/>
      <c r="BZ563" s="21">
        <f>$F563*BW563</f>
        <v>0</v>
      </c>
      <c r="CA563" s="21">
        <f>$G563*BX563</f>
        <v>0</v>
      </c>
      <c r="CB563" s="21">
        <f>$H563*BY563</f>
        <v>0</v>
      </c>
      <c r="CC563" s="21">
        <f>$I563*BW563</f>
        <v>0</v>
      </c>
      <c r="CD563" s="21">
        <f>$J563*BX563</f>
        <v>0</v>
      </c>
      <c r="CE563" s="21">
        <f>$K563*BY563</f>
        <v>0</v>
      </c>
      <c r="CF563" s="21">
        <f>$F563*CF$591</f>
        <v>0</v>
      </c>
      <c r="CG563" s="21">
        <f>$G563*CG$591</f>
        <v>0</v>
      </c>
      <c r="CH563" s="21">
        <f>$H563*CH$591</f>
        <v>0</v>
      </c>
      <c r="CI563" s="21">
        <f>$I563*CI$591</f>
        <v>0</v>
      </c>
      <c r="CJ563" s="21">
        <f>$J563*CJ$591</f>
        <v>0</v>
      </c>
      <c r="CK563" s="21">
        <f>$K563*CK$591</f>
        <v>0</v>
      </c>
      <c r="CL563" s="21">
        <f>BW563*CF563</f>
        <v>0</v>
      </c>
      <c r="CM563" s="21">
        <f t="shared" ref="CM563:CN576" si="139">BX563*CG563</f>
        <v>0</v>
      </c>
      <c r="CN563" s="21">
        <f t="shared" si="139"/>
        <v>0</v>
      </c>
      <c r="CO563" s="21">
        <f>BW563*CI563</f>
        <v>0</v>
      </c>
      <c r="CP563" s="21">
        <f t="shared" ref="CP563:CQ576" si="140">BX563*CJ563</f>
        <v>0</v>
      </c>
      <c r="CQ563" s="21">
        <f t="shared" si="140"/>
        <v>0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56183.83</v>
      </c>
      <c r="DB563" s="21">
        <f>$G563*DB$591</f>
        <v>58783.3</v>
      </c>
      <c r="DC563" s="21">
        <f>$H563*DC$591</f>
        <v>62178.97</v>
      </c>
      <c r="DD563" s="21">
        <f>$I563*DD$591</f>
        <v>26959.43</v>
      </c>
      <c r="DE563" s="21">
        <f>$J563*DE$591</f>
        <v>26796.89</v>
      </c>
      <c r="DF563" s="21">
        <f>$K563*DF$591</f>
        <v>25675.97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55536.68</v>
      </c>
      <c r="DW563" s="21">
        <f>$G563*DW$591</f>
        <v>59595.519999999997</v>
      </c>
      <c r="DX563" s="21">
        <f>$H563*DX$591</f>
        <v>63619.23</v>
      </c>
      <c r="DY563" s="21">
        <f>$I563*DY$591</f>
        <v>28579.95</v>
      </c>
      <c r="DZ563" s="21">
        <f>$J563*DZ$591</f>
        <v>28572.12</v>
      </c>
      <c r="EA563" s="21">
        <f>$K563*EA$591</f>
        <v>27581.72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56266.32</v>
      </c>
      <c r="ER563" s="21">
        <f>$G563*ER$591</f>
        <v>60093.08</v>
      </c>
      <c r="ES563" s="21">
        <f>$H563*ES$591</f>
        <v>64498.05</v>
      </c>
      <c r="ET563" s="21">
        <f>$I563*ET$591</f>
        <v>27369.25</v>
      </c>
      <c r="EU563" s="21">
        <f>$J563*EU$591</f>
        <v>25721.71</v>
      </c>
      <c r="EV563" s="21">
        <f>$K563*EV$591</f>
        <v>24763.97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32</v>
      </c>
      <c r="FD563" s="23">
        <v>27</v>
      </c>
      <c r="FE563" s="23">
        <v>27</v>
      </c>
      <c r="FF563" s="21">
        <f>$F563*FC563</f>
        <v>1792384</v>
      </c>
      <c r="FG563" s="21">
        <f>$G563*FD563</f>
        <v>1526688</v>
      </c>
      <c r="FH563" s="21">
        <f>$H563*FE563</f>
        <v>1548774</v>
      </c>
      <c r="FI563" s="21">
        <f>$I563*FC563</f>
        <v>1641341.44</v>
      </c>
      <c r="FJ563" s="21">
        <f>$J563*FD563</f>
        <v>1407156.84</v>
      </c>
      <c r="FK563" s="21">
        <f>$K563*FE563</f>
        <v>1433670.84</v>
      </c>
      <c r="FL563" s="21">
        <f>$F563*FL$591</f>
        <v>56184.31</v>
      </c>
      <c r="FM563" s="21">
        <f>$G563*FM$591</f>
        <v>58822.85</v>
      </c>
      <c r="FN563" s="21">
        <f>$H563*FN$591</f>
        <v>62248.03</v>
      </c>
      <c r="FO563" s="21">
        <f>$I563*FO$591</f>
        <v>22819.64</v>
      </c>
      <c r="FP563" s="21">
        <f>$J563*FP$591</f>
        <v>21452.75</v>
      </c>
      <c r="FQ563" s="21">
        <f>$K563*FQ$591</f>
        <v>20738.77</v>
      </c>
      <c r="FR563" s="21">
        <f>FC563*FL563</f>
        <v>1797897.92</v>
      </c>
      <c r="FS563" s="21">
        <f t="shared" ref="FS563:FT576" si="147">FD563*FM563</f>
        <v>1588216.95</v>
      </c>
      <c r="FT563" s="21">
        <f t="shared" si="147"/>
        <v>1680696.81</v>
      </c>
      <c r="FU563" s="21">
        <f>FC563*FO563</f>
        <v>730228.48</v>
      </c>
      <c r="FV563" s="21">
        <f t="shared" ref="FV563:FW576" si="148">FD563*FP563</f>
        <v>579224.25</v>
      </c>
      <c r="FW563" s="21">
        <f t="shared" si="148"/>
        <v>559946.79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53592.66</v>
      </c>
      <c r="HC563" s="21">
        <f>$G563*HC$591</f>
        <v>58730.82</v>
      </c>
      <c r="HD563" s="21">
        <f>$H563*HD$591</f>
        <v>62085.73</v>
      </c>
      <c r="HE563" s="21">
        <f>$I563*HE$591</f>
        <v>24539.19</v>
      </c>
      <c r="HF563" s="21">
        <f>$J563*HF$591</f>
        <v>24665.38</v>
      </c>
      <c r="HG563" s="21">
        <f>$K563*HG$591</f>
        <v>23746.35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47</v>
      </c>
      <c r="HO563" s="23">
        <v>57</v>
      </c>
      <c r="HP563" s="23">
        <v>57</v>
      </c>
      <c r="HQ563" s="21">
        <f>$F563*HN563</f>
        <v>2632564</v>
      </c>
      <c r="HR563" s="21">
        <f>$G563*HO563</f>
        <v>3223008</v>
      </c>
      <c r="HS563" s="21">
        <f>$H563*HP563</f>
        <v>3269634</v>
      </c>
      <c r="HT563" s="21">
        <f>$I563*HN563</f>
        <v>2410720.2400000002</v>
      </c>
      <c r="HU563" s="21">
        <f>$J563*HO563</f>
        <v>2970664.44</v>
      </c>
      <c r="HV563" s="21">
        <f>$K563*HP563</f>
        <v>3026638.44</v>
      </c>
      <c r="HW563" s="21">
        <f>$F563*HW$591</f>
        <v>56236</v>
      </c>
      <c r="HX563" s="21">
        <f>$G563*HX$591</f>
        <v>59386.77</v>
      </c>
      <c r="HY563" s="21">
        <f>$H563*HY$591</f>
        <v>63248.51</v>
      </c>
      <c r="HZ563" s="21">
        <f>$I563*HZ$591</f>
        <v>28079.56</v>
      </c>
      <c r="IA563" s="21">
        <f>$J563*IA$591</f>
        <v>23961.32</v>
      </c>
      <c r="IB563" s="21">
        <f>$K563*IB$591</f>
        <v>22789.81</v>
      </c>
      <c r="IC563" s="21">
        <f>HN563*HW563</f>
        <v>2643092</v>
      </c>
      <c r="ID563" s="21">
        <f t="shared" ref="ID563:IE576" si="154">HO563*HX563</f>
        <v>3385045.89</v>
      </c>
      <c r="IE563" s="21">
        <f t="shared" si="154"/>
        <v>3605165.07</v>
      </c>
      <c r="IF563" s="21">
        <f>HN563*HZ563</f>
        <v>1319739.32</v>
      </c>
      <c r="IG563" s="21">
        <f t="shared" ref="IG563:IH576" si="155">HO563*IA563</f>
        <v>1365795.24</v>
      </c>
      <c r="IH563" s="21">
        <f t="shared" si="155"/>
        <v>1299019.17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56202.15</v>
      </c>
      <c r="IS563" s="21">
        <f>$G563*IS$591</f>
        <v>58953.45</v>
      </c>
      <c r="IT563" s="21">
        <f>$H563*IT$591</f>
        <v>62480.41</v>
      </c>
      <c r="IU563" s="21">
        <f>$I563*IU$591</f>
        <v>23850.62</v>
      </c>
      <c r="IV563" s="21">
        <f>$J563*IV$591</f>
        <v>22344.21</v>
      </c>
      <c r="IW563" s="21">
        <f>$K563*IW$591</f>
        <v>21214.23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56206</v>
      </c>
      <c r="JN563" s="21">
        <f>$G563*JN$591</f>
        <v>58785.58</v>
      </c>
      <c r="JO563" s="21">
        <f>$H563*JO$591</f>
        <v>62180.91</v>
      </c>
      <c r="JP563" s="21">
        <f>$I563*JP$591</f>
        <v>34791.279999999999</v>
      </c>
      <c r="JQ563" s="21">
        <f>$J563*JQ$591</f>
        <v>31243.9</v>
      </c>
      <c r="JR563" s="21">
        <f>$K563*JR$591</f>
        <v>30581.02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28</v>
      </c>
      <c r="JZ563" s="23">
        <v>37</v>
      </c>
      <c r="KA563" s="23">
        <v>37</v>
      </c>
      <c r="KB563" s="21">
        <f>$F563*JY563</f>
        <v>1568336</v>
      </c>
      <c r="KC563" s="21">
        <f>$G563*JZ563</f>
        <v>2092128</v>
      </c>
      <c r="KD563" s="21">
        <f>$H563*KA563</f>
        <v>2122394</v>
      </c>
      <c r="KE563" s="21">
        <f>$I563*JY563</f>
        <v>1436173.76</v>
      </c>
      <c r="KF563" s="21">
        <f>$J563*JZ563</f>
        <v>1928326.04</v>
      </c>
      <c r="KG563" s="21">
        <f>$K563*KA563</f>
        <v>1964660.04</v>
      </c>
      <c r="KH563" s="21">
        <f>$F563*KH$591</f>
        <v>56240.49</v>
      </c>
      <c r="KI563" s="21">
        <f>$G563*KI$591</f>
        <v>59438.79</v>
      </c>
      <c r="KJ563" s="21">
        <f>$H563*KJ$591</f>
        <v>63340.73</v>
      </c>
      <c r="KK563" s="21">
        <f>$I563*KK$591</f>
        <v>24516.9</v>
      </c>
      <c r="KL563" s="21">
        <f>$J563*KL$591</f>
        <v>21449.279999999999</v>
      </c>
      <c r="KM563" s="21">
        <f>$K563*KM$591</f>
        <v>20427.57</v>
      </c>
      <c r="KN563" s="21">
        <f>JY563*KH563</f>
        <v>1574733.72</v>
      </c>
      <c r="KO563" s="21">
        <f t="shared" ref="KO563:KP576" si="160">JZ563*KI563</f>
        <v>2199235.23</v>
      </c>
      <c r="KP563" s="21">
        <f t="shared" si="160"/>
        <v>2343607.0099999998</v>
      </c>
      <c r="KQ563" s="21">
        <f>JY563*KK563</f>
        <v>686473.2</v>
      </c>
      <c r="KR563" s="21">
        <f t="shared" ref="KR563:KS576" si="161">JZ563*KL563</f>
        <v>793623.36</v>
      </c>
      <c r="KS563" s="21">
        <f t="shared" si="161"/>
        <v>755820.09</v>
      </c>
      <c r="KT563" s="23">
        <v>42</v>
      </c>
      <c r="KU563" s="23">
        <v>44</v>
      </c>
      <c r="KV563" s="23">
        <v>44</v>
      </c>
      <c r="KW563" s="21">
        <f>$F563*KT563</f>
        <v>2352504</v>
      </c>
      <c r="KX563" s="21">
        <f>$G563*KU563</f>
        <v>2487936</v>
      </c>
      <c r="KY563" s="21">
        <f>$H563*KV563</f>
        <v>2523928</v>
      </c>
      <c r="KZ563" s="21">
        <f>$I563*KT563</f>
        <v>2154260.64</v>
      </c>
      <c r="LA563" s="21">
        <f>$J563*KU563</f>
        <v>2293144.48</v>
      </c>
      <c r="LB563" s="21">
        <f>$K563*KV563</f>
        <v>2336352.48</v>
      </c>
      <c r="LC563" s="21">
        <f>$F563*LC$591</f>
        <v>56227.49</v>
      </c>
      <c r="LD563" s="21">
        <f>$G563*LD$591</f>
        <v>59034.95</v>
      </c>
      <c r="LE563" s="21">
        <f>$H563*LE$591</f>
        <v>62624.99</v>
      </c>
      <c r="LF563" s="21">
        <f>$I563*LF$591</f>
        <v>22000.74</v>
      </c>
      <c r="LG563" s="21">
        <f>$J563*LG$591</f>
        <v>19427.39</v>
      </c>
      <c r="LH563" s="21">
        <f>$K563*LH$591</f>
        <v>18745.61</v>
      </c>
      <c r="LI563" s="21">
        <f>KT563*LC563</f>
        <v>2361554.58</v>
      </c>
      <c r="LJ563" s="21">
        <f t="shared" ref="LJ563:LK576" si="162">KU563*LD563</f>
        <v>2597537.7999999998</v>
      </c>
      <c r="LK563" s="21">
        <f t="shared" si="162"/>
        <v>2755499.56</v>
      </c>
      <c r="LL563" s="21">
        <f>KT563*LF563</f>
        <v>924031.08</v>
      </c>
      <c r="LM563" s="21">
        <f t="shared" ref="LM563:LN576" si="163">KU563*LG563</f>
        <v>854805.16</v>
      </c>
      <c r="LN563" s="21">
        <f t="shared" si="163"/>
        <v>824806.84</v>
      </c>
      <c r="LO563" s="23">
        <v>25</v>
      </c>
      <c r="LP563" s="23">
        <v>27</v>
      </c>
      <c r="LQ563" s="23">
        <v>27</v>
      </c>
      <c r="LR563" s="21">
        <f>$F563*LO563</f>
        <v>1400300</v>
      </c>
      <c r="LS563" s="21">
        <f>$G563*LP563</f>
        <v>1526688</v>
      </c>
      <c r="LT563" s="21">
        <f>$H563*LQ563</f>
        <v>1548774</v>
      </c>
      <c r="LU563" s="21">
        <f>$I563*LO563</f>
        <v>1282298</v>
      </c>
      <c r="LV563" s="21">
        <f>$J563*LP563</f>
        <v>1407156.84</v>
      </c>
      <c r="LW563" s="21">
        <f>$K563*LQ563</f>
        <v>1433670.84</v>
      </c>
      <c r="LX563" s="21">
        <f>$F563*LX$591</f>
        <v>56210.559999999998</v>
      </c>
      <c r="LY563" s="21">
        <f>$G563*LY$591</f>
        <v>59038.32</v>
      </c>
      <c r="LZ563" s="21">
        <f>$H563*LZ$591</f>
        <v>62630.32</v>
      </c>
      <c r="MA563" s="21">
        <f>$I563*MA$591</f>
        <v>29423.33</v>
      </c>
      <c r="MB563" s="21">
        <f>$J563*MB$591</f>
        <v>27218.9</v>
      </c>
      <c r="MC563" s="21">
        <f>$K563*MC$591</f>
        <v>26362.34</v>
      </c>
      <c r="MD563" s="21">
        <f>LO563*LX563</f>
        <v>1405264</v>
      </c>
      <c r="ME563" s="21">
        <f t="shared" ref="ME563:MF576" si="164">LP563*LY563</f>
        <v>1594034.64</v>
      </c>
      <c r="MF563" s="21">
        <f t="shared" si="164"/>
        <v>1691018.64</v>
      </c>
      <c r="MG563" s="21">
        <f>LO563*MA563</f>
        <v>735583.25</v>
      </c>
      <c r="MH563" s="21">
        <f t="shared" ref="MH563:MI576" si="165">LP563*MB563</f>
        <v>734910.3</v>
      </c>
      <c r="MI563" s="21">
        <f t="shared" si="165"/>
        <v>711783.18</v>
      </c>
      <c r="MJ563" s="23">
        <v>39</v>
      </c>
      <c r="MK563" s="23">
        <v>28</v>
      </c>
      <c r="ML563" s="23">
        <v>28</v>
      </c>
      <c r="MM563" s="21">
        <f>$F563*MJ563</f>
        <v>2184468</v>
      </c>
      <c r="MN563" s="21">
        <f>$G563*MK563</f>
        <v>1583232</v>
      </c>
      <c r="MO563" s="21">
        <f>$H563*ML563</f>
        <v>1606136</v>
      </c>
      <c r="MP563" s="21">
        <f>$I563*MJ563</f>
        <v>2000384.88</v>
      </c>
      <c r="MQ563" s="21">
        <f>$J563*MK563</f>
        <v>1459273.76</v>
      </c>
      <c r="MR563" s="21">
        <f>$K563*ML563</f>
        <v>1486769.76</v>
      </c>
      <c r="MS563" s="21">
        <f>$F563*MS$591</f>
        <v>56219.96</v>
      </c>
      <c r="MT563" s="21">
        <f>$G563*MT$591</f>
        <v>59306.51</v>
      </c>
      <c r="MU563" s="21">
        <f>$H563*MU$591</f>
        <v>63106.5</v>
      </c>
      <c r="MV563" s="21">
        <f>$I563*MV$591</f>
        <v>34344.199999999997</v>
      </c>
      <c r="MW563" s="21">
        <f>$J563*MW$591</f>
        <v>30871.64</v>
      </c>
      <c r="MX563" s="21">
        <f>$K563*MX$591</f>
        <v>29305.53</v>
      </c>
      <c r="MY563" s="21">
        <f>MJ563*MS563</f>
        <v>2192578.44</v>
      </c>
      <c r="MZ563" s="21">
        <f t="shared" ref="MZ563:NA576" si="166">MK563*MT563</f>
        <v>1660582.28</v>
      </c>
      <c r="NA563" s="21">
        <f t="shared" si="166"/>
        <v>1766982</v>
      </c>
      <c r="NB563" s="21">
        <f>MJ563*MV563</f>
        <v>1339423.8</v>
      </c>
      <c r="NC563" s="21">
        <f t="shared" ref="NC563:ND576" si="167">MK563*MW563</f>
        <v>864405.92</v>
      </c>
      <c r="ND563" s="21">
        <f t="shared" si="167"/>
        <v>820554.84</v>
      </c>
      <c r="NE563" s="23">
        <v>37</v>
      </c>
      <c r="NF563" s="23">
        <v>34</v>
      </c>
      <c r="NG563" s="23">
        <v>34</v>
      </c>
      <c r="NH563" s="21">
        <f>$F563*NE563</f>
        <v>2072444</v>
      </c>
      <c r="NI563" s="21">
        <f>$G563*NF563</f>
        <v>1922496</v>
      </c>
      <c r="NJ563" s="21">
        <f>$H563*NG563</f>
        <v>1950308</v>
      </c>
      <c r="NK563" s="21">
        <f>$I563*NE563</f>
        <v>1897801.04</v>
      </c>
      <c r="NL563" s="21">
        <f>$J563*NF563</f>
        <v>1771975.28</v>
      </c>
      <c r="NM563" s="21">
        <f>$K563*NG563</f>
        <v>1805363.28</v>
      </c>
      <c r="NN563" s="21">
        <f>$F563*NN$591</f>
        <v>56186.07</v>
      </c>
      <c r="NO563" s="21">
        <f>$G563*NO$591</f>
        <v>58662.96</v>
      </c>
      <c r="NP563" s="21">
        <f>$H563*NP$591</f>
        <v>61965.03</v>
      </c>
      <c r="NQ563" s="21">
        <f>$I563*NQ$591</f>
        <v>20579.96</v>
      </c>
      <c r="NR563" s="21">
        <f>$J563*NR$591</f>
        <v>19698.240000000002</v>
      </c>
      <c r="NS563" s="21">
        <f>$K563*NS$591</f>
        <v>18838.91</v>
      </c>
      <c r="NT563" s="21">
        <f>NE563*NN563</f>
        <v>2078884.59</v>
      </c>
      <c r="NU563" s="21">
        <f t="shared" ref="NU563:NV576" si="168">NF563*NO563</f>
        <v>1994540.64</v>
      </c>
      <c r="NV563" s="21">
        <f t="shared" si="168"/>
        <v>2106811.02</v>
      </c>
      <c r="NW563" s="21">
        <f>NE563*NQ563</f>
        <v>761458.52</v>
      </c>
      <c r="NX563" s="21">
        <f t="shared" ref="NX563:NY576" si="169">NF563*NR563</f>
        <v>669740.16</v>
      </c>
      <c r="NY563" s="21">
        <f t="shared" si="169"/>
        <v>640522.93999999994</v>
      </c>
      <c r="NZ563" s="23">
        <v>30</v>
      </c>
      <c r="OA563" s="23"/>
      <c r="OB563" s="23"/>
      <c r="OC563" s="21">
        <f>$F563*NZ563</f>
        <v>1680360</v>
      </c>
      <c r="OD563" s="21">
        <f>$G563*OA563</f>
        <v>0</v>
      </c>
      <c r="OE563" s="21">
        <f>$H563*OB563</f>
        <v>0</v>
      </c>
      <c r="OF563" s="21">
        <f>$I563*NZ563</f>
        <v>1538757.6</v>
      </c>
      <c r="OG563" s="21">
        <f>$J563*OA563</f>
        <v>0</v>
      </c>
      <c r="OH563" s="21">
        <f>$K563*OB563</f>
        <v>0</v>
      </c>
      <c r="OI563" s="21">
        <f>$F563*OI$591</f>
        <v>56212.38</v>
      </c>
      <c r="OJ563" s="21">
        <f>$G563*OJ$591</f>
        <v>59410.25</v>
      </c>
      <c r="OK563" s="21">
        <f>$H563*OK$591</f>
        <v>63290.79</v>
      </c>
      <c r="OL563" s="21">
        <f>$I563*OL$591</f>
        <v>28956.54</v>
      </c>
      <c r="OM563" s="21">
        <f>$J563*OM$591</f>
        <v>28884.74</v>
      </c>
      <c r="ON563" s="21">
        <f>$K563*ON$591</f>
        <v>27864.38</v>
      </c>
      <c r="OO563" s="21">
        <f>NZ563*OI563</f>
        <v>1686371.4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868696.2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56207.89</v>
      </c>
      <c r="PE563" s="21">
        <f>$G563*PE$591</f>
        <v>59049.11</v>
      </c>
      <c r="PF563" s="21">
        <f>$H563*PF$591</f>
        <v>62647.33</v>
      </c>
      <c r="PG563" s="21">
        <f>$I563*PG$591</f>
        <v>23000.58</v>
      </c>
      <c r="PH563" s="21">
        <f>$J563*PH$591</f>
        <v>22520.79</v>
      </c>
      <c r="PI563" s="21">
        <f>$K563*PI$591</f>
        <v>21792.7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49</v>
      </c>
      <c r="PQ563" s="23">
        <v>56</v>
      </c>
      <c r="PR563" s="23">
        <v>56</v>
      </c>
      <c r="PS563" s="21">
        <f>$F563*PP563</f>
        <v>2744588</v>
      </c>
      <c r="PT563" s="21">
        <f>$G563*PQ563</f>
        <v>3166464</v>
      </c>
      <c r="PU563" s="21">
        <f>$H563*PR563</f>
        <v>3212272</v>
      </c>
      <c r="PV563" s="21">
        <f>$I563*PP563</f>
        <v>2513304.08</v>
      </c>
      <c r="PW563" s="21">
        <f>$J563*PQ563</f>
        <v>2918547.52</v>
      </c>
      <c r="PX563" s="21">
        <f>$K563*PR563</f>
        <v>2973539.52</v>
      </c>
      <c r="PY563" s="21">
        <f>$F563*PY$591</f>
        <v>56235.11</v>
      </c>
      <c r="PZ563" s="21">
        <f>$G563*PZ$591</f>
        <v>59457.58</v>
      </c>
      <c r="QA563" s="21">
        <f>$H563*QA$591</f>
        <v>63373.42</v>
      </c>
      <c r="QB563" s="21">
        <f>$I563*QB$591</f>
        <v>28240.5</v>
      </c>
      <c r="QC563" s="21">
        <f>$J563*QC$591</f>
        <v>26002.720000000001</v>
      </c>
      <c r="QD563" s="21">
        <f>$K563*QD$591</f>
        <v>25052.54</v>
      </c>
      <c r="QE563" s="21">
        <f>PP563*PY563</f>
        <v>2755520.39</v>
      </c>
      <c r="QF563" s="21">
        <f t="shared" ref="QF563:QG576" si="174">PQ563*PZ563</f>
        <v>3329624.48</v>
      </c>
      <c r="QG563" s="21">
        <f t="shared" si="174"/>
        <v>3548911.52</v>
      </c>
      <c r="QH563" s="21">
        <f>PP563*QB563</f>
        <v>1383784.5</v>
      </c>
      <c r="QI563" s="21">
        <f t="shared" ref="QI563:QJ576" si="175">PQ563*QC563</f>
        <v>1456152.32</v>
      </c>
      <c r="QJ563" s="21">
        <f t="shared" si="175"/>
        <v>1402942.24</v>
      </c>
      <c r="QK563" s="23">
        <v>55</v>
      </c>
      <c r="QL563" s="23">
        <v>25</v>
      </c>
      <c r="QM563" s="23">
        <v>25</v>
      </c>
      <c r="QN563" s="21">
        <f>$F563*QK563</f>
        <v>3080660</v>
      </c>
      <c r="QO563" s="21">
        <f>$G563*QL563</f>
        <v>1413600</v>
      </c>
      <c r="QP563" s="21">
        <f>$H563*QM563</f>
        <v>1434050</v>
      </c>
      <c r="QQ563" s="21">
        <f>$I563*QK563</f>
        <v>2821055.6</v>
      </c>
      <c r="QR563" s="21">
        <f>$J563*QL563</f>
        <v>1302923</v>
      </c>
      <c r="QS563" s="21">
        <f>$K563*QM563</f>
        <v>1327473</v>
      </c>
      <c r="QT563" s="21">
        <f>$F563*QT$591</f>
        <v>56196.07</v>
      </c>
      <c r="QU563" s="21">
        <f>$G563*QU$591</f>
        <v>58919.26</v>
      </c>
      <c r="QV563" s="21">
        <f>$H563*QV$591</f>
        <v>62419.46</v>
      </c>
      <c r="QW563" s="21">
        <f>$I563*QW$591</f>
        <v>25439.54</v>
      </c>
      <c r="QX563" s="21">
        <f>$J563*QX$591</f>
        <v>24265.99</v>
      </c>
      <c r="QY563" s="21">
        <f>$K563*QY$591</f>
        <v>23017.4</v>
      </c>
      <c r="QZ563" s="21">
        <f>QK563*QT563</f>
        <v>3090783.85</v>
      </c>
      <c r="RA563" s="21">
        <f t="shared" ref="RA563:RB576" si="176">QL563*QU563</f>
        <v>1472981.5</v>
      </c>
      <c r="RB563" s="21">
        <f t="shared" si="176"/>
        <v>1560486.5</v>
      </c>
      <c r="RC563" s="21">
        <f>QK563*QW563</f>
        <v>1399174.7</v>
      </c>
      <c r="RD563" s="21">
        <f t="shared" ref="RD563:RE576" si="177">QL563*QX563</f>
        <v>606649.75</v>
      </c>
      <c r="RE563" s="21">
        <f t="shared" si="177"/>
        <v>575435</v>
      </c>
      <c r="RF563" s="23">
        <v>89</v>
      </c>
      <c r="RG563" s="23">
        <v>57</v>
      </c>
      <c r="RH563" s="23">
        <v>57</v>
      </c>
      <c r="RI563" s="21">
        <f>$F563*RF563</f>
        <v>4985068</v>
      </c>
      <c r="RJ563" s="21">
        <f>$G563*RG563</f>
        <v>3223008</v>
      </c>
      <c r="RK563" s="21">
        <f>$H563*RH563</f>
        <v>3269634</v>
      </c>
      <c r="RL563" s="21">
        <f>$I563*RF563</f>
        <v>4564980.88</v>
      </c>
      <c r="RM563" s="21">
        <f>$J563*RG563</f>
        <v>2970664.44</v>
      </c>
      <c r="RN563" s="21">
        <f>$K563*RH563</f>
        <v>3026638.44</v>
      </c>
      <c r="RO563" s="21">
        <f>$F563*RO$591</f>
        <v>52836.1</v>
      </c>
      <c r="RP563" s="21">
        <f>$G563*RP$591</f>
        <v>59169.27</v>
      </c>
      <c r="RQ563" s="21">
        <f>$H563*RQ$591</f>
        <v>62862.69</v>
      </c>
      <c r="RR563" s="21">
        <f>$I563*RR$591</f>
        <v>17562.64</v>
      </c>
      <c r="RS563" s="21">
        <f>$J563*RS$591</f>
        <v>17946.18</v>
      </c>
      <c r="RT563" s="21">
        <f>$K563*RT$591</f>
        <v>16994.28</v>
      </c>
      <c r="RU563" s="21">
        <f>RF563*RO563</f>
        <v>4702412.9000000004</v>
      </c>
      <c r="RV563" s="21">
        <f t="shared" ref="RV563:RW576" si="178">RG563*RP563</f>
        <v>3372648.39</v>
      </c>
      <c r="RW563" s="21">
        <f t="shared" si="178"/>
        <v>3583173.33</v>
      </c>
      <c r="RX563" s="21">
        <f>RF563*RR563</f>
        <v>1563074.96</v>
      </c>
      <c r="RY563" s="21">
        <f t="shared" ref="RY563:RZ576" si="179">RG563*RS563</f>
        <v>1022932.26</v>
      </c>
      <c r="RZ563" s="21">
        <f t="shared" si="179"/>
        <v>968673.96</v>
      </c>
      <c r="SA563" s="23"/>
      <c r="SB563" s="23">
        <v>23</v>
      </c>
      <c r="SC563" s="23">
        <v>23</v>
      </c>
      <c r="SD563" s="21">
        <f>$F563*SA563</f>
        <v>0</v>
      </c>
      <c r="SE563" s="21">
        <f>$G563*SB563</f>
        <v>1300512</v>
      </c>
      <c r="SF563" s="21">
        <f>$H563*SC563</f>
        <v>1319326</v>
      </c>
      <c r="SG563" s="21">
        <f>$I563*SA563</f>
        <v>0</v>
      </c>
      <c r="SH563" s="21">
        <f>$J563*SB563</f>
        <v>1198689.1599999999</v>
      </c>
      <c r="SI563" s="21">
        <f>$K563*SC563</f>
        <v>1221275.1599999999</v>
      </c>
      <c r="SJ563" s="21">
        <f>$F563*SJ$591</f>
        <v>56193.61</v>
      </c>
      <c r="SK563" s="21">
        <f>$G563*SK$591</f>
        <v>58278.7</v>
      </c>
      <c r="SL563" s="21">
        <f>$H563*SL$591</f>
        <v>61281.21</v>
      </c>
      <c r="SM563" s="21">
        <f>$I563*SM$591</f>
        <v>25626.27</v>
      </c>
      <c r="SN563" s="21">
        <f>$J563*SN$591</f>
        <v>22081.11</v>
      </c>
      <c r="SO563" s="21">
        <f>$K563*SO$591</f>
        <v>21090.93</v>
      </c>
      <c r="SP563" s="21">
        <f>SA563*SJ563</f>
        <v>0</v>
      </c>
      <c r="SQ563" s="21">
        <f t="shared" ref="SQ563:SR576" si="180">SB563*SK563</f>
        <v>1340410.1000000001</v>
      </c>
      <c r="SR563" s="21">
        <f t="shared" si="180"/>
        <v>1409467.83</v>
      </c>
      <c r="SS563" s="21">
        <f>SA563*SM563</f>
        <v>0</v>
      </c>
      <c r="ST563" s="21">
        <f t="shared" ref="ST563:SU576" si="181">SB563*SN563</f>
        <v>507865.53</v>
      </c>
      <c r="SU563" s="21">
        <f t="shared" si="181"/>
        <v>485091.39</v>
      </c>
      <c r="SV563" s="23">
        <v>26</v>
      </c>
      <c r="SW563" s="23">
        <v>27</v>
      </c>
      <c r="SX563" s="23">
        <v>27</v>
      </c>
      <c r="SY563" s="21">
        <f>$F563*SV563</f>
        <v>1456312</v>
      </c>
      <c r="SZ563" s="21">
        <f>$G563*SW563</f>
        <v>1526688</v>
      </c>
      <c r="TA563" s="21">
        <f>$H563*SX563</f>
        <v>1548774</v>
      </c>
      <c r="TB563" s="21">
        <f>$I563*SV563</f>
        <v>1333589.92</v>
      </c>
      <c r="TC563" s="21">
        <f>$J563*SW563</f>
        <v>1407156.84</v>
      </c>
      <c r="TD563" s="21">
        <f>$K563*SX563</f>
        <v>1433670.84</v>
      </c>
      <c r="TE563" s="21">
        <f>$F563*TE$591</f>
        <v>56238.45</v>
      </c>
      <c r="TF563" s="21">
        <f>$G563*TF$591</f>
        <v>59449.54</v>
      </c>
      <c r="TG563" s="21">
        <f>$H563*TG$591</f>
        <v>63359.87</v>
      </c>
      <c r="TH563" s="21">
        <f>$I563*TH$591</f>
        <v>25970.74</v>
      </c>
      <c r="TI563" s="21">
        <f>$J563*TI$591</f>
        <v>23418.55</v>
      </c>
      <c r="TJ563" s="21">
        <f>$K563*TJ$591</f>
        <v>22579.79</v>
      </c>
      <c r="TK563" s="21">
        <f>SV563*TE563</f>
        <v>1462199.7</v>
      </c>
      <c r="TL563" s="21">
        <f t="shared" ref="TL563:TM576" si="182">SW563*TF563</f>
        <v>1605137.58</v>
      </c>
      <c r="TM563" s="21">
        <f t="shared" si="182"/>
        <v>1710716.49</v>
      </c>
      <c r="TN563" s="21">
        <f>SV563*TH563</f>
        <v>675239.24</v>
      </c>
      <c r="TO563" s="21">
        <f t="shared" ref="TO563:TP576" si="183">SW563*TI563</f>
        <v>632300.85</v>
      </c>
      <c r="TP563" s="21">
        <f t="shared" si="183"/>
        <v>609654.32999999996</v>
      </c>
      <c r="TQ563" s="23">
        <v>49</v>
      </c>
      <c r="TR563" s="23">
        <v>51</v>
      </c>
      <c r="TS563" s="23">
        <v>51</v>
      </c>
      <c r="TT563" s="21">
        <f>$F563*TQ563</f>
        <v>2744588</v>
      </c>
      <c r="TU563" s="21">
        <f>$G563*TR563</f>
        <v>2883744</v>
      </c>
      <c r="TV563" s="21">
        <f>$H563*TS563</f>
        <v>2925462</v>
      </c>
      <c r="TW563" s="21">
        <f>$I563*TQ563</f>
        <v>2513304.08</v>
      </c>
      <c r="TX563" s="21">
        <f>$J563*TR563</f>
        <v>2657962.92</v>
      </c>
      <c r="TY563" s="21">
        <f>$K563*TS563</f>
        <v>2708044.92</v>
      </c>
      <c r="TZ563" s="21">
        <f>$F563*TZ$591</f>
        <v>56230.17</v>
      </c>
      <c r="UA563" s="21">
        <f>$G563*UA$591</f>
        <v>59169.98</v>
      </c>
      <c r="UB563" s="21">
        <f>$H563*UB$591</f>
        <v>62864.59</v>
      </c>
      <c r="UC563" s="21">
        <f>$I563*UC$591</f>
        <v>28164.97</v>
      </c>
      <c r="UD563" s="21">
        <f>$J563*UD$591</f>
        <v>24804.95</v>
      </c>
      <c r="UE563" s="21">
        <f>$K563*UE$591</f>
        <v>23670.22</v>
      </c>
      <c r="UF563" s="21">
        <f>TQ563*TZ563</f>
        <v>2755278.33</v>
      </c>
      <c r="UG563" s="21">
        <f t="shared" ref="UG563:UH576" si="184">TR563*UA563</f>
        <v>3017668.98</v>
      </c>
      <c r="UH563" s="21">
        <f t="shared" si="184"/>
        <v>3206094.09</v>
      </c>
      <c r="UI563" s="21">
        <f>TQ563*UC563</f>
        <v>1380083.53</v>
      </c>
      <c r="UJ563" s="21">
        <f t="shared" ref="UJ563:UK576" si="185">TR563*UD563</f>
        <v>1265052.45</v>
      </c>
      <c r="UK563" s="21">
        <f t="shared" si="185"/>
        <v>1207181.22</v>
      </c>
      <c r="UL563" s="23">
        <v>65</v>
      </c>
      <c r="UM563" s="23">
        <v>95</v>
      </c>
      <c r="UN563" s="23">
        <v>95</v>
      </c>
      <c r="UO563" s="21">
        <f>$F563*UL563</f>
        <v>3640780</v>
      </c>
      <c r="UP563" s="21">
        <f>$G563*UM563</f>
        <v>5371680</v>
      </c>
      <c r="UQ563" s="21">
        <f>$H563*UN563</f>
        <v>5449390</v>
      </c>
      <c r="UR563" s="21">
        <f>$I563*UL563</f>
        <v>3333974.8</v>
      </c>
      <c r="US563" s="21">
        <f>$J563*UM563</f>
        <v>4951107.4000000004</v>
      </c>
      <c r="UT563" s="21">
        <f>$K563*UN563</f>
        <v>5044397.4000000004</v>
      </c>
      <c r="UU563" s="21">
        <f>$F563*UU$591</f>
        <v>56237.01</v>
      </c>
      <c r="UV563" s="21">
        <f>$G563*UV$591</f>
        <v>59390.93</v>
      </c>
      <c r="UW563" s="21">
        <f>$H563*UW$591</f>
        <v>63255.42</v>
      </c>
      <c r="UX563" s="21">
        <f>$I563*UX$591</f>
        <v>26936.55</v>
      </c>
      <c r="UY563" s="21">
        <f>$J563*UY$591</f>
        <v>24535.29</v>
      </c>
      <c r="UZ563" s="21">
        <f>$K563*UZ$591</f>
        <v>23200.62</v>
      </c>
      <c r="VA563" s="21">
        <f>UL563*UU563</f>
        <v>3655405.65</v>
      </c>
      <c r="VB563" s="21">
        <f t="shared" ref="VB563:VC576" si="186">UM563*UV563</f>
        <v>5642138.3499999996</v>
      </c>
      <c r="VC563" s="21">
        <f t="shared" si="186"/>
        <v>6009264.9000000004</v>
      </c>
      <c r="VD563" s="21">
        <f>UL563*UX563</f>
        <v>1750875.75</v>
      </c>
      <c r="VE563" s="21">
        <f t="shared" ref="VE563:VF576" si="187">UM563*UY563</f>
        <v>2330852.5499999998</v>
      </c>
      <c r="VF563" s="21">
        <f t="shared" si="187"/>
        <v>2204058.9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35</v>
      </c>
      <c r="WC563" s="23">
        <v>34</v>
      </c>
      <c r="WD563" s="23">
        <v>34</v>
      </c>
      <c r="WE563" s="21">
        <f>$F563*WB563</f>
        <v>1960420</v>
      </c>
      <c r="WF563" s="21">
        <f>$G563*WC563</f>
        <v>1922496</v>
      </c>
      <c r="WG563" s="21">
        <f>$H563*WD563</f>
        <v>1950308</v>
      </c>
      <c r="WH563" s="21">
        <f>$I563*WB563</f>
        <v>1795217.2</v>
      </c>
      <c r="WI563" s="21">
        <f>$J563*WC563</f>
        <v>1771975.28</v>
      </c>
      <c r="WJ563" s="21">
        <f>$K563*WD563</f>
        <v>1805363.28</v>
      </c>
      <c r="WK563" s="21">
        <f>$F563*WK$591</f>
        <v>56190.55</v>
      </c>
      <c r="WL563" s="21">
        <f>$G563*WL$591</f>
        <v>58834.6</v>
      </c>
      <c r="WM563" s="21">
        <f>$H563*WM$591</f>
        <v>62268.72</v>
      </c>
      <c r="WN563" s="21">
        <f>$I563*WN$591</f>
        <v>20339.91</v>
      </c>
      <c r="WO563" s="21">
        <f>$J563*WO$591</f>
        <v>19956.93</v>
      </c>
      <c r="WP563" s="21">
        <f>$K563*WP$591</f>
        <v>19267.259999999998</v>
      </c>
      <c r="WQ563" s="21">
        <f>WB563*WK563</f>
        <v>1966669.25</v>
      </c>
      <c r="WR563" s="21">
        <f t="shared" ref="WR563:WS576" si="191">WC563*WL563</f>
        <v>2000376.4</v>
      </c>
      <c r="WS563" s="21">
        <f t="shared" si="191"/>
        <v>2117136.48</v>
      </c>
      <c r="WT563" s="21">
        <f>WB563*WN563</f>
        <v>711896.85</v>
      </c>
      <c r="WU563" s="21">
        <f t="shared" ref="WU563:WV576" si="192">WC563*WO563</f>
        <v>678535.62</v>
      </c>
      <c r="WV563" s="21">
        <f t="shared" si="192"/>
        <v>655086.84</v>
      </c>
      <c r="WW563" s="23">
        <v>52</v>
      </c>
      <c r="WX563" s="23">
        <v>54</v>
      </c>
      <c r="WY563" s="23">
        <v>54</v>
      </c>
      <c r="WZ563" s="21">
        <f>$F563*WW563</f>
        <v>2912624</v>
      </c>
      <c r="XA563" s="21">
        <f>$G563*WX563</f>
        <v>3053376</v>
      </c>
      <c r="XB563" s="21">
        <f>$H563*WY563</f>
        <v>3097548</v>
      </c>
      <c r="XC563" s="21">
        <f>$I563*WW563</f>
        <v>2667179.84</v>
      </c>
      <c r="XD563" s="21">
        <f>$J563*WX563</f>
        <v>2814313.68</v>
      </c>
      <c r="XE563" s="21">
        <f>$K563*WY563</f>
        <v>2867341.68</v>
      </c>
      <c r="XF563" s="21">
        <f>$F563*XF$591</f>
        <v>56200.59</v>
      </c>
      <c r="XG563" s="21">
        <f>$G563*XG$591</f>
        <v>58898.9</v>
      </c>
      <c r="XH563" s="21">
        <f>$H563*XH$591</f>
        <v>62382.42</v>
      </c>
      <c r="XI563" s="21">
        <f>$I563*XI$591</f>
        <v>20646.439999999999</v>
      </c>
      <c r="XJ563" s="21">
        <f>$J563*XJ$591</f>
        <v>19411.53</v>
      </c>
      <c r="XK563" s="21">
        <f>$K563*XK$591</f>
        <v>18566.73</v>
      </c>
      <c r="XL563" s="21">
        <f>WW563*XF563</f>
        <v>2922430.68</v>
      </c>
      <c r="XM563" s="21">
        <f t="shared" ref="XM563:XN576" si="193">WX563*XG563</f>
        <v>3180540.6</v>
      </c>
      <c r="XN563" s="21">
        <f t="shared" si="193"/>
        <v>3368650.68</v>
      </c>
      <c r="XO563" s="21">
        <f>WW563*XI563</f>
        <v>1073614.8799999999</v>
      </c>
      <c r="XP563" s="21">
        <f t="shared" ref="XP563:XQ576" si="194">WX563*XJ563</f>
        <v>1048222.62</v>
      </c>
      <c r="XQ563" s="21">
        <f t="shared" si="194"/>
        <v>1002603.42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5047856</v>
      </c>
      <c r="XX563" s="21">
        <f>$I563*XR563</f>
        <v>4513688.96</v>
      </c>
      <c r="XY563" s="21">
        <f>$J563*XS563</f>
        <v>4586288.96</v>
      </c>
      <c r="XZ563" s="21">
        <f>$K563*XT563</f>
        <v>4672704.96</v>
      </c>
      <c r="YA563" s="21">
        <f>$F563*YA$591</f>
        <v>55860.18</v>
      </c>
      <c r="YB563" s="21">
        <f>$G563*YB$591</f>
        <v>58642.95</v>
      </c>
      <c r="YC563" s="21">
        <f>$H563*YC$591</f>
        <v>61929.19</v>
      </c>
      <c r="YD563" s="21">
        <f>$I563*YD$591</f>
        <v>18041.990000000002</v>
      </c>
      <c r="YE563" s="21">
        <f>$J563*YE$591</f>
        <v>17651.439999999999</v>
      </c>
      <c r="YF563" s="21">
        <f>$K563*YF$591</f>
        <v>16874.060000000001</v>
      </c>
      <c r="YG563" s="21">
        <f>XR563*YA563</f>
        <v>4915695.84</v>
      </c>
      <c r="YH563" s="21">
        <f t="shared" ref="YH563:YI576" si="195">XS563*YB563</f>
        <v>5160579.5999999996</v>
      </c>
      <c r="YI563" s="21">
        <f t="shared" si="195"/>
        <v>5449768.7199999997</v>
      </c>
      <c r="YJ563" s="21">
        <f>XR563*YD563</f>
        <v>1587695.12</v>
      </c>
      <c r="YK563" s="21">
        <f t="shared" ref="YK563:YL576" si="196">XS563*YE563</f>
        <v>1553326.72</v>
      </c>
      <c r="YL563" s="21">
        <f t="shared" si="196"/>
        <v>1484917.28</v>
      </c>
      <c r="YM563" s="23">
        <v>25</v>
      </c>
      <c r="YN563" s="23">
        <v>27</v>
      </c>
      <c r="YO563" s="23">
        <v>27</v>
      </c>
      <c r="YP563" s="21">
        <f>$F563*YM563</f>
        <v>1400300</v>
      </c>
      <c r="YQ563" s="21">
        <f>$G563*YN563</f>
        <v>1526688</v>
      </c>
      <c r="YR563" s="21">
        <f>$H563*YO563</f>
        <v>1548774</v>
      </c>
      <c r="YS563" s="21">
        <f>$I563*YM563</f>
        <v>1282298</v>
      </c>
      <c r="YT563" s="21">
        <f>$J563*YN563</f>
        <v>1407156.84</v>
      </c>
      <c r="YU563" s="21">
        <f>$K563*YO563</f>
        <v>1433670.84</v>
      </c>
      <c r="YV563" s="21">
        <f>$F563*YV$591</f>
        <v>56183.71</v>
      </c>
      <c r="YW563" s="21">
        <f>$G563*YW$591</f>
        <v>58487.55</v>
      </c>
      <c r="YX563" s="21">
        <f>$H563*YX$591</f>
        <v>61653.15</v>
      </c>
      <c r="YY563" s="21">
        <f>$I563*YY$591</f>
        <v>22330.36</v>
      </c>
      <c r="YZ563" s="21">
        <f>$J563*YZ$591</f>
        <v>20547.13</v>
      </c>
      <c r="ZA563" s="21">
        <f>$K563*ZA$591</f>
        <v>19550.88</v>
      </c>
      <c r="ZB563" s="21">
        <f>YM563*YV563</f>
        <v>1404592.75</v>
      </c>
      <c r="ZC563" s="21">
        <f t="shared" ref="ZC563:ZD576" si="197">YN563*YW563</f>
        <v>1579163.85</v>
      </c>
      <c r="ZD563" s="21">
        <f t="shared" si="197"/>
        <v>1664635.05</v>
      </c>
      <c r="ZE563" s="21">
        <f>YM563*YY563</f>
        <v>558259</v>
      </c>
      <c r="ZF563" s="21">
        <f t="shared" ref="ZF563:ZG576" si="198">YN563*YZ563</f>
        <v>554772.51</v>
      </c>
      <c r="ZG563" s="21">
        <f t="shared" si="198"/>
        <v>527873.76</v>
      </c>
      <c r="ZH563" s="23">
        <v>21</v>
      </c>
      <c r="ZI563" s="23">
        <v>43</v>
      </c>
      <c r="ZJ563" s="23">
        <v>43</v>
      </c>
      <c r="ZK563" s="21">
        <f>$F563*ZH563</f>
        <v>1176252</v>
      </c>
      <c r="ZL563" s="21">
        <f>$G563*ZI563</f>
        <v>2431392</v>
      </c>
      <c r="ZM563" s="21">
        <f>$H563*ZJ563</f>
        <v>2466566</v>
      </c>
      <c r="ZN563" s="21">
        <f>$I563*ZH563</f>
        <v>1077130.32</v>
      </c>
      <c r="ZO563" s="21">
        <f>$J563*ZI563</f>
        <v>2241027.56</v>
      </c>
      <c r="ZP563" s="21">
        <f>$K563*ZJ563</f>
        <v>2283253.56</v>
      </c>
      <c r="ZQ563" s="21">
        <f>$F563*ZQ$591</f>
        <v>56246.23</v>
      </c>
      <c r="ZR563" s="21">
        <f>$G563*ZR$591</f>
        <v>58368.87</v>
      </c>
      <c r="ZS563" s="21">
        <f>$H563*ZS$591</f>
        <v>61442.42</v>
      </c>
      <c r="ZT563" s="21">
        <f>$I563*ZT$591</f>
        <v>29222.7</v>
      </c>
      <c r="ZU563" s="21">
        <f>$J563*ZU$591</f>
        <v>18056.71</v>
      </c>
      <c r="ZV563" s="21">
        <f>$K563*ZV$591</f>
        <v>17148.939999999999</v>
      </c>
      <c r="ZW563" s="21">
        <f>ZH563*ZQ563</f>
        <v>1181170.83</v>
      </c>
      <c r="ZX563" s="21">
        <f t="shared" ref="ZX563:ZY576" si="199">ZI563*ZR563</f>
        <v>2509861.41</v>
      </c>
      <c r="ZY563" s="21">
        <f t="shared" si="199"/>
        <v>2642024.06</v>
      </c>
      <c r="ZZ563" s="21">
        <f>ZH563*ZT563</f>
        <v>613676.69999999995</v>
      </c>
      <c r="AAA563" s="21">
        <f t="shared" ref="AAA563:AAB576" si="200">ZI563*ZU563</f>
        <v>776438.53</v>
      </c>
      <c r="AAB563" s="21">
        <f t="shared" si="200"/>
        <v>737404.42</v>
      </c>
      <c r="AAC563" s="23">
        <v>23</v>
      </c>
      <c r="AAD563" s="23">
        <v>21</v>
      </c>
      <c r="AAE563" s="23">
        <v>21</v>
      </c>
      <c r="AAF563" s="21">
        <f>$F563*AAC563</f>
        <v>1288276</v>
      </c>
      <c r="AAG563" s="21">
        <f>$G563*AAD563</f>
        <v>1187424</v>
      </c>
      <c r="AAH563" s="21">
        <f>$H563*AAE563</f>
        <v>1204602</v>
      </c>
      <c r="AAI563" s="21">
        <f>$I563*AAC563</f>
        <v>1179714.1599999999</v>
      </c>
      <c r="AAJ563" s="21">
        <f>$J563*AAD563</f>
        <v>1094455.32</v>
      </c>
      <c r="AAK563" s="21">
        <f>$K563*AAE563</f>
        <v>1115077.32</v>
      </c>
      <c r="AAL563" s="21">
        <f>$F563*AAL$591</f>
        <v>55478.720000000001</v>
      </c>
      <c r="AAM563" s="21">
        <f>$G563*AAM$591</f>
        <v>59399.54</v>
      </c>
      <c r="AAN563" s="21">
        <f>$H563*AAN$591</f>
        <v>63270.64</v>
      </c>
      <c r="AAO563" s="21">
        <f>$I563*AAO$591</f>
        <v>25239.21</v>
      </c>
      <c r="AAP563" s="21">
        <f>$J563*AAP$591</f>
        <v>24617.29</v>
      </c>
      <c r="AAQ563" s="21">
        <f>$K563*AAQ$591</f>
        <v>23474.1</v>
      </c>
      <c r="AAR563" s="21">
        <f>AAC563*AAL563</f>
        <v>1276010.56</v>
      </c>
      <c r="AAS563" s="21">
        <f t="shared" ref="AAS563:AAT576" si="201">AAD563*AAM563</f>
        <v>1247390.3400000001</v>
      </c>
      <c r="AAT563" s="21">
        <f t="shared" si="201"/>
        <v>1328683.44</v>
      </c>
      <c r="AAU563" s="21">
        <f>AAC563*AAO563</f>
        <v>580501.82999999996</v>
      </c>
      <c r="AAV563" s="21">
        <f t="shared" ref="AAV563:AAW576" si="202">AAD563*AAP563</f>
        <v>516963.09</v>
      </c>
      <c r="AAW563" s="21">
        <f t="shared" si="202"/>
        <v>492956.1</v>
      </c>
      <c r="AAX563" s="23">
        <v>32</v>
      </c>
      <c r="AAY563" s="23">
        <v>26</v>
      </c>
      <c r="AAZ563" s="23">
        <v>26</v>
      </c>
      <c r="ABA563" s="21">
        <f>$F563*AAX563</f>
        <v>1792384</v>
      </c>
      <c r="ABB563" s="21">
        <f>$G563*AAY563</f>
        <v>1470144</v>
      </c>
      <c r="ABC563" s="21">
        <f>$H563*AAZ563</f>
        <v>1491412</v>
      </c>
      <c r="ABD563" s="21">
        <f>$I563*AAX563</f>
        <v>1641341.44</v>
      </c>
      <c r="ABE563" s="21">
        <f>$J563*AAY563</f>
        <v>1355039.92</v>
      </c>
      <c r="ABF563" s="21">
        <f>$K563*AAZ563</f>
        <v>1380571.92</v>
      </c>
      <c r="ABG563" s="21">
        <f>$F563*ABG$591</f>
        <v>56190.82</v>
      </c>
      <c r="ABH563" s="21">
        <f>$G563*ABH$591</f>
        <v>58735.97</v>
      </c>
      <c r="ABI563" s="21">
        <f>$H563*ABI$591</f>
        <v>62093.74</v>
      </c>
      <c r="ABJ563" s="21">
        <f>$I563*ABJ$591</f>
        <v>16008.63</v>
      </c>
      <c r="ABK563" s="21">
        <f>$J563*ABK$591</f>
        <v>15230.44</v>
      </c>
      <c r="ABL563" s="21">
        <f>$K563*ABL$591</f>
        <v>14399.97</v>
      </c>
      <c r="ABM563" s="21">
        <f>AAX563*ABG563</f>
        <v>1798106.24</v>
      </c>
      <c r="ABN563" s="21">
        <f t="shared" ref="ABN563:ABO576" si="203">AAY563*ABH563</f>
        <v>1527135.22</v>
      </c>
      <c r="ABO563" s="21">
        <f t="shared" si="203"/>
        <v>1614437.24</v>
      </c>
      <c r="ABP563" s="21">
        <f>AAX563*ABJ563</f>
        <v>512276.16</v>
      </c>
      <c r="ABQ563" s="21">
        <f t="shared" ref="ABQ563:ABR576" si="204">AAY563*ABK563</f>
        <v>395991.44</v>
      </c>
      <c r="ABR563" s="21">
        <f t="shared" si="204"/>
        <v>374399.22</v>
      </c>
      <c r="ABS563" s="23">
        <v>16</v>
      </c>
      <c r="ABT563" s="23"/>
      <c r="ABU563" s="23"/>
      <c r="ABV563" s="21">
        <f>$F563*ABS563</f>
        <v>896192</v>
      </c>
      <c r="ABW563" s="21">
        <f>$G563*ABT563</f>
        <v>0</v>
      </c>
      <c r="ABX563" s="21">
        <f>$H563*ABU563</f>
        <v>0</v>
      </c>
      <c r="ABY563" s="21">
        <f>$I563*ABS563</f>
        <v>820670.72</v>
      </c>
      <c r="ABZ563" s="21">
        <f>$J563*ABT563</f>
        <v>0</v>
      </c>
      <c r="ACA563" s="21">
        <f>$K563*ABU563</f>
        <v>0</v>
      </c>
      <c r="ACB563" s="21">
        <f>$F563*ACB$591</f>
        <v>56151.85</v>
      </c>
      <c r="ACC563" s="21">
        <f>$G563*ACC$591</f>
        <v>57900.83</v>
      </c>
      <c r="ACD563" s="21">
        <f>$H563*ACD$591</f>
        <v>60611.07</v>
      </c>
      <c r="ACE563" s="21">
        <f>$I563*ACE$591</f>
        <v>19479.91</v>
      </c>
      <c r="ACF563" s="21">
        <f>$J563*ACF$591</f>
        <v>18195.580000000002</v>
      </c>
      <c r="ACG563" s="21">
        <f>$K563*ACG$591</f>
        <v>17530.3</v>
      </c>
      <c r="ACH563" s="21">
        <f>ABS563*ACB563</f>
        <v>898429.6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311678.56</v>
      </c>
      <c r="ACL563" s="21">
        <f t="shared" ref="ACL563:ACM576" si="206">ABT563*ACF563</f>
        <v>0</v>
      </c>
      <c r="ACM563" s="21">
        <f t="shared" si="206"/>
        <v>0</v>
      </c>
      <c r="ACN563" s="23">
        <v>28</v>
      </c>
      <c r="ACO563" s="23">
        <v>30</v>
      </c>
      <c r="ACP563" s="23">
        <v>30</v>
      </c>
      <c r="ACQ563" s="21">
        <f>$F563*ACN563</f>
        <v>1568336</v>
      </c>
      <c r="ACR563" s="21">
        <f>$G563*ACO563</f>
        <v>1696320</v>
      </c>
      <c r="ACS563" s="21">
        <f>$H563*ACP563</f>
        <v>1720860</v>
      </c>
      <c r="ACT563" s="21">
        <f>$I563*ACN563</f>
        <v>1436173.76</v>
      </c>
      <c r="ACU563" s="21">
        <f>$J563*ACO563</f>
        <v>1563507.6</v>
      </c>
      <c r="ACV563" s="21">
        <f>$K563*ACP563</f>
        <v>1592967.6</v>
      </c>
      <c r="ACW563" s="21">
        <f>$F563*ACW$591</f>
        <v>56180.35</v>
      </c>
      <c r="ACX563" s="21">
        <f>$G563*ACX$591</f>
        <v>58582.49</v>
      </c>
      <c r="ACY563" s="21">
        <f>$H563*ACY$591</f>
        <v>61822.22</v>
      </c>
      <c r="ACZ563" s="21">
        <f>$I563*ACZ$591</f>
        <v>21030.95</v>
      </c>
      <c r="ADA563" s="21">
        <f>$J563*ADA$591</f>
        <v>19843.25</v>
      </c>
      <c r="ADB563" s="21">
        <f>$K563*ADB$591</f>
        <v>19072.7</v>
      </c>
      <c r="ADC563" s="21">
        <f>ACN563*ACW563</f>
        <v>1573049.8</v>
      </c>
      <c r="ADD563" s="21">
        <f t="shared" ref="ADD563:ADE576" si="207">ACO563*ACX563</f>
        <v>1757474.7</v>
      </c>
      <c r="ADE563" s="21">
        <f t="shared" si="207"/>
        <v>1854666.6</v>
      </c>
      <c r="ADF563" s="21">
        <f>ACN563*ACZ563</f>
        <v>588866.6</v>
      </c>
      <c r="ADG563" s="21">
        <f t="shared" ref="ADG563:ADH576" si="208">ACO563*ADA563</f>
        <v>595297.5</v>
      </c>
      <c r="ADH563" s="21">
        <f t="shared" si="208"/>
        <v>572181</v>
      </c>
      <c r="ADI563" s="184">
        <v>49</v>
      </c>
      <c r="ADJ563" s="184">
        <v>82</v>
      </c>
      <c r="ADK563" s="184">
        <v>82</v>
      </c>
      <c r="ADL563" s="21">
        <f>$F563*ADI563</f>
        <v>2744588</v>
      </c>
      <c r="ADM563" s="21">
        <f>$G563*ADJ563</f>
        <v>4636608</v>
      </c>
      <c r="ADN563" s="21">
        <f>$H563*ADK563</f>
        <v>4703684</v>
      </c>
      <c r="ADO563" s="21">
        <f>$I563*ADI563</f>
        <v>2513304.08</v>
      </c>
      <c r="ADP563" s="21">
        <f>$J563*ADJ563</f>
        <v>4273587.4400000004</v>
      </c>
      <c r="ADQ563" s="21">
        <f>$K563*ADK563</f>
        <v>4354111.4400000004</v>
      </c>
      <c r="ADR563" s="21">
        <f>$F563*ADR$591</f>
        <v>56202.19</v>
      </c>
      <c r="ADS563" s="21">
        <f>$G563*ADS$591</f>
        <v>58862.35</v>
      </c>
      <c r="ADT563" s="21">
        <f>$H563*ADT$591</f>
        <v>62318.66</v>
      </c>
      <c r="ADU563" s="21">
        <f>$I563*ADU$591</f>
        <v>18338.98</v>
      </c>
      <c r="ADV563" s="21">
        <f>$J563*ADV$591</f>
        <v>16877.68</v>
      </c>
      <c r="ADW563" s="21">
        <f>$K563*ADW$591</f>
        <v>16020.97</v>
      </c>
      <c r="ADX563" s="21">
        <f>ADI563*ADR563</f>
        <v>2753907.31</v>
      </c>
      <c r="ADY563" s="21">
        <f t="shared" ref="ADY563:ADZ576" si="209">ADJ563*ADS563</f>
        <v>4826712.7</v>
      </c>
      <c r="ADZ563" s="21">
        <f t="shared" si="209"/>
        <v>5110130.12</v>
      </c>
      <c r="AEA563" s="21">
        <f>ADI563*ADU563</f>
        <v>898610.02</v>
      </c>
      <c r="AEB563" s="21">
        <f t="shared" ref="AEB563:AEC576" si="210">ADJ563*ADV563</f>
        <v>1383969.76</v>
      </c>
      <c r="AEC563" s="21">
        <f t="shared" si="210"/>
        <v>1313719.54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52388.480000000003</v>
      </c>
      <c r="AEN563" s="21">
        <f>$G563*AEN$591</f>
        <v>58584.18</v>
      </c>
      <c r="AEO563" s="21">
        <f>$H563*AEO$591</f>
        <v>61823.03</v>
      </c>
      <c r="AEP563" s="21">
        <f>$I563*AEP$591</f>
        <v>21279.42</v>
      </c>
      <c r="AEQ563" s="21">
        <f>$J563*AEQ$591</f>
        <v>21411.27</v>
      </c>
      <c r="AER563" s="21">
        <f>$K563*AER$591</f>
        <v>20608.259999999998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56214.57</v>
      </c>
      <c r="AFI563" s="21">
        <f>$G563*AFI$591</f>
        <v>59182.33</v>
      </c>
      <c r="AFJ563" s="21">
        <f>$H563*AFJ$591</f>
        <v>62887.26</v>
      </c>
      <c r="AFK563" s="21">
        <f>$I563*AFK$591</f>
        <v>23124.66</v>
      </c>
      <c r="AFL563" s="21">
        <f>$J563*AFL$591</f>
        <v>22281.67</v>
      </c>
      <c r="AFM563" s="21">
        <f>$K563*AFM$591</f>
        <v>21403.32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23</v>
      </c>
      <c r="AFU563" s="23">
        <v>20</v>
      </c>
      <c r="AFV563" s="23">
        <v>20</v>
      </c>
      <c r="AFW563" s="21">
        <f>$F563*AFT563</f>
        <v>1288276</v>
      </c>
      <c r="AFX563" s="21">
        <f>$G563*AFU563</f>
        <v>1130880</v>
      </c>
      <c r="AFY563" s="21">
        <f>$H563*AFV563</f>
        <v>1147240</v>
      </c>
      <c r="AFZ563" s="21">
        <f>$I563*AFT563</f>
        <v>1179714.1599999999</v>
      </c>
      <c r="AGA563" s="21">
        <f>$J563*AFU563</f>
        <v>1042338.4</v>
      </c>
      <c r="AGB563" s="21">
        <f>$K563*AFV563</f>
        <v>1061978.3999999999</v>
      </c>
      <c r="AGC563" s="21">
        <f>$F563*AGC$591</f>
        <v>56180.85</v>
      </c>
      <c r="AGD563" s="21">
        <f>$G563*AGD$591</f>
        <v>58489.49</v>
      </c>
      <c r="AGE563" s="21">
        <f>$H563*AGE$591</f>
        <v>61656.6</v>
      </c>
      <c r="AGF563" s="21">
        <f>$I563*AGF$591</f>
        <v>25349.35</v>
      </c>
      <c r="AGG563" s="21">
        <f>$J563*AGG$591</f>
        <v>22961.919999999998</v>
      </c>
      <c r="AGH563" s="21">
        <f>$K563*AGH$591</f>
        <v>22072.75</v>
      </c>
      <c r="AGI563" s="21">
        <f>AFT563*AGC563</f>
        <v>1292159.55</v>
      </c>
      <c r="AGJ563" s="21">
        <f t="shared" ref="AGJ563:AGK576" si="215">AFU563*AGD563</f>
        <v>1169789.8</v>
      </c>
      <c r="AGK563" s="21">
        <f t="shared" si="215"/>
        <v>1233132</v>
      </c>
      <c r="AGL563" s="21">
        <f>AFT563*AGF563</f>
        <v>583035.05000000005</v>
      </c>
      <c r="AGM563" s="21">
        <f t="shared" ref="AGM563:AGN576" si="216">AFU563*AGG563</f>
        <v>459238.40000000002</v>
      </c>
      <c r="AGN563" s="21">
        <f t="shared" si="216"/>
        <v>441455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56188.15</v>
      </c>
      <c r="AGY563" s="21">
        <f>$G563*AGY$591</f>
        <v>58620.49</v>
      </c>
      <c r="AGZ563" s="21">
        <f>$H563*AGZ$591</f>
        <v>61888.26</v>
      </c>
      <c r="AHA563" s="21">
        <f>$I563*AHA$591</f>
        <v>38029.99</v>
      </c>
      <c r="AHB563" s="21">
        <f>$J563*AHB$591</f>
        <v>34235.050000000003</v>
      </c>
      <c r="AHC563" s="21">
        <f>$K563*AHC$591</f>
        <v>32841.800000000003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49</v>
      </c>
      <c r="AHK563" s="23">
        <v>26</v>
      </c>
      <c r="AHL563" s="23">
        <v>26</v>
      </c>
      <c r="AHM563" s="21">
        <f>$F563*AHJ563</f>
        <v>2744588</v>
      </c>
      <c r="AHN563" s="21">
        <f>$G563*AHK563</f>
        <v>1470144</v>
      </c>
      <c r="AHO563" s="21">
        <f>$H563*AHL563</f>
        <v>1491412</v>
      </c>
      <c r="AHP563" s="21">
        <f>$I563*AHJ563</f>
        <v>2513304.08</v>
      </c>
      <c r="AHQ563" s="21">
        <f>$J563*AHK563</f>
        <v>1355039.92</v>
      </c>
      <c r="AHR563" s="21">
        <f>$K563*AHL563</f>
        <v>1380571.92</v>
      </c>
      <c r="AHS563" s="21">
        <f>$F563*AHS$591</f>
        <v>56208.98</v>
      </c>
      <c r="AHT563" s="21">
        <f>$G563*AHT$591</f>
        <v>59101.82</v>
      </c>
      <c r="AHU563" s="21">
        <f>$H563*AHU$591</f>
        <v>62743.79</v>
      </c>
      <c r="AHV563" s="21">
        <f>$I563*AHV$591</f>
        <v>22305.95</v>
      </c>
      <c r="AHW563" s="21">
        <f>$J563*AHW$591</f>
        <v>21068.400000000001</v>
      </c>
      <c r="AHX563" s="21">
        <f>$K563*AHX$591</f>
        <v>20141.939999999999</v>
      </c>
      <c r="AHY563" s="21">
        <f>AHJ563*AHS563</f>
        <v>2754240.02</v>
      </c>
      <c r="AHZ563" s="21">
        <f t="shared" ref="AHZ563:AIA576" si="219">AHK563*AHT563</f>
        <v>1536647.32</v>
      </c>
      <c r="AIA563" s="21">
        <f t="shared" si="219"/>
        <v>1631338.54</v>
      </c>
      <c r="AIB563" s="21">
        <f>AHJ563*AHV563</f>
        <v>1092991.55</v>
      </c>
      <c r="AIC563" s="21">
        <f t="shared" ref="AIC563:AID576" si="220">AHK563*AHW563</f>
        <v>547778.4</v>
      </c>
      <c r="AID563" s="21">
        <f t="shared" si="220"/>
        <v>523690.44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2007670</v>
      </c>
      <c r="AJF563" s="21">
        <f>$I563*AIZ563</f>
        <v>1795217.2</v>
      </c>
      <c r="AJG563" s="21">
        <f>$J563*AJA563</f>
        <v>1824092.2</v>
      </c>
      <c r="AJH563" s="21">
        <f>$K563*AJB563</f>
        <v>1858462.2</v>
      </c>
      <c r="AJI563" s="21">
        <f>$F563*AJI$591</f>
        <v>54807.23</v>
      </c>
      <c r="AJJ563" s="21">
        <f>$G563*AJJ$591</f>
        <v>58576.47</v>
      </c>
      <c r="AJK563" s="21">
        <f>$H563*AJK$591</f>
        <v>61812.6</v>
      </c>
      <c r="AJL563" s="21">
        <f>$I563*AJL$591</f>
        <v>22757.48</v>
      </c>
      <c r="AJM563" s="21">
        <f>$J563*AJM$591</f>
        <v>21729.69</v>
      </c>
      <c r="AJN563" s="21">
        <f>$K563*AJN$591</f>
        <v>20913.490000000002</v>
      </c>
      <c r="AJO563" s="21">
        <f>AIZ563*AJI563</f>
        <v>1918253.05</v>
      </c>
      <c r="AJP563" s="21">
        <f t="shared" ref="AJP563:AJQ576" si="224">AJA563*AJJ563</f>
        <v>2050176.45</v>
      </c>
      <c r="AJQ563" s="21">
        <f t="shared" si="224"/>
        <v>2163441</v>
      </c>
      <c r="AJR563" s="21">
        <f>AIZ563*AJL563</f>
        <v>796511.8</v>
      </c>
      <c r="AJS563" s="21">
        <f t="shared" ref="AJS563:AJT576" si="225">AJA563*AJM563</f>
        <v>760539.15</v>
      </c>
      <c r="AJT563" s="21">
        <f t="shared" si="225"/>
        <v>731972.15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1282298</v>
      </c>
      <c r="AKB563" s="21">
        <f>$J563*AJV563</f>
        <v>1302923</v>
      </c>
      <c r="AKC563" s="21">
        <f>$K563*AJW563</f>
        <v>1327473</v>
      </c>
      <c r="AKD563" s="21">
        <f>$F563*AKD$591</f>
        <v>56202.62</v>
      </c>
      <c r="AKE563" s="21">
        <f>$G563*AKE$591</f>
        <v>58927.79</v>
      </c>
      <c r="AKF563" s="21">
        <f>$H563*AKF$591</f>
        <v>62435.03</v>
      </c>
      <c r="AKG563" s="21">
        <f>$I563*AKG$591</f>
        <v>23208.37</v>
      </c>
      <c r="AKH563" s="21">
        <f>$J563*AKH$591</f>
        <v>21251.79</v>
      </c>
      <c r="AKI563" s="21">
        <f>$K563*AKI$591</f>
        <v>20443.669999999998</v>
      </c>
      <c r="AKJ563" s="21">
        <f>AJU563*AKD563</f>
        <v>1405065.5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580209.25</v>
      </c>
      <c r="AKN563" s="21">
        <f t="shared" ref="AKN563:AKO576" si="227">AJV563*AKH563</f>
        <v>531294.75</v>
      </c>
      <c r="AKO563" s="21">
        <f t="shared" si="227"/>
        <v>511091.75</v>
      </c>
      <c r="AKP563" s="23">
        <v>34</v>
      </c>
      <c r="AKQ563" s="23">
        <v>23</v>
      </c>
      <c r="AKR563" s="23">
        <v>23</v>
      </c>
      <c r="AKS563" s="21">
        <f>$F563*AKP563</f>
        <v>1904408</v>
      </c>
      <c r="AKT563" s="21">
        <f>$G563*AKQ563</f>
        <v>1300512</v>
      </c>
      <c r="AKU563" s="21">
        <f>$H563*AKR563</f>
        <v>1319326</v>
      </c>
      <c r="AKV563" s="21">
        <f>$I563*AKP563</f>
        <v>1743925.28</v>
      </c>
      <c r="AKW563" s="21">
        <f>$J563*AKQ563</f>
        <v>1198689.1599999999</v>
      </c>
      <c r="AKX563" s="21">
        <f>$K563*AKR563</f>
        <v>1221275.1599999999</v>
      </c>
      <c r="AKY563" s="21">
        <f>$F563*AKY$591</f>
        <v>56185.02</v>
      </c>
      <c r="AKZ563" s="21">
        <f>$G563*AKZ$591</f>
        <v>58695.23</v>
      </c>
      <c r="ALA563" s="21">
        <f>$H563*ALA$591</f>
        <v>62021.48</v>
      </c>
      <c r="ALB563" s="21">
        <f>$I563*ALB$591</f>
        <v>23559.34</v>
      </c>
      <c r="ALC563" s="21">
        <f>$J563*ALC$591</f>
        <v>22458.7</v>
      </c>
      <c r="ALD563" s="21">
        <f>$K563*ALD$591</f>
        <v>21335.69</v>
      </c>
      <c r="ALE563" s="21">
        <f>AKP563*AKY563</f>
        <v>1910290.68</v>
      </c>
      <c r="ALF563" s="21">
        <f t="shared" ref="ALF563:ALG576" si="228">AKQ563*AKZ563</f>
        <v>1349990.29</v>
      </c>
      <c r="ALG563" s="21">
        <f t="shared" si="228"/>
        <v>1426494.04</v>
      </c>
      <c r="ALH563" s="21">
        <f>AKP563*ALB563</f>
        <v>801017.56</v>
      </c>
      <c r="ALI563" s="21">
        <f t="shared" ref="ALI563:ALJ576" si="229">AKQ563*ALC563</f>
        <v>516550.1</v>
      </c>
      <c r="ALJ563" s="21">
        <f t="shared" si="229"/>
        <v>490720.87</v>
      </c>
      <c r="ALK563" s="23">
        <v>25</v>
      </c>
      <c r="ALL563" s="23">
        <v>18</v>
      </c>
      <c r="ALM563" s="23">
        <v>18</v>
      </c>
      <c r="ALN563" s="21">
        <f>$F563*ALK563</f>
        <v>1400300</v>
      </c>
      <c r="ALO563" s="21">
        <f>$G563*ALL563</f>
        <v>1017792</v>
      </c>
      <c r="ALP563" s="21">
        <f>$H563*ALM563</f>
        <v>1032516</v>
      </c>
      <c r="ALQ563" s="21">
        <f>$I563*ALK563</f>
        <v>1282298</v>
      </c>
      <c r="ALR563" s="21">
        <f>$J563*ALL563</f>
        <v>938104.56</v>
      </c>
      <c r="ALS563" s="21">
        <f>$K563*ALM563</f>
        <v>955780.56</v>
      </c>
      <c r="ALT563" s="21">
        <f>$F563*ALT$591</f>
        <v>56228.02</v>
      </c>
      <c r="ALU563" s="21">
        <f>$G563*ALU$591</f>
        <v>59308.09</v>
      </c>
      <c r="ALV563" s="21">
        <f>$H563*ALV$591</f>
        <v>63108.37</v>
      </c>
      <c r="ALW563" s="21">
        <f>$I563*ALW$591</f>
        <v>26840.7</v>
      </c>
      <c r="ALX563" s="21">
        <f>$J563*ALX$591</f>
        <v>24215.63</v>
      </c>
      <c r="ALY563" s="21">
        <f>$K563*ALY$591</f>
        <v>22973.85</v>
      </c>
      <c r="ALZ563" s="21">
        <f>ALK563*ALT563</f>
        <v>1405700.5</v>
      </c>
      <c r="AMA563" s="21">
        <f t="shared" ref="AMA563:AMB576" si="230">ALL563*ALU563</f>
        <v>1067545.6200000001</v>
      </c>
      <c r="AMB563" s="21">
        <f t="shared" si="230"/>
        <v>1135950.6599999999</v>
      </c>
      <c r="AMC563" s="21">
        <f>ALK563*ALW563</f>
        <v>671017.5</v>
      </c>
      <c r="AMD563" s="21">
        <f t="shared" ref="AMD563:AME576" si="231">ALL563*ALX563</f>
        <v>435881.34</v>
      </c>
      <c r="AME563" s="21">
        <f t="shared" si="231"/>
        <v>413529.3</v>
      </c>
      <c r="AMF563" s="23">
        <v>25</v>
      </c>
      <c r="AMG563" s="23">
        <v>28</v>
      </c>
      <c r="AMH563" s="23">
        <v>28</v>
      </c>
      <c r="AMI563" s="21">
        <f>$F563*AMF563</f>
        <v>1400300</v>
      </c>
      <c r="AMJ563" s="21">
        <f>$G563*AMG563</f>
        <v>1583232</v>
      </c>
      <c r="AMK563" s="21">
        <f>$H563*AMH563</f>
        <v>1606136</v>
      </c>
      <c r="AML563" s="21">
        <f>$I563*AMF563</f>
        <v>1282298</v>
      </c>
      <c r="AMM563" s="21">
        <f>$J563*AMG563</f>
        <v>1459273.76</v>
      </c>
      <c r="AMN563" s="21">
        <f>$K563*AMH563</f>
        <v>1486769.76</v>
      </c>
      <c r="AMO563" s="21">
        <f>$F563*AMO$591</f>
        <v>56225.64</v>
      </c>
      <c r="AMP563" s="21">
        <f>$G563*AMP$591</f>
        <v>59193.82</v>
      </c>
      <c r="AMQ563" s="21">
        <f>$H563*AMQ$591</f>
        <v>62906.31</v>
      </c>
      <c r="AMR563" s="21">
        <f>$I563*AMR$591</f>
        <v>22662.66</v>
      </c>
      <c r="AMS563" s="21">
        <f>$J563*AMS$591</f>
        <v>20450.689999999999</v>
      </c>
      <c r="AMT563" s="21">
        <f>$K563*AMT$591</f>
        <v>19458.63</v>
      </c>
      <c r="AMU563" s="21">
        <f>AMF563*AMO563</f>
        <v>1405641</v>
      </c>
      <c r="AMV563" s="21">
        <f t="shared" ref="AMV563:AMW576" si="232">AMG563*AMP563</f>
        <v>1657426.96</v>
      </c>
      <c r="AMW563" s="21">
        <f t="shared" si="232"/>
        <v>1761376.68</v>
      </c>
      <c r="AMX563" s="21">
        <f>AMF563*AMR563</f>
        <v>566566.5</v>
      </c>
      <c r="AMY563" s="21">
        <f t="shared" ref="AMY563:AMZ576" si="233">AMG563*AMS563</f>
        <v>572619.31999999995</v>
      </c>
      <c r="AMZ563" s="21">
        <f t="shared" si="233"/>
        <v>544841.64</v>
      </c>
      <c r="ANA563" s="23">
        <v>21</v>
      </c>
      <c r="ANB563" s="23">
        <v>11</v>
      </c>
      <c r="ANC563" s="23">
        <v>11</v>
      </c>
      <c r="AND563" s="21">
        <f>$F563*ANA563</f>
        <v>1176252</v>
      </c>
      <c r="ANE563" s="21">
        <f>$G563*ANB563</f>
        <v>621984</v>
      </c>
      <c r="ANF563" s="21">
        <f>$H563*ANC563</f>
        <v>630982</v>
      </c>
      <c r="ANG563" s="21">
        <f>$I563*ANA563</f>
        <v>1077130.32</v>
      </c>
      <c r="ANH563" s="21">
        <f>$J563*ANB563</f>
        <v>573286.12</v>
      </c>
      <c r="ANI563" s="21">
        <f>$K563*ANC563</f>
        <v>584088.12</v>
      </c>
      <c r="ANJ563" s="21">
        <f>$F563*ANJ$591</f>
        <v>56204.26</v>
      </c>
      <c r="ANK563" s="21">
        <f>$G563*ANK$591</f>
        <v>61048.66</v>
      </c>
      <c r="ANL563" s="21">
        <f>$H563*ANL$591</f>
        <v>66196.94</v>
      </c>
      <c r="ANM563" s="21">
        <f>$I563*ANM$591</f>
        <v>36058.33</v>
      </c>
      <c r="ANN563" s="21">
        <f>$J563*ANN$591</f>
        <v>52772.73</v>
      </c>
      <c r="ANO563" s="21">
        <f>$K563*ANO$591</f>
        <v>51671.16</v>
      </c>
      <c r="ANP563" s="21">
        <f>ANA563*ANJ563</f>
        <v>1180289.46</v>
      </c>
      <c r="ANQ563" s="21">
        <f t="shared" ref="ANQ563:ANR576" si="234">ANB563*ANK563</f>
        <v>671535.26</v>
      </c>
      <c r="ANR563" s="21">
        <f t="shared" si="234"/>
        <v>728166.34</v>
      </c>
      <c r="ANS563" s="21">
        <f>ANA563*ANM563</f>
        <v>757224.93</v>
      </c>
      <c r="ANT563" s="21">
        <f t="shared" ref="ANT563:ANU576" si="235">ANB563*ANN563</f>
        <v>580500.03</v>
      </c>
      <c r="ANU563" s="21">
        <f t="shared" si="235"/>
        <v>568382.76</v>
      </c>
      <c r="ANV563" s="23">
        <v>25</v>
      </c>
      <c r="ANW563" s="23">
        <v>24</v>
      </c>
      <c r="ANX563" s="23">
        <v>24</v>
      </c>
      <c r="ANY563" s="21">
        <f>$F563*ANV563</f>
        <v>1400300</v>
      </c>
      <c r="ANZ563" s="21">
        <f>$G563*ANW563</f>
        <v>1357056</v>
      </c>
      <c r="AOA563" s="21">
        <f>$H563*ANX563</f>
        <v>1376688</v>
      </c>
      <c r="AOB563" s="21">
        <f>$I563*ANV563</f>
        <v>1282298</v>
      </c>
      <c r="AOC563" s="21">
        <f>$J563*ANW563</f>
        <v>1250806.08</v>
      </c>
      <c r="AOD563" s="21">
        <f>$K563*ANX563</f>
        <v>1274374.08</v>
      </c>
      <c r="AOE563" s="21">
        <f>$F563*AOE$591</f>
        <v>55305.36</v>
      </c>
      <c r="AOF563" s="21">
        <f>$G563*AOF$591</f>
        <v>59617.43</v>
      </c>
      <c r="AOG563" s="21">
        <f>$H563*AOG$591</f>
        <v>63656.9</v>
      </c>
      <c r="AOH563" s="21">
        <f>$I563*AOH$591</f>
        <v>20764.88</v>
      </c>
      <c r="AOI563" s="21">
        <f>$J563*AOI$591</f>
        <v>21054.76</v>
      </c>
      <c r="AOJ563" s="21">
        <f>$K563*AOJ$591</f>
        <v>20057.91</v>
      </c>
      <c r="AOK563" s="21">
        <f>ANV563*AOE563</f>
        <v>1382634</v>
      </c>
      <c r="AOL563" s="21">
        <f t="shared" ref="AOL563:AOM576" si="236">ANW563*AOF563</f>
        <v>1430818.32</v>
      </c>
      <c r="AOM563" s="21">
        <f t="shared" si="236"/>
        <v>1527765.6</v>
      </c>
      <c r="AON563" s="21">
        <f>ANV563*AOH563</f>
        <v>519122</v>
      </c>
      <c r="AOO563" s="21">
        <f t="shared" ref="AOO563:AOP576" si="237">ANW563*AOI563</f>
        <v>505314.24</v>
      </c>
      <c r="AOP563" s="21">
        <f t="shared" si="237"/>
        <v>481389.84</v>
      </c>
      <c r="AOQ563" s="23">
        <v>40</v>
      </c>
      <c r="AOR563" s="23">
        <v>50</v>
      </c>
      <c r="AOS563" s="23">
        <v>50</v>
      </c>
      <c r="AOT563" s="21">
        <f>$F563*AOQ563</f>
        <v>2240480</v>
      </c>
      <c r="AOU563" s="21">
        <f>$G563*AOR563</f>
        <v>2827200</v>
      </c>
      <c r="AOV563" s="21">
        <f>$H563*AOS563</f>
        <v>2868100</v>
      </c>
      <c r="AOW563" s="21">
        <f>$I563*AOQ563</f>
        <v>2051676.8</v>
      </c>
      <c r="AOX563" s="21">
        <f>$J563*AOR563</f>
        <v>2605846</v>
      </c>
      <c r="AOY563" s="21">
        <f>$K563*AOS563</f>
        <v>2654946</v>
      </c>
      <c r="AOZ563" s="21">
        <f>$F563*AOZ$591</f>
        <v>56219.62</v>
      </c>
      <c r="APA563" s="21">
        <f>$G563*APA$591</f>
        <v>59096.66</v>
      </c>
      <c r="APB563" s="21">
        <f>$H563*APB$591</f>
        <v>62734.43</v>
      </c>
      <c r="APC563" s="21">
        <f>$I563*APC$591</f>
        <v>27106.44</v>
      </c>
      <c r="APD563" s="21">
        <f>$J563*APD$591</f>
        <v>23632.58</v>
      </c>
      <c r="APE563" s="21">
        <f>$K563*APE$591</f>
        <v>22315.56</v>
      </c>
      <c r="APF563" s="21">
        <f>AOQ563*AOZ563</f>
        <v>2248784.7999999998</v>
      </c>
      <c r="APG563" s="21">
        <f t="shared" ref="APG563:APH576" si="238">AOR563*APA563</f>
        <v>2954833</v>
      </c>
      <c r="APH563" s="21">
        <f t="shared" si="238"/>
        <v>3136721.5</v>
      </c>
      <c r="API563" s="21">
        <f>AOQ563*APC563</f>
        <v>1084257.6000000001</v>
      </c>
      <c r="APJ563" s="21">
        <f t="shared" ref="APJ563:APK576" si="239">AOR563*APD563</f>
        <v>1181629</v>
      </c>
      <c r="APK563" s="21">
        <f t="shared" si="239"/>
        <v>1115778</v>
      </c>
      <c r="APL563" s="23">
        <v>24</v>
      </c>
      <c r="APM563" s="23">
        <v>27</v>
      </c>
      <c r="APN563" s="23">
        <v>27</v>
      </c>
      <c r="APO563" s="21">
        <f>$F563*APL563</f>
        <v>1344288</v>
      </c>
      <c r="APP563" s="21">
        <f>$G563*APM563</f>
        <v>1526688</v>
      </c>
      <c r="APQ563" s="21">
        <f>$H563*APN563</f>
        <v>1548774</v>
      </c>
      <c r="APR563" s="21">
        <f>$I563*APL563</f>
        <v>1231006.08</v>
      </c>
      <c r="APS563" s="21">
        <f>$J563*APM563</f>
        <v>1407156.84</v>
      </c>
      <c r="APT563" s="21">
        <f>$K563*APN563</f>
        <v>1433670.84</v>
      </c>
      <c r="APU563" s="21">
        <f>$F563*APU$591</f>
        <v>56195.69</v>
      </c>
      <c r="APV563" s="21">
        <f>$G563*APV$591</f>
        <v>58670.84</v>
      </c>
      <c r="APW563" s="21">
        <f>$H563*APW$591</f>
        <v>61978.8</v>
      </c>
      <c r="APX563" s="21">
        <f>$I563*APX$591</f>
        <v>23704.16</v>
      </c>
      <c r="APY563" s="21">
        <f>$J563*APY$591</f>
        <v>21182.61</v>
      </c>
      <c r="APZ563" s="21">
        <f>$K563*APZ$591</f>
        <v>20184.830000000002</v>
      </c>
      <c r="AQA563" s="21">
        <f>APL563*APU563</f>
        <v>1348696.56</v>
      </c>
      <c r="AQB563" s="21">
        <f t="shared" ref="AQB563:AQC576" si="240">APM563*APV563</f>
        <v>1584112.68</v>
      </c>
      <c r="AQC563" s="21">
        <f t="shared" si="240"/>
        <v>1673427.6</v>
      </c>
      <c r="AQD563" s="21">
        <f>APL563*APX563</f>
        <v>568899.83999999997</v>
      </c>
      <c r="AQE563" s="21">
        <f t="shared" ref="AQE563:AQF576" si="241">APM563*APY563</f>
        <v>571930.47</v>
      </c>
      <c r="AQF563" s="21">
        <f t="shared" si="241"/>
        <v>544990.41</v>
      </c>
      <c r="AQG563" s="23">
        <v>25</v>
      </c>
      <c r="AQH563" s="23">
        <v>27</v>
      </c>
      <c r="AQI563" s="23">
        <v>27</v>
      </c>
      <c r="AQJ563" s="21">
        <f>$F563*AQG563</f>
        <v>1400300</v>
      </c>
      <c r="AQK563" s="21">
        <f>$G563*AQH563</f>
        <v>1526688</v>
      </c>
      <c r="AQL563" s="21">
        <f>$H563*AQI563</f>
        <v>1548774</v>
      </c>
      <c r="AQM563" s="21">
        <f>$I563*AQG563</f>
        <v>1282298</v>
      </c>
      <c r="AQN563" s="21">
        <f>$J563*AQH563</f>
        <v>1407156.84</v>
      </c>
      <c r="AQO563" s="21">
        <f>$K563*AQI563</f>
        <v>1433670.84</v>
      </c>
      <c r="AQP563" s="21">
        <f>$F563*AQP$591</f>
        <v>56231.839999999997</v>
      </c>
      <c r="AQQ563" s="21">
        <f>$G563*AQQ$591</f>
        <v>59480.28</v>
      </c>
      <c r="AQR563" s="21">
        <f>$H563*AQR$591</f>
        <v>63413.27</v>
      </c>
      <c r="AQS563" s="21">
        <f>$I563*AQS$591</f>
        <v>20538.95</v>
      </c>
      <c r="AQT563" s="21">
        <f>$J563*AQT$591</f>
        <v>19841.939999999999</v>
      </c>
      <c r="AQU563" s="21">
        <f>$K563*AQU$591</f>
        <v>19080.73</v>
      </c>
      <c r="AQV563" s="21">
        <f>AQG563*AQP563</f>
        <v>1405796</v>
      </c>
      <c r="AQW563" s="21">
        <f t="shared" ref="AQW563:AQX576" si="242">AQH563*AQQ563</f>
        <v>1605967.56</v>
      </c>
      <c r="AQX563" s="21">
        <f t="shared" si="242"/>
        <v>1712158.29</v>
      </c>
      <c r="AQY563" s="21">
        <f>AQG563*AQS563</f>
        <v>513473.75</v>
      </c>
      <c r="AQZ563" s="21">
        <f t="shared" ref="AQZ563:ARA576" si="243">AQH563*AQT563</f>
        <v>535732.38</v>
      </c>
      <c r="ARA563" s="21">
        <f t="shared" si="243"/>
        <v>515179.71</v>
      </c>
      <c r="ARB563" s="23">
        <v>9</v>
      </c>
      <c r="ARC563" s="23">
        <v>22</v>
      </c>
      <c r="ARD563" s="23">
        <v>22</v>
      </c>
      <c r="ARE563" s="21">
        <f>$F563*ARB563</f>
        <v>504108</v>
      </c>
      <c r="ARF563" s="21">
        <f>$G563*ARC563</f>
        <v>1243968</v>
      </c>
      <c r="ARG563" s="21">
        <f>$H563*ARD563</f>
        <v>1261964</v>
      </c>
      <c r="ARH563" s="21">
        <f>$I563*ARB563</f>
        <v>461627.28</v>
      </c>
      <c r="ARI563" s="21">
        <f>$J563*ARC563</f>
        <v>1146572.24</v>
      </c>
      <c r="ARJ563" s="21">
        <f>$K563*ARD563</f>
        <v>1168176.24</v>
      </c>
      <c r="ARK563" s="21">
        <f>$F563*ARK$591</f>
        <v>56217.7</v>
      </c>
      <c r="ARL563" s="21">
        <f>$G563*ARL$591</f>
        <v>58461.96</v>
      </c>
      <c r="ARM563" s="21">
        <f>$H563*ARM$591</f>
        <v>61608.87</v>
      </c>
      <c r="ARN563" s="21">
        <f>$I563*ARN$591</f>
        <v>25092.14</v>
      </c>
      <c r="ARO563" s="21">
        <f>$J563*ARO$591</f>
        <v>19362.13</v>
      </c>
      <c r="ARP563" s="21">
        <f>$K563*ARP$591</f>
        <v>18378.37</v>
      </c>
      <c r="ARQ563" s="21">
        <f>ARB563*ARK563</f>
        <v>505959.3</v>
      </c>
      <c r="ARR563" s="21">
        <f t="shared" ref="ARR563:ARS576" si="244">ARC563*ARL563</f>
        <v>1286163.1200000001</v>
      </c>
      <c r="ARS563" s="21">
        <f t="shared" si="244"/>
        <v>1355395.14</v>
      </c>
      <c r="ART563" s="21">
        <f>ARB563*ARN563</f>
        <v>225829.26</v>
      </c>
      <c r="ARU563" s="21">
        <f t="shared" ref="ARU563:ARV576" si="245">ARC563*ARO563</f>
        <v>425966.86</v>
      </c>
      <c r="ARV563" s="21">
        <f t="shared" si="245"/>
        <v>404324.14</v>
      </c>
      <c r="ARW563" s="23">
        <v>58</v>
      </c>
      <c r="ARX563" s="23">
        <v>56</v>
      </c>
      <c r="ARY563" s="23">
        <v>56</v>
      </c>
      <c r="ARZ563" s="21">
        <f>$F563*ARW563</f>
        <v>3248696</v>
      </c>
      <c r="ASA563" s="21">
        <f>$G563*ARX563</f>
        <v>3166464</v>
      </c>
      <c r="ASB563" s="21">
        <f>$H563*ARY563</f>
        <v>3212272</v>
      </c>
      <c r="ASC563" s="21">
        <f>$I563*ARW563</f>
        <v>2974931.36</v>
      </c>
      <c r="ASD563" s="21">
        <f>$J563*ARX563</f>
        <v>2918547.52</v>
      </c>
      <c r="ASE563" s="21">
        <f>$K563*ARY563</f>
        <v>2973539.52</v>
      </c>
      <c r="ASF563" s="21">
        <f>$F563*ASF$591</f>
        <v>56186.82</v>
      </c>
      <c r="ASG563" s="21">
        <f>$G563*ASG$591</f>
        <v>58705.48</v>
      </c>
      <c r="ASH563" s="21">
        <f>$H563*ASH$591</f>
        <v>62040.17</v>
      </c>
      <c r="ASI563" s="21">
        <f>$I563*ASI$591</f>
        <v>23016.720000000001</v>
      </c>
      <c r="ASJ563" s="21">
        <f>$J563*ASJ$591</f>
        <v>21889.41</v>
      </c>
      <c r="ASK563" s="21">
        <f>$K563*ASK$591</f>
        <v>20613.240000000002</v>
      </c>
      <c r="ASL563" s="21">
        <f>ARW563*ASF563</f>
        <v>3258835.56</v>
      </c>
      <c r="ASM563" s="21">
        <f t="shared" ref="ASM563:ASN576" si="246">ARX563*ASG563</f>
        <v>3287506.88</v>
      </c>
      <c r="ASN563" s="21">
        <f t="shared" si="246"/>
        <v>3474249.52</v>
      </c>
      <c r="ASO563" s="21">
        <f>ARW563*ASI563</f>
        <v>1334969.76</v>
      </c>
      <c r="ASP563" s="21">
        <f t="shared" ref="ASP563:ASQ576" si="247">ARX563*ASJ563</f>
        <v>1225806.96</v>
      </c>
      <c r="ASQ563" s="21">
        <f t="shared" si="247"/>
        <v>1154341.44</v>
      </c>
      <c r="ASR563" s="23">
        <v>58</v>
      </c>
      <c r="ASS563" s="23">
        <v>56</v>
      </c>
      <c r="AST563" s="23">
        <v>56</v>
      </c>
      <c r="ASU563" s="21">
        <f>$F563*ASR563</f>
        <v>3248696</v>
      </c>
      <c r="ASV563" s="21">
        <f>$G563*ASS563</f>
        <v>3166464</v>
      </c>
      <c r="ASW563" s="21">
        <f>$H563*AST563</f>
        <v>3212272</v>
      </c>
      <c r="ASX563" s="21">
        <f>$I563*ASR563</f>
        <v>2974931.36</v>
      </c>
      <c r="ASY563" s="21">
        <f>$J563*ASS563</f>
        <v>2918547.52</v>
      </c>
      <c r="ASZ563" s="21">
        <f>$K563*AST563</f>
        <v>2973539.52</v>
      </c>
      <c r="ATA563" s="21">
        <f>$F563*ATA$591</f>
        <v>56199.58</v>
      </c>
      <c r="ATB563" s="21">
        <f>$G563*ATB$591</f>
        <v>58888.42</v>
      </c>
      <c r="ATC563" s="21">
        <f>$H563*ATC$591</f>
        <v>62364.67</v>
      </c>
      <c r="ATD563" s="21">
        <f>$I563*ATD$591</f>
        <v>19240.189999999999</v>
      </c>
      <c r="ATE563" s="21">
        <f>$J563*ATE$591</f>
        <v>18681.84</v>
      </c>
      <c r="ATF563" s="21">
        <f>$K563*ATF$591</f>
        <v>17767.43</v>
      </c>
      <c r="ATG563" s="21">
        <f>ASR563*ATA563</f>
        <v>3259575.64</v>
      </c>
      <c r="ATH563" s="21">
        <f t="shared" ref="ATH563:ATI576" si="248">ASS563*ATB563</f>
        <v>3297751.52</v>
      </c>
      <c r="ATI563" s="21">
        <f t="shared" si="248"/>
        <v>3492421.52</v>
      </c>
      <c r="ATJ563" s="21">
        <f>ASR563*ATD563</f>
        <v>1115931.02</v>
      </c>
      <c r="ATK563" s="21">
        <f t="shared" ref="ATK563:ATL576" si="249">ASS563*ATE563</f>
        <v>1046183.04</v>
      </c>
      <c r="ATL563" s="21">
        <f t="shared" si="249"/>
        <v>994976.08</v>
      </c>
      <c r="ATM563" s="23">
        <v>30</v>
      </c>
      <c r="ATN563" s="23">
        <v>27</v>
      </c>
      <c r="ATO563" s="23">
        <v>27</v>
      </c>
      <c r="ATP563" s="21">
        <f>$F563*ATM563</f>
        <v>1680360</v>
      </c>
      <c r="ATQ563" s="21">
        <f>$G563*ATN563</f>
        <v>1526688</v>
      </c>
      <c r="ATR563" s="21">
        <f>$H563*ATO563</f>
        <v>1548774</v>
      </c>
      <c r="ATS563" s="21">
        <f>$I563*ATM563</f>
        <v>1538757.6</v>
      </c>
      <c r="ATT563" s="21">
        <f>$J563*ATN563</f>
        <v>1407156.84</v>
      </c>
      <c r="ATU563" s="21">
        <f>$K563*ATO563</f>
        <v>1433670.84</v>
      </c>
      <c r="ATV563" s="21">
        <f>$F563*ATV$591</f>
        <v>56201.29</v>
      </c>
      <c r="ATW563" s="21">
        <f>$G563*ATW$591</f>
        <v>58830.01</v>
      </c>
      <c r="ATX563" s="21">
        <f>$H563*ATX$591</f>
        <v>62261.279999999999</v>
      </c>
      <c r="ATY563" s="21">
        <f>$I563*ATY$591</f>
        <v>23319.48</v>
      </c>
      <c r="ATZ563" s="21">
        <f>$J563*ATZ$591</f>
        <v>21167.51</v>
      </c>
      <c r="AUA563" s="21">
        <f>$K563*AUA$591</f>
        <v>19938.78</v>
      </c>
      <c r="AUB563" s="21">
        <f>ATM563*ATV563</f>
        <v>1686038.7</v>
      </c>
      <c r="AUC563" s="21">
        <f t="shared" ref="AUC563:AUD576" si="250">ATN563*ATW563</f>
        <v>1588410.27</v>
      </c>
      <c r="AUD563" s="21">
        <f t="shared" si="250"/>
        <v>1681054.56</v>
      </c>
      <c r="AUE563" s="21">
        <f>ATM563*ATY563</f>
        <v>699584.4</v>
      </c>
      <c r="AUF563" s="21">
        <f t="shared" ref="AUF563:AUG576" si="251">ATN563*ATZ563</f>
        <v>571522.77</v>
      </c>
      <c r="AUG563" s="21">
        <f t="shared" si="251"/>
        <v>538347.06000000006</v>
      </c>
      <c r="AUH563" s="23">
        <v>51</v>
      </c>
      <c r="AUI563" s="23">
        <v>53</v>
      </c>
      <c r="AUJ563" s="23">
        <v>53</v>
      </c>
      <c r="AUK563" s="21">
        <f>$F563*AUH563</f>
        <v>2856612</v>
      </c>
      <c r="AUL563" s="21">
        <f>$G563*AUI563</f>
        <v>2996832</v>
      </c>
      <c r="AUM563" s="21">
        <f>$H563*AUJ563</f>
        <v>3040186</v>
      </c>
      <c r="AUN563" s="21">
        <f>$I563*AUH563</f>
        <v>2615887.92</v>
      </c>
      <c r="AUO563" s="21">
        <f>$J563*AUI563</f>
        <v>2762196.76</v>
      </c>
      <c r="AUP563" s="21">
        <f>$K563*AUJ563</f>
        <v>2814242.76</v>
      </c>
      <c r="AUQ563" s="21">
        <f>$F563*AUQ$591</f>
        <v>56194.32</v>
      </c>
      <c r="AUR563" s="21">
        <f>$G563*AUR$591</f>
        <v>58789.82</v>
      </c>
      <c r="AUS563" s="21">
        <f>$H563*AUS$591</f>
        <v>62190.07</v>
      </c>
      <c r="AUT563" s="21">
        <f>$I563*AUT$591</f>
        <v>22546.49</v>
      </c>
      <c r="AUU563" s="21">
        <f>$J563*AUU$591</f>
        <v>21220.26</v>
      </c>
      <c r="AUV563" s="21">
        <f>$K563*AUV$591</f>
        <v>20184.2</v>
      </c>
      <c r="AUW563" s="21">
        <f>AUH563*AUQ563</f>
        <v>2865910.32</v>
      </c>
      <c r="AUX563" s="21">
        <f t="shared" ref="AUX563:AUY576" si="252">AUI563*AUR563</f>
        <v>3115860.46</v>
      </c>
      <c r="AUY563" s="21">
        <f t="shared" si="252"/>
        <v>3296073.71</v>
      </c>
      <c r="AUZ563" s="21">
        <f>AUH563*AUT563</f>
        <v>1149870.99</v>
      </c>
      <c r="AVA563" s="21">
        <f t="shared" ref="AVA563:AVB576" si="253">AUI563*AUU563</f>
        <v>1124673.78</v>
      </c>
      <c r="AVB563" s="21">
        <f t="shared" si="253"/>
        <v>1069762.6000000001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1685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1626</v>
      </c>
      <c r="AVE563" s="41">
        <f t="shared" si="254"/>
        <v>1626</v>
      </c>
      <c r="AVF563" s="21">
        <f t="shared" si="254"/>
        <v>94380220</v>
      </c>
      <c r="AVG563" s="21">
        <f t="shared" si="254"/>
        <v>91940544</v>
      </c>
      <c r="AVH563" s="21">
        <f t="shared" si="254"/>
        <v>93270612</v>
      </c>
      <c r="AVI563" s="21">
        <f t="shared" si="254"/>
        <v>86426885.200000003</v>
      </c>
      <c r="AVJ563" s="21">
        <f t="shared" si="254"/>
        <v>84742111.920000002</v>
      </c>
      <c r="AVK563" s="21">
        <f t="shared" si="254"/>
        <v>86338843.920000002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95367301.709999993</v>
      </c>
      <c r="AVS563" s="21">
        <f t="shared" si="255"/>
        <v>95969508.260000005</v>
      </c>
      <c r="AVT563" s="21">
        <f t="shared" si="255"/>
        <v>101789545.72</v>
      </c>
      <c r="AVU563" s="21">
        <f t="shared" si="255"/>
        <v>39238055.75</v>
      </c>
      <c r="AVV563" s="21">
        <f t="shared" si="255"/>
        <v>35290085.920000002</v>
      </c>
      <c r="AVW563" s="21">
        <f t="shared" si="255"/>
        <v>33657545.149999999</v>
      </c>
    </row>
    <row r="564" spans="1:1271" ht="36">
      <c r="A564" s="127" t="s">
        <v>68</v>
      </c>
      <c r="B564" s="8" t="s">
        <v>84</v>
      </c>
      <c r="C564" s="5"/>
      <c r="D564" s="187"/>
      <c r="E564" s="160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43547.99</v>
      </c>
      <c r="J564" s="21">
        <f t="shared" si="257"/>
        <v>44214.99</v>
      </c>
      <c r="K564" s="21">
        <f t="shared" si="257"/>
        <v>45008.99</v>
      </c>
      <c r="L564" s="23">
        <v>188</v>
      </c>
      <c r="M564" s="23">
        <v>169</v>
      </c>
      <c r="N564" s="23">
        <v>169</v>
      </c>
      <c r="O564" s="21">
        <f t="shared" ref="O564:O576" si="258">$F564*L564</f>
        <v>9262572</v>
      </c>
      <c r="P564" s="21">
        <f t="shared" ref="P564:P576" si="259">$G564*M564</f>
        <v>8404708</v>
      </c>
      <c r="Q564" s="21">
        <f t="shared" ref="Q564:Q576" si="260">$H564*N564</f>
        <v>8524698</v>
      </c>
      <c r="R564" s="21">
        <f t="shared" ref="R564:R576" si="261">$I564*L564</f>
        <v>8187022.1200000001</v>
      </c>
      <c r="S564" s="21">
        <f t="shared" ref="S564:S576" si="262">$J564*M564</f>
        <v>7472333.3099999996</v>
      </c>
      <c r="T564" s="21">
        <f t="shared" ref="T564:T576" si="263">$K564*N564</f>
        <v>7606519.3099999996</v>
      </c>
      <c r="U564" s="21">
        <f t="shared" ref="U564:U576" si="264">$F564*U$591</f>
        <v>64369.07</v>
      </c>
      <c r="V564" s="21">
        <f t="shared" ref="V564:V576" si="265">$G564*V$591</f>
        <v>52448.69</v>
      </c>
      <c r="W564" s="21">
        <f t="shared" ref="W564:W576" si="266">$H564*W$591</f>
        <v>56002.37</v>
      </c>
      <c r="X564" s="21">
        <f t="shared" ref="X564:X576" si="267">$I564*X$591</f>
        <v>18551.41</v>
      </c>
      <c r="Y564" s="21">
        <f t="shared" ref="Y564:Y576" si="268">$J564*Y$591</f>
        <v>20978.37</v>
      </c>
      <c r="Z564" s="21">
        <f t="shared" ref="Z564:Z576" si="269">$K564*Z$591</f>
        <v>19709.48</v>
      </c>
      <c r="AA564" s="21">
        <f t="shared" ref="AA564:AA576" si="270">L564*U564</f>
        <v>12101385.16</v>
      </c>
      <c r="AB564" s="21">
        <f t="shared" si="133"/>
        <v>8863828.6099999994</v>
      </c>
      <c r="AC564" s="21">
        <f t="shared" si="133"/>
        <v>9464400.5299999993</v>
      </c>
      <c r="AD564" s="21">
        <f t="shared" ref="AD564:AD576" si="271">L564*X564</f>
        <v>3487665.08</v>
      </c>
      <c r="AE564" s="21">
        <f t="shared" si="134"/>
        <v>3545344.53</v>
      </c>
      <c r="AF564" s="21">
        <f t="shared" si="134"/>
        <v>3330902.12</v>
      </c>
      <c r="AG564" s="183">
        <f>343+1</f>
        <v>344</v>
      </c>
      <c r="AH564" s="23">
        <v>329</v>
      </c>
      <c r="AI564" s="23">
        <v>329</v>
      </c>
      <c r="AJ564" s="21">
        <f t="shared" ref="AJ564:AJ576" si="272">$F564*AG564</f>
        <v>16948536</v>
      </c>
      <c r="AK564" s="21">
        <f t="shared" ref="AK564:AK576" si="273">$G564*AH564</f>
        <v>16361828</v>
      </c>
      <c r="AL564" s="21">
        <f t="shared" ref="AL564:AL576" si="274">$H564*AI564</f>
        <v>16595418</v>
      </c>
      <c r="AM564" s="21">
        <f t="shared" ref="AM564:AM576" si="275">$I564*AG564</f>
        <v>14980508.560000001</v>
      </c>
      <c r="AN564" s="21">
        <f t="shared" ref="AN564:AN576" si="276">$J564*AH564</f>
        <v>14546731.710000001</v>
      </c>
      <c r="AO564" s="21">
        <f t="shared" ref="AO564:AO576" si="277">$K564*AI564</f>
        <v>14807957.710000001</v>
      </c>
      <c r="AP564" s="21">
        <f t="shared" ref="AP564:AP576" si="278">$F564*AP$591</f>
        <v>49453.35</v>
      </c>
      <c r="AQ564" s="21">
        <f t="shared" ref="AQ564:AQ576" si="279">$G564*AQ$591</f>
        <v>52298.58</v>
      </c>
      <c r="AR564" s="21">
        <f t="shared" ref="AR564:AR576" si="280">$H564*AR$591</f>
        <v>55735.67</v>
      </c>
      <c r="AS564" s="21">
        <f t="shared" ref="AS564:AS576" si="281">$I564*AS$591</f>
        <v>18817.73</v>
      </c>
      <c r="AT564" s="21">
        <f t="shared" ref="AT564:AT576" si="282">$J564*AT$591</f>
        <v>19526.23</v>
      </c>
      <c r="AU564" s="21">
        <f t="shared" ref="AU564:AU576" si="283">$K564*AU$591</f>
        <v>18789.900000000001</v>
      </c>
      <c r="AV564" s="21">
        <f t="shared" ref="AV564:AV576" si="284">AG564*AP564</f>
        <v>17011952.399999999</v>
      </c>
      <c r="AW564" s="21">
        <f t="shared" si="135"/>
        <v>17206232.82</v>
      </c>
      <c r="AX564" s="21">
        <f t="shared" si="135"/>
        <v>18337035.43</v>
      </c>
      <c r="AY564" s="21">
        <f t="shared" ref="AY564:AY576" si="285">AG564*AS564</f>
        <v>6473299.1200000001</v>
      </c>
      <c r="AZ564" s="21">
        <f t="shared" si="136"/>
        <v>6424129.6699999999</v>
      </c>
      <c r="BA564" s="21">
        <f t="shared" si="136"/>
        <v>6181877.0999999996</v>
      </c>
      <c r="BB564" s="23">
        <v>261</v>
      </c>
      <c r="BC564" s="23">
        <v>276</v>
      </c>
      <c r="BD564" s="23">
        <v>276</v>
      </c>
      <c r="BE564" s="21">
        <f t="shared" ref="BE564:BE576" si="286">$F564*BB564</f>
        <v>12859209</v>
      </c>
      <c r="BF564" s="21">
        <f t="shared" ref="BF564:BF576" si="287">$G564*BC564</f>
        <v>13726032</v>
      </c>
      <c r="BG564" s="21">
        <f t="shared" ref="BG564:BG576" si="288">$H564*BD564</f>
        <v>13921992</v>
      </c>
      <c r="BH564" s="21">
        <f t="shared" ref="BH564:BH576" si="289">$I564*BB564</f>
        <v>11366025.390000001</v>
      </c>
      <c r="BI564" s="21">
        <f t="shared" ref="BI564:BI576" si="290">$J564*BC564</f>
        <v>12203337.24</v>
      </c>
      <c r="BJ564" s="21">
        <f t="shared" ref="BJ564:BJ576" si="291">$K564*BD564</f>
        <v>12422481.24</v>
      </c>
      <c r="BK564" s="21">
        <f t="shared" ref="BK564:BK576" si="292">$F564*BK$591</f>
        <v>48426.94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19057.04</v>
      </c>
      <c r="BO564" s="21">
        <f t="shared" ref="BO564:BO576" si="296">$J564*BO$591</f>
        <v>19191.580000000002</v>
      </c>
      <c r="BP564" s="21">
        <f t="shared" ref="BP564:BP576" si="297">$K564*BP$591</f>
        <v>17926.62</v>
      </c>
      <c r="BQ564" s="21">
        <f t="shared" ref="BQ564:BQ576" si="298">BB564*BK564</f>
        <v>12639431.34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4973887.4400000004</v>
      </c>
      <c r="BU564" s="21">
        <f t="shared" si="138"/>
        <v>5296876.08</v>
      </c>
      <c r="BV564" s="21">
        <f t="shared" si="138"/>
        <v>4947747.12</v>
      </c>
      <c r="BW564" s="23"/>
      <c r="BX564" s="23"/>
      <c r="BY564" s="23"/>
      <c r="BZ564" s="21">
        <f t="shared" ref="BZ564:BZ576" si="300">$F564*BW564</f>
        <v>0</v>
      </c>
      <c r="CA564" s="21">
        <f t="shared" ref="CA564:CA576" si="301">$G564*BX564</f>
        <v>0</v>
      </c>
      <c r="CB564" s="21">
        <f t="shared" ref="CB564:CB576" si="302">$H564*BY564</f>
        <v>0</v>
      </c>
      <c r="CC564" s="21">
        <f t="shared" ref="CC564:CC576" si="303">$I564*BW564</f>
        <v>0</v>
      </c>
      <c r="CD564" s="21">
        <f t="shared" ref="CD564:CD576" si="304">$J564*BX564</f>
        <v>0</v>
      </c>
      <c r="CE564" s="21">
        <f t="shared" ref="CE564:CE576" si="305">$K564*BY564</f>
        <v>0</v>
      </c>
      <c r="CF564" s="21">
        <f t="shared" ref="CF564:CF576" si="306">$F564*CF$591</f>
        <v>0</v>
      </c>
      <c r="CG564" s="21">
        <f t="shared" ref="CG564:CG576" si="307">$G564*CG$591</f>
        <v>0</v>
      </c>
      <c r="CH564" s="21">
        <f t="shared" ref="CH564:CH576" si="308">$H564*CH$591</f>
        <v>0</v>
      </c>
      <c r="CI564" s="21">
        <f t="shared" ref="CI564:CI576" si="309">$I564*CI$591</f>
        <v>0</v>
      </c>
      <c r="CJ564" s="21">
        <f t="shared" ref="CJ564:CJ576" si="310">$J564*CJ$591</f>
        <v>0</v>
      </c>
      <c r="CK564" s="21">
        <f t="shared" ref="CK564:CK576" si="311">$K564*CK$591</f>
        <v>0</v>
      </c>
      <c r="CL564" s="21">
        <f t="shared" ref="CL564:CL576" si="312">BW564*CF564</f>
        <v>0</v>
      </c>
      <c r="CM564" s="21">
        <f t="shared" si="139"/>
        <v>0</v>
      </c>
      <c r="CN564" s="21">
        <f t="shared" si="139"/>
        <v>0</v>
      </c>
      <c r="CO564" s="21">
        <f t="shared" ref="CO564:CO576" si="313">BW564*CI564</f>
        <v>0</v>
      </c>
      <c r="CP564" s="21">
        <f t="shared" si="140"/>
        <v>0</v>
      </c>
      <c r="CQ564" s="21">
        <f t="shared" si="140"/>
        <v>0</v>
      </c>
      <c r="CR564" s="183">
        <f>138+1</f>
        <v>139</v>
      </c>
      <c r="CS564" s="23">
        <v>131</v>
      </c>
      <c r="CT564" s="23">
        <v>131</v>
      </c>
      <c r="CU564" s="21">
        <f t="shared" ref="CU564:CU576" si="314">$F564*CR564</f>
        <v>6848391</v>
      </c>
      <c r="CV564" s="21">
        <f t="shared" ref="CV564:CV576" si="315">$G564*CS564</f>
        <v>6514892</v>
      </c>
      <c r="CW564" s="21">
        <f t="shared" ref="CW564:CW576" si="316">$H564*CT564</f>
        <v>6607902</v>
      </c>
      <c r="CX564" s="21">
        <f t="shared" ref="CX564:CX576" si="317">$I564*CR564</f>
        <v>6053170.6100000003</v>
      </c>
      <c r="CY564" s="21">
        <f t="shared" ref="CY564:CY576" si="318">$J564*CS564</f>
        <v>5792163.6900000004</v>
      </c>
      <c r="CZ564" s="21">
        <f t="shared" ref="CZ564:CZ576" si="319">$K564*CT564</f>
        <v>5896177.6900000004</v>
      </c>
      <c r="DA564" s="21">
        <f t="shared" ref="DA564:DA576" si="320">$F564*DA$591</f>
        <v>49420.14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22889.16</v>
      </c>
      <c r="DE564" s="21">
        <f t="shared" ref="DE564:DE576" si="324">$J564*DE$591</f>
        <v>22733.97</v>
      </c>
      <c r="DF564" s="21">
        <f t="shared" ref="DF564:DF576" si="325">$K564*DF$591</f>
        <v>21764.09</v>
      </c>
      <c r="DG564" s="21">
        <f t="shared" ref="DG564:DG576" si="326">CR564*DA564</f>
        <v>6869399.46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3181593.24</v>
      </c>
      <c r="DK564" s="21">
        <f t="shared" si="142"/>
        <v>2978150.07</v>
      </c>
      <c r="DL564" s="21">
        <f t="shared" si="142"/>
        <v>2851095.79</v>
      </c>
      <c r="DM564" s="183">
        <f>104+1</f>
        <v>105</v>
      </c>
      <c r="DN564" s="23">
        <v>100</v>
      </c>
      <c r="DO564" s="23">
        <v>100</v>
      </c>
      <c r="DP564" s="21">
        <f t="shared" ref="DP564:DP576" si="328">$F564*DM564</f>
        <v>5173245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4572538.95</v>
      </c>
      <c r="DT564" s="21">
        <f t="shared" ref="DT564:DT576" si="332">$J564*DN564</f>
        <v>4421499</v>
      </c>
      <c r="DU564" s="21">
        <f t="shared" ref="DU564:DU576" si="333">$K564*DO564</f>
        <v>4500899</v>
      </c>
      <c r="DV564" s="21">
        <f t="shared" ref="DV564:DV576" si="334">$F564*DV$591</f>
        <v>48850.9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24265.02</v>
      </c>
      <c r="DZ564" s="21">
        <f t="shared" ref="DZ564:DZ576" si="338">$J564*DZ$591</f>
        <v>24240.04</v>
      </c>
      <c r="EA564" s="21">
        <f t="shared" ref="EA564:EA576" si="339">$K564*EA$591</f>
        <v>23379.49</v>
      </c>
      <c r="EB564" s="21">
        <f t="shared" ref="EB564:EB576" si="340">DM564*DV564</f>
        <v>5129344.5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2547827.1</v>
      </c>
      <c r="EF564" s="21">
        <f t="shared" si="144"/>
        <v>2424004</v>
      </c>
      <c r="EG564" s="21">
        <f t="shared" si="144"/>
        <v>2337949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49492.7</v>
      </c>
      <c r="ER564" s="21">
        <f t="shared" ref="ER564:ER576" si="349">$G564*ER$591</f>
        <v>52853.51</v>
      </c>
      <c r="ES564" s="21">
        <f t="shared" ref="ES564:ES576" si="350">$H564*ES$591</f>
        <v>56717.18</v>
      </c>
      <c r="ET564" s="21">
        <f t="shared" ref="ET564:ET576" si="351">$I564*ET$591</f>
        <v>23237.11</v>
      </c>
      <c r="EU564" s="21">
        <f t="shared" ref="EU564:EU576" si="352">$J564*EU$591</f>
        <v>21821.8</v>
      </c>
      <c r="EV564" s="21">
        <f t="shared" ref="EV564:EV576" si="353">$K564*EV$591</f>
        <v>20991.03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84">
        <v>114</v>
      </c>
      <c r="FD564" s="184">
        <v>140</v>
      </c>
      <c r="FE564" s="184">
        <v>140</v>
      </c>
      <c r="FF564" s="21">
        <f t="shared" ref="FF564:FF576" si="356">$F564*FC564</f>
        <v>5616666</v>
      </c>
      <c r="FG564" s="21">
        <f t="shared" ref="FG564:FG576" si="357">$G564*FD564</f>
        <v>6962480</v>
      </c>
      <c r="FH564" s="21">
        <f t="shared" ref="FH564:FH576" si="358">$H564*FE564</f>
        <v>7061880</v>
      </c>
      <c r="FI564" s="21">
        <f t="shared" ref="FI564:FI576" si="359">$I564*FC564</f>
        <v>4964470.8600000003</v>
      </c>
      <c r="FJ564" s="21">
        <f t="shared" ref="FJ564:FJ576" si="360">$J564*FD564</f>
        <v>6190098.5999999996</v>
      </c>
      <c r="FK564" s="21">
        <f t="shared" ref="FK564:FK576" si="361">$K564*FE564</f>
        <v>6301258.5999999996</v>
      </c>
      <c r="FL564" s="21">
        <f t="shared" ref="FL564:FL576" si="362">$F564*FL$591</f>
        <v>49420.57</v>
      </c>
      <c r="FM564" s="21">
        <f t="shared" ref="FM564:FM576" si="363">$G564*FM$591</f>
        <v>51736.31</v>
      </c>
      <c r="FN564" s="21">
        <f t="shared" ref="FN564:FN576" si="364">$H564*FN$591</f>
        <v>54738.59</v>
      </c>
      <c r="FO564" s="21">
        <f t="shared" ref="FO564:FO576" si="365">$I564*FO$591</f>
        <v>19374.38</v>
      </c>
      <c r="FP564" s="21">
        <f t="shared" ref="FP564:FP576" si="366">$J564*FP$591</f>
        <v>18200.099999999999</v>
      </c>
      <c r="FQ564" s="21">
        <f t="shared" ref="FQ564:FQ576" si="367">$K564*FQ$591</f>
        <v>17579.099999999999</v>
      </c>
      <c r="FR564" s="21">
        <f t="shared" ref="FR564:FR576" si="368">FC564*FL564</f>
        <v>5633944.9800000004</v>
      </c>
      <c r="FS564" s="21">
        <f t="shared" si="147"/>
        <v>7243083.4000000004</v>
      </c>
      <c r="FT564" s="21">
        <f t="shared" si="147"/>
        <v>7663402.5999999996</v>
      </c>
      <c r="FU564" s="21">
        <f t="shared" ref="FU564:FU576" si="369">FC564*FO564</f>
        <v>2208679.3199999998</v>
      </c>
      <c r="FV564" s="21">
        <f t="shared" si="148"/>
        <v>2548014</v>
      </c>
      <c r="FW564" s="21">
        <f t="shared" si="148"/>
        <v>2461074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83">
        <f>131+1</f>
        <v>132</v>
      </c>
      <c r="GT564" s="184">
        <v>121</v>
      </c>
      <c r="GU564" s="184">
        <v>121</v>
      </c>
      <c r="GV564" s="21">
        <f t="shared" ref="GV564:GV576" si="385">$F564*GS564</f>
        <v>6503508</v>
      </c>
      <c r="GW564" s="21">
        <f t="shared" ref="GW564:GW576" si="386">$G564*GT564</f>
        <v>6017572</v>
      </c>
      <c r="GX564" s="21">
        <f t="shared" ref="GX564:GX576" si="387">$H564*GU564</f>
        <v>6103482</v>
      </c>
      <c r="GY564" s="21">
        <f t="shared" ref="GY564:GY576" si="388">$I564*GS564</f>
        <v>5748334.6799999997</v>
      </c>
      <c r="GZ564" s="21">
        <f t="shared" ref="GZ564:GZ576" si="389">$J564*GT564</f>
        <v>5350013.79</v>
      </c>
      <c r="HA564" s="21">
        <f t="shared" ref="HA564:HA576" si="390">$K564*GU564</f>
        <v>5446087.79</v>
      </c>
      <c r="HB564" s="21">
        <f t="shared" ref="HB564:HB576" si="391">$F564*HB$591</f>
        <v>47140.91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20834.330000000002</v>
      </c>
      <c r="HF564" s="21">
        <f t="shared" ref="HF564:HF576" si="395">$J564*HF$591</f>
        <v>20925.63</v>
      </c>
      <c r="HG564" s="21">
        <f t="shared" ref="HG564:HG576" si="396">$K564*HG$591</f>
        <v>20128.46</v>
      </c>
      <c r="HH564" s="21">
        <f t="shared" ref="HH564:HH576" si="397">GS564*HB564</f>
        <v>6222600.1200000001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2750131.56</v>
      </c>
      <c r="HL564" s="21">
        <f t="shared" si="153"/>
        <v>2532001.23</v>
      </c>
      <c r="HM564" s="21">
        <f t="shared" si="153"/>
        <v>2435543.66</v>
      </c>
      <c r="HN564" s="184">
        <v>224</v>
      </c>
      <c r="HO564" s="184">
        <v>253</v>
      </c>
      <c r="HP564" s="184">
        <v>253</v>
      </c>
      <c r="HQ564" s="21">
        <f t="shared" ref="HQ564:HQ576" si="399">$F564*HN564</f>
        <v>11036256</v>
      </c>
      <c r="HR564" s="21">
        <f t="shared" ref="HR564:HR576" si="400">$G564*HO564</f>
        <v>12582196</v>
      </c>
      <c r="HS564" s="21">
        <f t="shared" ref="HS564:HS576" si="401">$H564*HP564</f>
        <v>12761826</v>
      </c>
      <c r="HT564" s="21">
        <f t="shared" ref="HT564:HT576" si="402">$I564*HN564</f>
        <v>9754749.7599999998</v>
      </c>
      <c r="HU564" s="21">
        <f t="shared" ref="HU564:HU576" si="403">$J564*HO564</f>
        <v>11186392.470000001</v>
      </c>
      <c r="HV564" s="21">
        <f t="shared" ref="HV564:HV576" si="404">$K564*HP564</f>
        <v>11387274.470000001</v>
      </c>
      <c r="HW564" s="21">
        <f t="shared" ref="HW564:HW576" si="405">$F564*HW$591</f>
        <v>49466.03</v>
      </c>
      <c r="HX564" s="21">
        <f t="shared" ref="HX564:HX576" si="406">$G564*HX$591</f>
        <v>52232.29</v>
      </c>
      <c r="HY564" s="21">
        <f t="shared" ref="HY564:HY576" si="407">$H564*HY$591</f>
        <v>55618.38</v>
      </c>
      <c r="HZ564" s="21">
        <f t="shared" ref="HZ564:HZ576" si="408">$I564*HZ$591</f>
        <v>23840.18</v>
      </c>
      <c r="IA564" s="21">
        <f t="shared" ref="IA564:IA576" si="409">$J564*IA$591</f>
        <v>20328.32</v>
      </c>
      <c r="IB564" s="21">
        <f t="shared" ref="IB564:IB576" si="410">$K564*IB$591</f>
        <v>19317.650000000001</v>
      </c>
      <c r="IC564" s="21">
        <f t="shared" ref="IC564:IC576" si="411">HN564*HW564</f>
        <v>11080390.720000001</v>
      </c>
      <c r="ID564" s="21">
        <f t="shared" si="154"/>
        <v>13214769.369999999</v>
      </c>
      <c r="IE564" s="21">
        <f t="shared" si="154"/>
        <v>14071450.140000001</v>
      </c>
      <c r="IF564" s="21">
        <f t="shared" ref="IF564:IF576" si="412">HN564*HZ564</f>
        <v>5340200.32</v>
      </c>
      <c r="IG564" s="21">
        <f t="shared" si="155"/>
        <v>5143064.96</v>
      </c>
      <c r="IH564" s="21">
        <f t="shared" si="155"/>
        <v>4887365.45</v>
      </c>
      <c r="II564" s="183">
        <f>167+4</f>
        <v>171</v>
      </c>
      <c r="IJ564" s="23">
        <v>170</v>
      </c>
      <c r="IK564" s="23">
        <v>170</v>
      </c>
      <c r="IL564" s="21">
        <f t="shared" ref="IL564:IL576" si="413">$F564*II564</f>
        <v>8424999</v>
      </c>
      <c r="IM564" s="21">
        <f t="shared" ref="IM564:IM576" si="414">$G564*IJ564</f>
        <v>8454440</v>
      </c>
      <c r="IN564" s="21">
        <f t="shared" ref="IN564:IN576" si="415">$H564*IK564</f>
        <v>8575140</v>
      </c>
      <c r="IO564" s="21">
        <f t="shared" ref="IO564:IO576" si="416">$I564*II564</f>
        <v>7446706.29</v>
      </c>
      <c r="IP564" s="21">
        <f t="shared" ref="IP564:IP576" si="417">$J564*IJ564</f>
        <v>7516548.2999999998</v>
      </c>
      <c r="IQ564" s="21">
        <f t="shared" ref="IQ564:IQ576" si="418">$K564*IK564</f>
        <v>7651528.2999999998</v>
      </c>
      <c r="IR564" s="21">
        <f t="shared" ref="IR564:IR576" si="419">$F564*IR$591</f>
        <v>49436.26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20249.71</v>
      </c>
      <c r="IV564" s="21">
        <f t="shared" ref="IV564:IV576" si="423">$J564*IV$591</f>
        <v>18956.400000000001</v>
      </c>
      <c r="IW564" s="21">
        <f t="shared" ref="IW564:IW576" si="424">$K564*IW$591</f>
        <v>17982.12</v>
      </c>
      <c r="IX564" s="21">
        <f t="shared" ref="IX564:IX576" si="425">II564*IR564</f>
        <v>8453600.4600000009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3462700.41</v>
      </c>
      <c r="JB564" s="21">
        <f t="shared" si="157"/>
        <v>3222588</v>
      </c>
      <c r="JC564" s="21">
        <f t="shared" si="157"/>
        <v>3056960.4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49439.65</v>
      </c>
      <c r="JN564" s="21">
        <f t="shared" ref="JN564:JN576" si="434">$G564*JN$591</f>
        <v>51703.53</v>
      </c>
      <c r="JO564" s="21">
        <f t="shared" ref="JO564:JO576" si="435">$H564*JO$591</f>
        <v>54679.57</v>
      </c>
      <c r="JP564" s="21">
        <f t="shared" ref="JP564:JP576" si="436">$I564*JP$591</f>
        <v>29538.58</v>
      </c>
      <c r="JQ564" s="21">
        <f t="shared" ref="JQ564:JQ576" si="437">$J564*JQ$591</f>
        <v>26506.720000000001</v>
      </c>
      <c r="JR564" s="21">
        <f t="shared" ref="JR564:JR576" si="438">$K564*JR$591</f>
        <v>25921.82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201</v>
      </c>
      <c r="JZ564" s="23">
        <v>202</v>
      </c>
      <c r="KA564" s="23">
        <v>202</v>
      </c>
      <c r="KB564" s="21">
        <f t="shared" ref="KB564:KB576" si="441">$F564*JY564</f>
        <v>9903069</v>
      </c>
      <c r="KC564" s="21">
        <f t="shared" ref="KC564:KC576" si="442">$G564*JZ564</f>
        <v>10045864</v>
      </c>
      <c r="KD564" s="21">
        <f t="shared" ref="KD564:KD576" si="443">$H564*KA564</f>
        <v>10189284</v>
      </c>
      <c r="KE564" s="21">
        <f t="shared" ref="KE564:KE576" si="444">$I564*JY564</f>
        <v>8753145.9900000002</v>
      </c>
      <c r="KF564" s="21">
        <f t="shared" ref="KF564:KF576" si="445">$J564*JZ564</f>
        <v>8931427.9800000004</v>
      </c>
      <c r="KG564" s="21">
        <f t="shared" ref="KG564:KG576" si="446">$K564*KA564</f>
        <v>9091815.9800000004</v>
      </c>
      <c r="KH564" s="21">
        <f t="shared" ref="KH564:KH576" si="447">$F564*KH$591</f>
        <v>49469.98</v>
      </c>
      <c r="KI564" s="21">
        <f t="shared" ref="KI564:KI576" si="448">$G564*KI$591</f>
        <v>52278.04</v>
      </c>
      <c r="KJ564" s="21">
        <f t="shared" ref="KJ564:KJ576" si="449">$H564*KJ$591</f>
        <v>55699.47</v>
      </c>
      <c r="KK564" s="21">
        <f t="shared" ref="KK564:KK576" si="450">$I564*KK$591</f>
        <v>20815.400000000001</v>
      </c>
      <c r="KL564" s="21">
        <f t="shared" ref="KL564:KL576" si="451">$J564*KL$591</f>
        <v>18197.150000000001</v>
      </c>
      <c r="KM564" s="21">
        <f t="shared" ref="KM564:KM576" si="452">$K564*KM$591</f>
        <v>17315.310000000001</v>
      </c>
      <c r="KN564" s="21">
        <f t="shared" ref="KN564:KN576" si="453">JY564*KH564</f>
        <v>9943465.9800000004</v>
      </c>
      <c r="KO564" s="21">
        <f t="shared" si="160"/>
        <v>10560164.08</v>
      </c>
      <c r="KP564" s="21">
        <f t="shared" si="160"/>
        <v>11251292.939999999</v>
      </c>
      <c r="KQ564" s="21">
        <f t="shared" ref="KQ564:KQ576" si="454">JY564*KK564</f>
        <v>4183895.4</v>
      </c>
      <c r="KR564" s="21">
        <f t="shared" si="161"/>
        <v>3675824.3</v>
      </c>
      <c r="KS564" s="21">
        <f t="shared" si="161"/>
        <v>3497692.62</v>
      </c>
      <c r="KT564" s="183">
        <f>266-21</f>
        <v>245</v>
      </c>
      <c r="KU564" s="23">
        <v>274</v>
      </c>
      <c r="KV564" s="23">
        <v>274</v>
      </c>
      <c r="KW564" s="21">
        <f t="shared" ref="KW564:KW576" si="455">$F564*KT564</f>
        <v>12070905</v>
      </c>
      <c r="KX564" s="21">
        <f t="shared" ref="KX564:KX576" si="456">$G564*KU564</f>
        <v>13626568</v>
      </c>
      <c r="KY564" s="21">
        <f t="shared" ref="KY564:KY576" si="457">$H564*KV564</f>
        <v>13821108</v>
      </c>
      <c r="KZ564" s="21">
        <f t="shared" ref="KZ564:KZ576" si="458">$I564*KT564</f>
        <v>10669257.550000001</v>
      </c>
      <c r="LA564" s="21">
        <f t="shared" ref="LA564:LA576" si="459">$J564*KU564</f>
        <v>12114907.26</v>
      </c>
      <c r="LB564" s="21">
        <f t="shared" ref="LB564:LB576" si="460">$K564*KV564</f>
        <v>12332463.26</v>
      </c>
      <c r="LC564" s="21">
        <f t="shared" ref="LC564:LC576" si="461">$F564*LC$591</f>
        <v>49458.55</v>
      </c>
      <c r="LD564" s="21">
        <f t="shared" ref="LD564:LD576" si="462">$G564*LD$591</f>
        <v>51922.86</v>
      </c>
      <c r="LE564" s="21">
        <f t="shared" ref="LE564:LE576" si="463">$H564*LE$591</f>
        <v>55070.07</v>
      </c>
      <c r="LF564" s="21">
        <f t="shared" ref="LF564:LF576" si="464">$I564*LF$591</f>
        <v>18679.12</v>
      </c>
      <c r="LG564" s="21">
        <f t="shared" ref="LG564:LG576" si="465">$J564*LG$591</f>
        <v>16481.82</v>
      </c>
      <c r="LH564" s="21">
        <f t="shared" ref="LH564:LH576" si="466">$K564*LH$591</f>
        <v>15889.6</v>
      </c>
      <c r="LI564" s="21">
        <f t="shared" ref="LI564:LI576" si="467">KT564*LC564</f>
        <v>12117344.75</v>
      </c>
      <c r="LJ564" s="21">
        <f t="shared" si="162"/>
        <v>14226863.640000001</v>
      </c>
      <c r="LK564" s="21">
        <f t="shared" si="162"/>
        <v>15089199.18</v>
      </c>
      <c r="LL564" s="21">
        <f t="shared" ref="LL564:LL576" si="468">KT564*LF564</f>
        <v>4576384.4000000004</v>
      </c>
      <c r="LM564" s="21">
        <f t="shared" si="163"/>
        <v>4516018.68</v>
      </c>
      <c r="LN564" s="21">
        <f t="shared" si="163"/>
        <v>4353750.4000000004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522575.88</v>
      </c>
      <c r="LV564" s="21">
        <f t="shared" ref="LV564:LV576" si="473">$J564*LP564</f>
        <v>530579.88</v>
      </c>
      <c r="LW564" s="21">
        <f t="shared" ref="LW564:LW576" si="474">$K564*LQ564</f>
        <v>540107.88</v>
      </c>
      <c r="LX564" s="21">
        <f t="shared" ref="LX564:LX576" si="475">$F564*LX$591</f>
        <v>49443.65</v>
      </c>
      <c r="LY564" s="21">
        <f t="shared" ref="LY564:LY576" si="476">$G564*LY$591</f>
        <v>51925.82</v>
      </c>
      <c r="LZ564" s="21">
        <f t="shared" ref="LZ564:LZ576" si="477">$H564*LZ$591</f>
        <v>55074.77</v>
      </c>
      <c r="MA564" s="21">
        <f t="shared" ref="MA564:MA576" si="478">$I564*MA$591</f>
        <v>24981.06</v>
      </c>
      <c r="MB564" s="21">
        <f t="shared" ref="MB564:MB576" si="479">$J564*MB$591</f>
        <v>23091.99</v>
      </c>
      <c r="MC564" s="21">
        <f t="shared" ref="MC564:MC576" si="480">$K564*MC$591</f>
        <v>22345.88</v>
      </c>
      <c r="MD564" s="21">
        <f t="shared" ref="MD564:MD576" si="481">LO564*LX564</f>
        <v>593323.80000000005</v>
      </c>
      <c r="ME564" s="21">
        <f t="shared" si="164"/>
        <v>623109.84</v>
      </c>
      <c r="MF564" s="21">
        <f t="shared" si="164"/>
        <v>660897.24</v>
      </c>
      <c r="MG564" s="21">
        <f t="shared" ref="MG564:MG576" si="482">LO564*MA564</f>
        <v>299772.71999999997</v>
      </c>
      <c r="MH564" s="21">
        <f t="shared" si="165"/>
        <v>277103.88</v>
      </c>
      <c r="MI564" s="21">
        <f t="shared" si="165"/>
        <v>268150.56</v>
      </c>
      <c r="MJ564" s="184">
        <v>141</v>
      </c>
      <c r="MK564" s="184">
        <v>151</v>
      </c>
      <c r="ML564" s="184">
        <v>151</v>
      </c>
      <c r="MM564" s="21">
        <f t="shared" ref="MM564:MM576" si="483">$F564*MJ564</f>
        <v>6946929</v>
      </c>
      <c r="MN564" s="21">
        <f t="shared" ref="MN564:MN576" si="484">$G564*MK564</f>
        <v>7509532</v>
      </c>
      <c r="MO564" s="21">
        <f t="shared" ref="MO564:MO576" si="485">$H564*ML564</f>
        <v>7616742</v>
      </c>
      <c r="MP564" s="21">
        <f t="shared" ref="MP564:MP576" si="486">$I564*MJ564</f>
        <v>6140266.5899999999</v>
      </c>
      <c r="MQ564" s="21">
        <f t="shared" ref="MQ564:MQ576" si="487">$J564*MK564</f>
        <v>6676463.4900000002</v>
      </c>
      <c r="MR564" s="21">
        <f t="shared" ref="MR564:MR576" si="488">$K564*ML564</f>
        <v>6796357.4900000002</v>
      </c>
      <c r="MS564" s="21">
        <f t="shared" ref="MS564:MS576" si="489">$F564*MS$591</f>
        <v>49451.93</v>
      </c>
      <c r="MT564" s="21">
        <f t="shared" ref="MT564:MT576" si="490">$G564*MT$591</f>
        <v>52161.71</v>
      </c>
      <c r="MU564" s="21">
        <f t="shared" ref="MU564:MU576" si="491">$H564*MU$591</f>
        <v>55493.5</v>
      </c>
      <c r="MV564" s="21">
        <f t="shared" ref="MV564:MV576" si="492">$I564*MV$591</f>
        <v>29158.99</v>
      </c>
      <c r="MW564" s="21">
        <f t="shared" ref="MW564:MW576" si="493">$J564*MW$591</f>
        <v>26190.91</v>
      </c>
      <c r="MX564" s="21">
        <f t="shared" ref="MX564:MX576" si="494">$K564*MX$591</f>
        <v>24840.66</v>
      </c>
      <c r="MY564" s="21">
        <f t="shared" ref="MY564:MY576" si="495">MJ564*MS564</f>
        <v>6972722.1299999999</v>
      </c>
      <c r="MZ564" s="21">
        <f t="shared" si="166"/>
        <v>7876418.21</v>
      </c>
      <c r="NA564" s="21">
        <f t="shared" si="166"/>
        <v>8379518.5</v>
      </c>
      <c r="NB564" s="21">
        <f t="shared" ref="NB564:NB576" si="496">MJ564*MV564</f>
        <v>4111417.59</v>
      </c>
      <c r="NC564" s="21">
        <f t="shared" si="167"/>
        <v>3954827.41</v>
      </c>
      <c r="ND564" s="21">
        <f t="shared" si="167"/>
        <v>3750939.66</v>
      </c>
      <c r="NE564" s="184">
        <v>263</v>
      </c>
      <c r="NF564" s="184">
        <v>264</v>
      </c>
      <c r="NG564" s="184">
        <v>264</v>
      </c>
      <c r="NH564" s="21">
        <f t="shared" ref="NH564:NH576" si="497">$F564*NE564</f>
        <v>12957747</v>
      </c>
      <c r="NI564" s="21">
        <f t="shared" ref="NI564:NI576" si="498">$G564*NF564</f>
        <v>13129248</v>
      </c>
      <c r="NJ564" s="21">
        <f t="shared" ref="NJ564:NJ576" si="499">$H564*NG564</f>
        <v>13316688</v>
      </c>
      <c r="NK564" s="21">
        <f t="shared" ref="NK564:NK576" si="500">$I564*NE564</f>
        <v>11453121.369999999</v>
      </c>
      <c r="NL564" s="21">
        <f t="shared" ref="NL564:NL576" si="501">$J564*NF564</f>
        <v>11672757.359999999</v>
      </c>
      <c r="NM564" s="21">
        <f t="shared" ref="NM564:NM576" si="502">$K564*NG564</f>
        <v>11882373.359999999</v>
      </c>
      <c r="NN564" s="21">
        <f t="shared" ref="NN564:NN576" si="503">$F564*NN$591</f>
        <v>49422.11</v>
      </c>
      <c r="NO564" s="21">
        <f t="shared" ref="NO564:NO576" si="504">$G564*NO$591</f>
        <v>51595.68</v>
      </c>
      <c r="NP564" s="21">
        <f t="shared" ref="NP564:NP576" si="505">$H564*NP$591</f>
        <v>54489.73</v>
      </c>
      <c r="NQ564" s="21">
        <f t="shared" ref="NQ564:NQ576" si="506">$I564*NQ$591</f>
        <v>17472.849999999999</v>
      </c>
      <c r="NR564" s="21">
        <f t="shared" ref="NR564:NR576" si="507">$J564*NR$591</f>
        <v>16711.61</v>
      </c>
      <c r="NS564" s="21">
        <f t="shared" ref="NS564:NS576" si="508">$K564*NS$591</f>
        <v>15968.69</v>
      </c>
      <c r="NT564" s="21">
        <f t="shared" ref="NT564:NT576" si="509">NE564*NN564</f>
        <v>12998014.93</v>
      </c>
      <c r="NU564" s="21">
        <f t="shared" si="168"/>
        <v>13621259.52</v>
      </c>
      <c r="NV564" s="21">
        <f t="shared" si="168"/>
        <v>14385288.720000001</v>
      </c>
      <c r="NW564" s="21">
        <f t="shared" ref="NW564:NW576" si="510">NE564*NQ564</f>
        <v>4595359.55</v>
      </c>
      <c r="NX564" s="21">
        <f t="shared" si="169"/>
        <v>4411865.04</v>
      </c>
      <c r="NY564" s="21">
        <f t="shared" si="169"/>
        <v>4215734.16</v>
      </c>
      <c r="NZ564" s="23">
        <v>131</v>
      </c>
      <c r="OA564" s="23">
        <v>153</v>
      </c>
      <c r="OB564" s="23">
        <v>153</v>
      </c>
      <c r="OC564" s="21">
        <f t="shared" ref="OC564:OC576" si="511">$F564*NZ564</f>
        <v>6454239</v>
      </c>
      <c r="OD564" s="21">
        <f t="shared" ref="OD564:OD576" si="512">$G564*OA564</f>
        <v>7608996</v>
      </c>
      <c r="OE564" s="21">
        <f t="shared" ref="OE564:OE576" si="513">$H564*OB564</f>
        <v>7717626</v>
      </c>
      <c r="OF564" s="21">
        <f t="shared" ref="OF564:OF576" si="514">$I564*NZ564</f>
        <v>5704786.6900000004</v>
      </c>
      <c r="OG564" s="21">
        <f t="shared" ref="OG564:OG576" si="515">$J564*OA564</f>
        <v>6764893.4699999997</v>
      </c>
      <c r="OH564" s="21">
        <f t="shared" ref="OH564:OH576" si="516">$K564*OB564</f>
        <v>6886375.4699999997</v>
      </c>
      <c r="OI564" s="21">
        <f t="shared" ref="OI564:OI576" si="517">$F564*OI$591</f>
        <v>49445.26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24584.75</v>
      </c>
      <c r="OM564" s="21">
        <f t="shared" ref="OM564:OM576" si="521">$J564*OM$591</f>
        <v>24505.26</v>
      </c>
      <c r="ON564" s="21">
        <f t="shared" ref="ON564:ON576" si="522">$K564*ON$591</f>
        <v>23619.08</v>
      </c>
      <c r="OO564" s="21">
        <f t="shared" ref="OO564:OO576" si="523">NZ564*OI564</f>
        <v>6477329.0599999996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3220602.25</v>
      </c>
      <c r="OS564" s="21">
        <f t="shared" si="171"/>
        <v>3749304.78</v>
      </c>
      <c r="OT564" s="21">
        <f t="shared" si="171"/>
        <v>3613719.24</v>
      </c>
      <c r="OU564" s="183">
        <v>1</v>
      </c>
      <c r="OV564" s="23"/>
      <c r="OW564" s="23"/>
      <c r="OX564" s="21">
        <f t="shared" ref="OX564:OX576" si="525">$F564*OU564</f>
        <v>49269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43547.99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49441.31</v>
      </c>
      <c r="PE564" s="21">
        <f t="shared" ref="PE564:PE576" si="532">$G564*PE$591</f>
        <v>51935.31</v>
      </c>
      <c r="PF564" s="21">
        <f t="shared" ref="PF564:PF576" si="533">$H564*PF$591</f>
        <v>55089.72</v>
      </c>
      <c r="PG564" s="21">
        <f t="shared" ref="PG564:PG576" si="534">$I564*PG$591</f>
        <v>19528.009999999998</v>
      </c>
      <c r="PH564" s="21">
        <f t="shared" ref="PH564:PH576" si="535">$J564*PH$591</f>
        <v>19106.21</v>
      </c>
      <c r="PI564" s="21">
        <f t="shared" ref="PI564:PI576" si="536">$K564*PI$591</f>
        <v>18472.45</v>
      </c>
      <c r="PJ564" s="21">
        <f t="shared" ref="PJ564:PJ576" si="537">OU564*PD564</f>
        <v>49441.31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19528.009999999998</v>
      </c>
      <c r="PN564" s="21">
        <f t="shared" si="173"/>
        <v>0</v>
      </c>
      <c r="PO564" s="21">
        <f t="shared" si="173"/>
        <v>0</v>
      </c>
      <c r="PP564" s="23">
        <v>156</v>
      </c>
      <c r="PQ564" s="23">
        <v>152</v>
      </c>
      <c r="PR564" s="23">
        <v>152</v>
      </c>
      <c r="PS564" s="21">
        <f t="shared" ref="PS564:PS576" si="539">$F564*PP564</f>
        <v>7685964</v>
      </c>
      <c r="PT564" s="21">
        <f t="shared" ref="PT564:PT576" si="540">$G564*PQ564</f>
        <v>7559264</v>
      </c>
      <c r="PU564" s="21">
        <f t="shared" ref="PU564:PU576" si="541">$H564*PR564</f>
        <v>7667184</v>
      </c>
      <c r="PV564" s="21">
        <f t="shared" ref="PV564:PV576" si="542">$I564*PP564</f>
        <v>6793486.4400000004</v>
      </c>
      <c r="PW564" s="21">
        <f t="shared" ref="PW564:PW576" si="543">$J564*PQ564</f>
        <v>6720678.4800000004</v>
      </c>
      <c r="PX564" s="21">
        <f t="shared" ref="PX564:PX576" si="544">$K564*PR564</f>
        <v>6841366.4800000004</v>
      </c>
      <c r="PY564" s="21">
        <f t="shared" ref="PY564:PY576" si="545">$F564*PY$591</f>
        <v>49465.25</v>
      </c>
      <c r="PZ564" s="21">
        <f t="shared" ref="PZ564:PZ576" si="546">$G564*PZ$591</f>
        <v>52294.58</v>
      </c>
      <c r="QA564" s="21">
        <f t="shared" ref="QA564:QA576" si="547">$H564*QA$591</f>
        <v>55728.22</v>
      </c>
      <c r="QB564" s="21">
        <f t="shared" ref="QB564:QB576" si="548">$I564*QB$591</f>
        <v>23976.82</v>
      </c>
      <c r="QC564" s="21">
        <f t="shared" ref="QC564:QC576" si="549">$J564*QC$591</f>
        <v>22060.21</v>
      </c>
      <c r="QD564" s="21">
        <f t="shared" ref="QD564:QD576" si="550">$K564*QD$591</f>
        <v>21235.64</v>
      </c>
      <c r="QE564" s="21">
        <f t="shared" ref="QE564:QE576" si="551">PP564*PY564</f>
        <v>7716579</v>
      </c>
      <c r="QF564" s="21">
        <f t="shared" si="174"/>
        <v>7948776.1600000001</v>
      </c>
      <c r="QG564" s="21">
        <f t="shared" si="174"/>
        <v>8470689.4399999995</v>
      </c>
      <c r="QH564" s="21">
        <f t="shared" ref="QH564:QH576" si="552">PP564*QB564</f>
        <v>3740383.92</v>
      </c>
      <c r="QI564" s="21">
        <f t="shared" si="175"/>
        <v>3353151.92</v>
      </c>
      <c r="QJ564" s="21">
        <f t="shared" si="175"/>
        <v>3227817.28</v>
      </c>
      <c r="QK564" s="184">
        <v>227</v>
      </c>
      <c r="QL564" s="184">
        <v>252</v>
      </c>
      <c r="QM564" s="184">
        <v>252</v>
      </c>
      <c r="QN564" s="21">
        <f t="shared" ref="QN564:QN576" si="553">$F564*QK564</f>
        <v>11184063</v>
      </c>
      <c r="QO564" s="21">
        <f t="shared" ref="QO564:QO576" si="554">$G564*QL564</f>
        <v>12532464</v>
      </c>
      <c r="QP564" s="21">
        <f t="shared" ref="QP564:QP576" si="555">$H564*QM564</f>
        <v>12711384</v>
      </c>
      <c r="QQ564" s="21">
        <f t="shared" ref="QQ564:QQ576" si="556">$I564*QK564</f>
        <v>9885393.7300000004</v>
      </c>
      <c r="QR564" s="21">
        <f t="shared" ref="QR564:QR576" si="557">$J564*QL564</f>
        <v>11142177.48</v>
      </c>
      <c r="QS564" s="21">
        <f t="shared" ref="QS564:QS576" si="558">$K564*QM564</f>
        <v>11342265.48</v>
      </c>
      <c r="QT564" s="21">
        <f t="shared" ref="QT564:QT576" si="559">$F564*QT$591</f>
        <v>49430.91</v>
      </c>
      <c r="QU564" s="21">
        <f t="shared" ref="QU564:QU576" si="560">$G564*QU$591</f>
        <v>51821.11</v>
      </c>
      <c r="QV564" s="21">
        <f t="shared" ref="QV564:QV576" si="561">$H564*QV$591</f>
        <v>54889.34</v>
      </c>
      <c r="QW564" s="21">
        <f t="shared" ref="QW564:QW576" si="562">$I564*QW$591</f>
        <v>21598.74</v>
      </c>
      <c r="QX564" s="21">
        <f t="shared" ref="QX564:QX576" si="563">$J564*QX$591</f>
        <v>20586.8</v>
      </c>
      <c r="QY564" s="21">
        <f t="shared" ref="QY564:QY576" si="564">$K564*QY$591</f>
        <v>19510.560000000001</v>
      </c>
      <c r="QZ564" s="21">
        <f t="shared" ref="QZ564:QZ576" si="565">QK564*QT564</f>
        <v>11220816.57</v>
      </c>
      <c r="RA564" s="21">
        <f t="shared" si="176"/>
        <v>13058919.720000001</v>
      </c>
      <c r="RB564" s="21">
        <f t="shared" si="176"/>
        <v>13832113.68</v>
      </c>
      <c r="RC564" s="21">
        <f t="shared" ref="RC564:RC576" si="566">QK564*QW564</f>
        <v>4902913.9800000004</v>
      </c>
      <c r="RD564" s="21">
        <f t="shared" si="177"/>
        <v>5187873.5999999996</v>
      </c>
      <c r="RE564" s="21">
        <f t="shared" si="177"/>
        <v>4916661.12</v>
      </c>
      <c r="RF564" s="184">
        <v>344</v>
      </c>
      <c r="RG564" s="184">
        <v>344</v>
      </c>
      <c r="RH564" s="184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17352048</v>
      </c>
      <c r="RL564" s="21">
        <f t="shared" ref="RL564:RL576" si="570">$I564*RF564</f>
        <v>14980508.560000001</v>
      </c>
      <c r="RM564" s="21">
        <f t="shared" ref="RM564:RM576" si="571">$J564*RG564</f>
        <v>15209956.560000001</v>
      </c>
      <c r="RN564" s="21">
        <f t="shared" ref="RN564:RN576" si="572">$K564*RH564</f>
        <v>15483092.560000001</v>
      </c>
      <c r="RO564" s="21">
        <f t="shared" ref="RO564:RO576" si="573">$F564*RO$591</f>
        <v>46475.43</v>
      </c>
      <c r="RP564" s="21">
        <f t="shared" ref="RP564:RP576" si="574">$G564*RP$591</f>
        <v>52041</v>
      </c>
      <c r="RQ564" s="21">
        <f t="shared" ref="RQ564:RQ576" si="575">$H564*RQ$591</f>
        <v>55279.1</v>
      </c>
      <c r="RR564" s="21">
        <f t="shared" ref="RR564:RR576" si="576">$I564*RR$591</f>
        <v>14911.08</v>
      </c>
      <c r="RS564" s="21">
        <f t="shared" ref="RS564:RS576" si="577">$J564*RS$591</f>
        <v>15225.2</v>
      </c>
      <c r="RT564" s="21">
        <f t="shared" ref="RT564:RT576" si="578">$K564*RT$591</f>
        <v>14405.11</v>
      </c>
      <c r="RU564" s="21">
        <f t="shared" ref="RU564:RU576" si="579">RF564*RO564</f>
        <v>15987547.92</v>
      </c>
      <c r="RV564" s="21">
        <f t="shared" si="178"/>
        <v>17902104</v>
      </c>
      <c r="RW564" s="21">
        <f t="shared" si="178"/>
        <v>19016010.399999999</v>
      </c>
      <c r="RX564" s="21">
        <f t="shared" ref="RX564:RX576" si="580">RF564*RR564</f>
        <v>5129411.5199999996</v>
      </c>
      <c r="RY564" s="21">
        <f t="shared" si="179"/>
        <v>5237468.8</v>
      </c>
      <c r="RZ564" s="21">
        <f t="shared" si="179"/>
        <v>4955357.84</v>
      </c>
      <c r="SA564" s="183">
        <f>128+1</f>
        <v>129</v>
      </c>
      <c r="SB564" s="184">
        <v>98</v>
      </c>
      <c r="SC564" s="184">
        <v>98</v>
      </c>
      <c r="SD564" s="21">
        <f t="shared" ref="SD564:SD576" si="581">$F564*SA564</f>
        <v>6355701</v>
      </c>
      <c r="SE564" s="21">
        <f t="shared" ref="SE564:SE576" si="582">$G564*SB564</f>
        <v>4873736</v>
      </c>
      <c r="SF564" s="21">
        <f t="shared" ref="SF564:SF576" si="583">$H564*SC564</f>
        <v>4943316</v>
      </c>
      <c r="SG564" s="21">
        <f t="shared" ref="SG564:SG576" si="584">$I564*SA564</f>
        <v>5617690.71</v>
      </c>
      <c r="SH564" s="21">
        <f t="shared" ref="SH564:SH576" si="585">$J564*SB564</f>
        <v>4333069.0199999996</v>
      </c>
      <c r="SI564" s="21">
        <f t="shared" ref="SI564:SI576" si="586">$K564*SC564</f>
        <v>4410881.0199999996</v>
      </c>
      <c r="SJ564" s="21">
        <f t="shared" ref="SJ564:SJ576" si="587">$F564*SJ$591</f>
        <v>49428.74</v>
      </c>
      <c r="SK564" s="21">
        <f t="shared" ref="SK564:SK576" si="588">$G564*SK$591</f>
        <v>51257.72</v>
      </c>
      <c r="SL564" s="21">
        <f t="shared" ref="SL564:SL576" si="589">$H564*SL$591</f>
        <v>53888.4</v>
      </c>
      <c r="SM564" s="21">
        <f t="shared" ref="SM564:SM576" si="590">$I564*SM$591</f>
        <v>21757.279999999999</v>
      </c>
      <c r="SN564" s="21">
        <f t="shared" ref="SN564:SN576" si="591">$J564*SN$591</f>
        <v>18733.189999999999</v>
      </c>
      <c r="SO564" s="21">
        <f t="shared" ref="SO564:SO576" si="592">$K564*SO$591</f>
        <v>17877.599999999999</v>
      </c>
      <c r="SP564" s="21">
        <f t="shared" ref="SP564:SP576" si="593">SA564*SJ564</f>
        <v>6376307.46</v>
      </c>
      <c r="SQ564" s="21">
        <f t="shared" si="180"/>
        <v>5023256.5599999996</v>
      </c>
      <c r="SR564" s="21">
        <f t="shared" si="180"/>
        <v>5281063.2</v>
      </c>
      <c r="SS564" s="21">
        <f t="shared" ref="SS564:SS576" si="594">SA564*SM564</f>
        <v>2806689.12</v>
      </c>
      <c r="ST564" s="21">
        <f t="shared" si="181"/>
        <v>1835852.62</v>
      </c>
      <c r="SU564" s="21">
        <f t="shared" si="181"/>
        <v>1752004.8</v>
      </c>
      <c r="SV564" s="184">
        <v>88</v>
      </c>
      <c r="SW564" s="184">
        <f t="shared" ref="SW564:SX564" si="595">92-1</f>
        <v>91</v>
      </c>
      <c r="SX564" s="184">
        <f t="shared" si="595"/>
        <v>91</v>
      </c>
      <c r="SY564" s="21">
        <f t="shared" ref="SY564:SY576" si="596">$F564*SV564</f>
        <v>4335672</v>
      </c>
      <c r="SZ564" s="21">
        <f t="shared" ref="SZ564:SZ576" si="597">$G564*SW564</f>
        <v>4525612</v>
      </c>
      <c r="TA564" s="21">
        <f t="shared" ref="TA564:TA576" si="598">$H564*SX564</f>
        <v>4590222</v>
      </c>
      <c r="TB564" s="21">
        <f t="shared" ref="TB564:TB576" si="599">$I564*SV564</f>
        <v>3832223.12</v>
      </c>
      <c r="TC564" s="21">
        <f t="shared" ref="TC564:TC576" si="600">$J564*SW564</f>
        <v>4023564.09</v>
      </c>
      <c r="TD564" s="21">
        <f t="shared" ref="TD564:TD576" si="601">$K564*SX564</f>
        <v>4095818.09</v>
      </c>
      <c r="TE564" s="21">
        <f t="shared" ref="TE564:TE576" si="602">$F564*TE$591</f>
        <v>49468.19</v>
      </c>
      <c r="TF564" s="21">
        <f t="shared" ref="TF564:TF576" si="603">$G564*TF$591</f>
        <v>52287.5</v>
      </c>
      <c r="TG564" s="21">
        <f t="shared" ref="TG564:TG576" si="604">$H564*TG$591</f>
        <v>55716.3</v>
      </c>
      <c r="TH564" s="21">
        <f t="shared" ref="TH564:TH576" si="605">$I564*TH$591</f>
        <v>22049.74</v>
      </c>
      <c r="TI564" s="21">
        <f t="shared" ref="TI564:TI576" si="606">$J564*TI$591</f>
        <v>19867.849999999999</v>
      </c>
      <c r="TJ564" s="21">
        <f t="shared" ref="TJ564:TJ576" si="607">$K564*TJ$591</f>
        <v>19139.63</v>
      </c>
      <c r="TK564" s="21">
        <f t="shared" ref="TK564:TK576" si="608">SV564*TE564</f>
        <v>4353200.72</v>
      </c>
      <c r="TL564" s="21">
        <f t="shared" si="182"/>
        <v>4758162.5</v>
      </c>
      <c r="TM564" s="21">
        <f t="shared" si="182"/>
        <v>5070183.3</v>
      </c>
      <c r="TN564" s="21">
        <f t="shared" ref="TN564:TN576" si="609">SV564*TH564</f>
        <v>1940377.12</v>
      </c>
      <c r="TO564" s="21">
        <f t="shared" si="183"/>
        <v>1807974.35</v>
      </c>
      <c r="TP564" s="21">
        <f t="shared" si="183"/>
        <v>1741706.33</v>
      </c>
      <c r="TQ564" s="184">
        <v>245</v>
      </c>
      <c r="TR564" s="184">
        <v>265</v>
      </c>
      <c r="TS564" s="184">
        <v>265</v>
      </c>
      <c r="TT564" s="21">
        <f t="shared" ref="TT564:TT576" si="610">$F564*TQ564</f>
        <v>12070905</v>
      </c>
      <c r="TU564" s="21">
        <f t="shared" ref="TU564:TU576" si="611">$G564*TR564</f>
        <v>13178980</v>
      </c>
      <c r="TV564" s="21">
        <f t="shared" ref="TV564:TV576" si="612">$H564*TS564</f>
        <v>13367130</v>
      </c>
      <c r="TW564" s="21">
        <f t="shared" ref="TW564:TW576" si="613">$I564*TQ564</f>
        <v>10669257.550000001</v>
      </c>
      <c r="TX564" s="21">
        <f t="shared" ref="TX564:TX576" si="614">$J564*TR564</f>
        <v>11716972.35</v>
      </c>
      <c r="TY564" s="21">
        <f t="shared" ref="TY564:TY576" si="615">$K564*TS564</f>
        <v>11927382.35</v>
      </c>
      <c r="TZ564" s="21">
        <f t="shared" ref="TZ564:TZ576" si="616">$F564*TZ$591</f>
        <v>49460.9</v>
      </c>
      <c r="UA564" s="21">
        <f t="shared" ref="UA564:UA576" si="617">$G564*UA$591</f>
        <v>52041.63</v>
      </c>
      <c r="UB564" s="21">
        <f t="shared" ref="UB564:UB576" si="618">$H564*UB$591</f>
        <v>55280.78</v>
      </c>
      <c r="UC564" s="21">
        <f t="shared" ref="UC564:UC576" si="619">$I564*UC$591</f>
        <v>23912.69</v>
      </c>
      <c r="UD564" s="21">
        <f t="shared" ref="UD564:UD576" si="620">$J564*UD$591</f>
        <v>21044.04</v>
      </c>
      <c r="UE564" s="21">
        <f t="shared" ref="UE564:UE576" si="621">$K564*UE$591</f>
        <v>20063.93</v>
      </c>
      <c r="UF564" s="21">
        <f t="shared" ref="UF564:UF576" si="622">TQ564*TZ564</f>
        <v>12117920.5</v>
      </c>
      <c r="UG564" s="21">
        <f t="shared" si="184"/>
        <v>13791031.949999999</v>
      </c>
      <c r="UH564" s="21">
        <f t="shared" si="184"/>
        <v>14649406.699999999</v>
      </c>
      <c r="UI564" s="21">
        <f t="shared" ref="UI564:UI576" si="623">TQ564*UC564</f>
        <v>5858609.0499999998</v>
      </c>
      <c r="UJ564" s="21">
        <f t="shared" si="185"/>
        <v>5576670.5999999996</v>
      </c>
      <c r="UK564" s="21">
        <f t="shared" si="185"/>
        <v>5316941.45</v>
      </c>
      <c r="UL564" s="184">
        <v>191</v>
      </c>
      <c r="UM564" s="184">
        <v>174</v>
      </c>
      <c r="UN564" s="184">
        <v>174</v>
      </c>
      <c r="UO564" s="21">
        <f t="shared" ref="UO564:UO576" si="624">$F564*UL564</f>
        <v>9410379</v>
      </c>
      <c r="UP564" s="21">
        <f t="shared" ref="UP564:UP576" si="625">$G564*UM564</f>
        <v>8653368</v>
      </c>
      <c r="UQ564" s="21">
        <f t="shared" ref="UQ564:UQ576" si="626">$H564*UN564</f>
        <v>8776908</v>
      </c>
      <c r="UR564" s="21">
        <f t="shared" ref="UR564:UR576" si="627">$I564*UL564</f>
        <v>8317666.0899999999</v>
      </c>
      <c r="US564" s="21">
        <f t="shared" ref="US564:US576" si="628">$J564*UM564</f>
        <v>7693408.2599999998</v>
      </c>
      <c r="UT564" s="21">
        <f t="shared" ref="UT564:UT576" si="629">$K564*UN564</f>
        <v>7831564.2599999998</v>
      </c>
      <c r="UU564" s="21">
        <f t="shared" ref="UU564:UU576" si="630">$F564*UU$591</f>
        <v>49466.92</v>
      </c>
      <c r="UV564" s="21">
        <f t="shared" ref="UV564:UV576" si="631">$G564*UV$591</f>
        <v>52235.95</v>
      </c>
      <c r="UW564" s="21">
        <f t="shared" ref="UW564:UW576" si="632">$H564*UW$591</f>
        <v>55624.46</v>
      </c>
      <c r="UX564" s="21">
        <f t="shared" ref="UX564:UX576" si="633">$I564*UX$591</f>
        <v>22869.74</v>
      </c>
      <c r="UY564" s="21">
        <f t="shared" ref="UY564:UY576" si="634">$J564*UY$591</f>
        <v>20815.27</v>
      </c>
      <c r="UZ564" s="21">
        <f t="shared" ref="UZ564:UZ576" si="635">$K564*UZ$591</f>
        <v>19665.87</v>
      </c>
      <c r="VA564" s="21">
        <f t="shared" ref="VA564:VA576" si="636">UL564*UU564</f>
        <v>9448181.7200000007</v>
      </c>
      <c r="VB564" s="21">
        <f t="shared" si="186"/>
        <v>9089055.3000000007</v>
      </c>
      <c r="VC564" s="21">
        <f t="shared" si="186"/>
        <v>9678656.0399999991</v>
      </c>
      <c r="VD564" s="21">
        <f t="shared" ref="VD564:VD576" si="637">UL564*UX564</f>
        <v>4368120.34</v>
      </c>
      <c r="VE564" s="21">
        <f t="shared" si="187"/>
        <v>3621856.98</v>
      </c>
      <c r="VF564" s="21">
        <f t="shared" si="187"/>
        <v>3421861.38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147</v>
      </c>
      <c r="WC564" s="23">
        <v>142</v>
      </c>
      <c r="WD564" s="23">
        <v>142</v>
      </c>
      <c r="WE564" s="21">
        <f t="shared" ref="WE564:WE576" si="653">$F564*WB564</f>
        <v>7242543</v>
      </c>
      <c r="WF564" s="21">
        <f t="shared" ref="WF564:WF576" si="654">$G564*WC564</f>
        <v>7061944</v>
      </c>
      <c r="WG564" s="21">
        <f t="shared" ref="WG564:WG576" si="655">$H564*WD564</f>
        <v>7162764</v>
      </c>
      <c r="WH564" s="21">
        <f t="shared" ref="WH564:WH576" si="656">$I564*WB564</f>
        <v>6401554.5300000003</v>
      </c>
      <c r="WI564" s="21">
        <f t="shared" ref="WI564:WI576" si="657">$J564*WC564</f>
        <v>6278528.5800000001</v>
      </c>
      <c r="WJ564" s="21">
        <f t="shared" ref="WJ564:WJ576" si="658">$K564*WD564</f>
        <v>6391276.5800000001</v>
      </c>
      <c r="WK564" s="21">
        <f t="shared" ref="WK564:WK576" si="659">$F564*WK$591</f>
        <v>49426.06</v>
      </c>
      <c r="WL564" s="21">
        <f t="shared" ref="WL564:WL576" si="660">$G564*WL$591</f>
        <v>51746.65</v>
      </c>
      <c r="WM564" s="21">
        <f t="shared" ref="WM564:WM576" si="661">$H564*WM$591</f>
        <v>54756.79</v>
      </c>
      <c r="WN564" s="21">
        <f t="shared" ref="WN564:WN576" si="662">$I564*WN$591</f>
        <v>17269.04</v>
      </c>
      <c r="WO564" s="21">
        <f t="shared" ref="WO564:WO576" si="663">$J564*WO$591</f>
        <v>16931.07</v>
      </c>
      <c r="WP564" s="21">
        <f t="shared" ref="WP564:WP576" si="664">$K564*WP$591</f>
        <v>16331.78</v>
      </c>
      <c r="WQ564" s="21">
        <f t="shared" ref="WQ564:WQ576" si="665">WB564*WK564</f>
        <v>7265630.8200000003</v>
      </c>
      <c r="WR564" s="21">
        <f t="shared" si="191"/>
        <v>7348024.2999999998</v>
      </c>
      <c r="WS564" s="21">
        <f t="shared" si="191"/>
        <v>7775464.1799999997</v>
      </c>
      <c r="WT564" s="21">
        <f t="shared" ref="WT564:WT576" si="666">WB564*WN564</f>
        <v>2538548.88</v>
      </c>
      <c r="WU564" s="21">
        <f t="shared" si="192"/>
        <v>2404211.94</v>
      </c>
      <c r="WV564" s="21">
        <f t="shared" si="192"/>
        <v>2319112.7599999998</v>
      </c>
      <c r="WW564" s="184">
        <v>281</v>
      </c>
      <c r="WX564" s="184">
        <v>282</v>
      </c>
      <c r="WY564" s="184">
        <v>282</v>
      </c>
      <c r="WZ564" s="21">
        <f t="shared" ref="WZ564:WZ576" si="667">$F564*WW564</f>
        <v>13844589</v>
      </c>
      <c r="XA564" s="21">
        <f t="shared" ref="XA564:XA576" si="668">$G564*WX564</f>
        <v>14024424</v>
      </c>
      <c r="XB564" s="21">
        <f t="shared" ref="XB564:XB576" si="669">$H564*WY564</f>
        <v>14224644</v>
      </c>
      <c r="XC564" s="21">
        <f t="shared" ref="XC564:XC576" si="670">$I564*WW564</f>
        <v>12236985.189999999</v>
      </c>
      <c r="XD564" s="21">
        <f t="shared" ref="XD564:XD576" si="671">$J564*WX564</f>
        <v>12468627.18</v>
      </c>
      <c r="XE564" s="21">
        <f t="shared" ref="XE564:XE576" si="672">$K564*WY564</f>
        <v>12692535.18</v>
      </c>
      <c r="XF564" s="21">
        <f t="shared" ref="XF564:XF576" si="673">$F564*XF$591</f>
        <v>49434.879999999997</v>
      </c>
      <c r="XG564" s="21">
        <f t="shared" ref="XG564:XG576" si="674">$G564*XG$591</f>
        <v>51803.19</v>
      </c>
      <c r="XH564" s="21">
        <f t="shared" ref="XH564:XH576" si="675">$H564*XH$591</f>
        <v>54856.77</v>
      </c>
      <c r="XI564" s="21">
        <f t="shared" ref="XI564:XI576" si="676">$I564*XI$591</f>
        <v>17529.29</v>
      </c>
      <c r="XJ564" s="21">
        <f t="shared" ref="XJ564:XJ576" si="677">$J564*XJ$591</f>
        <v>16468.37</v>
      </c>
      <c r="XK564" s="21">
        <f t="shared" ref="XK564:XK576" si="678">$K564*XK$591</f>
        <v>15737.98</v>
      </c>
      <c r="XL564" s="21">
        <f t="shared" ref="XL564:XL576" si="679">WW564*XF564</f>
        <v>13891201.279999999</v>
      </c>
      <c r="XM564" s="21">
        <f t="shared" si="193"/>
        <v>14608499.58</v>
      </c>
      <c r="XN564" s="21">
        <f t="shared" si="193"/>
        <v>15469609.140000001</v>
      </c>
      <c r="XO564" s="21">
        <f t="shared" ref="XO564:XO576" si="680">WW564*XI564</f>
        <v>4925730.49</v>
      </c>
      <c r="XP564" s="21">
        <f t="shared" si="194"/>
        <v>4644080.34</v>
      </c>
      <c r="XQ564" s="21">
        <f t="shared" si="194"/>
        <v>4438110.3600000003</v>
      </c>
      <c r="XR564" s="184">
        <v>209</v>
      </c>
      <c r="XS564" s="184">
        <v>207</v>
      </c>
      <c r="XT564" s="184">
        <v>207</v>
      </c>
      <c r="XU564" s="21">
        <f t="shared" ref="XU564:XU576" si="681">$F564*XR564</f>
        <v>10297221</v>
      </c>
      <c r="XV564" s="21">
        <f t="shared" ref="XV564:XV576" si="682">$G564*XS564</f>
        <v>10294524</v>
      </c>
      <c r="XW564" s="21">
        <f t="shared" ref="XW564:XW576" si="683">$H564*XT564</f>
        <v>10441494</v>
      </c>
      <c r="XX564" s="21">
        <f t="shared" ref="XX564:XX576" si="684">$I564*XR564</f>
        <v>9101529.9100000001</v>
      </c>
      <c r="XY564" s="21">
        <f t="shared" ref="XY564:XY576" si="685">$J564*XS564</f>
        <v>9152502.9299999997</v>
      </c>
      <c r="XZ564" s="21">
        <f t="shared" ref="XZ564:XZ576" si="686">$K564*XT564</f>
        <v>9316860.9299999997</v>
      </c>
      <c r="YA564" s="21">
        <f t="shared" ref="YA564:YA576" si="687">$F564*YA$591</f>
        <v>49135.45</v>
      </c>
      <c r="YB564" s="21">
        <f t="shared" ref="YB564:YB576" si="688">$G564*YB$591</f>
        <v>51578.080000000002</v>
      </c>
      <c r="YC564" s="21">
        <f t="shared" ref="YC564:YC576" si="689">$H564*YC$591</f>
        <v>54458.22</v>
      </c>
      <c r="YD564" s="21">
        <f t="shared" ref="YD564:YD576" si="690">$I564*YD$591</f>
        <v>15318.05</v>
      </c>
      <c r="YE564" s="21">
        <f t="shared" ref="YE564:YE576" si="691">$J564*YE$591</f>
        <v>14975.14</v>
      </c>
      <c r="YF564" s="21">
        <f t="shared" ref="YF564:YF576" si="692">$K564*YF$591</f>
        <v>14303.2</v>
      </c>
      <c r="YG564" s="21">
        <f t="shared" ref="YG564:YG576" si="693">XR564*YA564</f>
        <v>10269309.050000001</v>
      </c>
      <c r="YH564" s="21">
        <f t="shared" si="195"/>
        <v>10676662.560000001</v>
      </c>
      <c r="YI564" s="21">
        <f t="shared" si="195"/>
        <v>11272851.539999999</v>
      </c>
      <c r="YJ564" s="21">
        <f t="shared" ref="YJ564:YJ576" si="694">XR564*YD564</f>
        <v>3201472.45</v>
      </c>
      <c r="YK564" s="21">
        <f t="shared" si="196"/>
        <v>3099853.98</v>
      </c>
      <c r="YL564" s="21">
        <f t="shared" si="196"/>
        <v>2960762.4</v>
      </c>
      <c r="YM564" s="184">
        <v>205</v>
      </c>
      <c r="YN564" s="184">
        <v>211</v>
      </c>
      <c r="YO564" s="184">
        <v>211</v>
      </c>
      <c r="YP564" s="21">
        <f t="shared" ref="YP564:YP576" si="695">$F564*YM564</f>
        <v>10100145</v>
      </c>
      <c r="YQ564" s="21">
        <f t="shared" ref="YQ564:YQ576" si="696">$G564*YN564</f>
        <v>10493452</v>
      </c>
      <c r="YR564" s="21">
        <f t="shared" ref="YR564:YR576" si="697">$H564*YO564</f>
        <v>10643262</v>
      </c>
      <c r="YS564" s="21">
        <f t="shared" ref="YS564:YS576" si="698">$I564*YM564</f>
        <v>8927337.9499999993</v>
      </c>
      <c r="YT564" s="21">
        <f t="shared" ref="YT564:YT576" si="699">$J564*YN564</f>
        <v>9329362.8900000006</v>
      </c>
      <c r="YU564" s="21">
        <f t="shared" ref="YU564:YU576" si="700">$K564*YO564</f>
        <v>9496896.8900000006</v>
      </c>
      <c r="YV564" s="21">
        <f t="shared" ref="YV564:YV576" si="701">$F564*YV$591</f>
        <v>49420.04</v>
      </c>
      <c r="YW564" s="21">
        <f t="shared" ref="YW564:YW576" si="702">$G564*YW$591</f>
        <v>51441.4</v>
      </c>
      <c r="YX564" s="21">
        <f t="shared" ref="YX564:YX576" si="703">$H564*YX$591</f>
        <v>54215.47</v>
      </c>
      <c r="YY564" s="21">
        <f t="shared" ref="YY564:YY576" si="704">$I564*YY$591</f>
        <v>18958.98</v>
      </c>
      <c r="YZ564" s="21">
        <f t="shared" ref="YZ564:YZ576" si="705">$J564*YZ$591</f>
        <v>17431.79</v>
      </c>
      <c r="ZA564" s="21">
        <f t="shared" ref="ZA564:ZA576" si="706">$K564*ZA$591</f>
        <v>16572.189999999999</v>
      </c>
      <c r="ZB564" s="21">
        <f t="shared" ref="ZB564:ZB576" si="707">YM564*YV564</f>
        <v>10131108.199999999</v>
      </c>
      <c r="ZC564" s="21">
        <f t="shared" si="197"/>
        <v>10854135.4</v>
      </c>
      <c r="ZD564" s="21">
        <f t="shared" si="197"/>
        <v>11439464.17</v>
      </c>
      <c r="ZE564" s="21">
        <f t="shared" ref="ZE564:ZE576" si="708">YM564*YY564</f>
        <v>3886590.9</v>
      </c>
      <c r="ZF564" s="21">
        <f t="shared" si="198"/>
        <v>3678107.69</v>
      </c>
      <c r="ZG564" s="21">
        <f t="shared" si="198"/>
        <v>3496732.09</v>
      </c>
      <c r="ZH564" s="184">
        <v>115</v>
      </c>
      <c r="ZI564" s="184">
        <v>155</v>
      </c>
      <c r="ZJ564" s="184">
        <v>155</v>
      </c>
      <c r="ZK564" s="21">
        <f t="shared" ref="ZK564:ZK576" si="709">$F564*ZH564</f>
        <v>5665935</v>
      </c>
      <c r="ZL564" s="21">
        <f t="shared" ref="ZL564:ZL576" si="710">$G564*ZI564</f>
        <v>7708460</v>
      </c>
      <c r="ZM564" s="21">
        <f t="shared" ref="ZM564:ZM576" si="711">$H564*ZJ564</f>
        <v>7818510</v>
      </c>
      <c r="ZN564" s="21">
        <f t="shared" ref="ZN564:ZN576" si="712">$I564*ZH564</f>
        <v>5008018.8499999996</v>
      </c>
      <c r="ZO564" s="21">
        <f t="shared" ref="ZO564:ZO576" si="713">$J564*ZI564</f>
        <v>6853323.4500000002</v>
      </c>
      <c r="ZP564" s="21">
        <f t="shared" ref="ZP564:ZP576" si="714">$K564*ZJ564</f>
        <v>6976393.4500000002</v>
      </c>
      <c r="ZQ564" s="21">
        <f t="shared" ref="ZQ564:ZQ576" si="715">$F564*ZQ$591</f>
        <v>49475.040000000001</v>
      </c>
      <c r="ZR564" s="21">
        <f t="shared" ref="ZR564:ZR576" si="716">$G564*ZR$591</f>
        <v>51337.02</v>
      </c>
      <c r="ZS564" s="21">
        <f t="shared" ref="ZS564:ZS576" si="717">$H564*ZS$591</f>
        <v>54030.17</v>
      </c>
      <c r="ZT564" s="21">
        <f t="shared" ref="ZT564:ZT576" si="718">$I564*ZT$591</f>
        <v>24810.720000000001</v>
      </c>
      <c r="ZU564" s="21">
        <f t="shared" ref="ZU564:ZU576" si="719">$J564*ZU$591</f>
        <v>15318.96</v>
      </c>
      <c r="ZV564" s="21">
        <f t="shared" ref="ZV564:ZV576" si="720">$K564*ZV$591</f>
        <v>14536.2</v>
      </c>
      <c r="ZW564" s="21">
        <f t="shared" ref="ZW564:ZW576" si="721">ZH564*ZQ564</f>
        <v>5689629.5999999996</v>
      </c>
      <c r="ZX564" s="21">
        <f t="shared" si="199"/>
        <v>7957238.0999999996</v>
      </c>
      <c r="ZY564" s="21">
        <f t="shared" si="199"/>
        <v>8374676.3499999996</v>
      </c>
      <c r="ZZ564" s="21">
        <f t="shared" ref="ZZ564:ZZ576" si="722">ZH564*ZT564</f>
        <v>2853232.8</v>
      </c>
      <c r="AAA564" s="21">
        <f t="shared" si="200"/>
        <v>2374438.7999999998</v>
      </c>
      <c r="AAB564" s="21">
        <f t="shared" si="200"/>
        <v>2253111</v>
      </c>
      <c r="AAC564" s="23">
        <v>128</v>
      </c>
      <c r="AAD564" s="23">
        <v>122</v>
      </c>
      <c r="AAE564" s="23">
        <v>122</v>
      </c>
      <c r="AAF564" s="21">
        <f t="shared" ref="AAF564:AAF576" si="723">$F564*AAC564</f>
        <v>6306432</v>
      </c>
      <c r="AAG564" s="21">
        <f t="shared" ref="AAG564:AAG576" si="724">$G564*AAD564</f>
        <v>6067304</v>
      </c>
      <c r="AAH564" s="21">
        <f t="shared" ref="AAH564:AAH576" si="725">$H564*AAE564</f>
        <v>6153924</v>
      </c>
      <c r="AAI564" s="21">
        <f t="shared" ref="AAI564:AAI576" si="726">$I564*AAC564</f>
        <v>5574142.7199999997</v>
      </c>
      <c r="AAJ564" s="21">
        <f t="shared" ref="AAJ564:AAJ576" si="727">$J564*AAD564</f>
        <v>5394228.7800000003</v>
      </c>
      <c r="AAK564" s="21">
        <f t="shared" ref="AAK564:AAK576" si="728">$K564*AAE564</f>
        <v>5491096.7800000003</v>
      </c>
      <c r="AAL564" s="21">
        <f t="shared" ref="AAL564:AAL576" si="729">$F564*AAL$591</f>
        <v>48799.92</v>
      </c>
      <c r="AAM564" s="21">
        <f t="shared" ref="AAM564:AAM576" si="730">$G564*AAM$591</f>
        <v>52243.519999999997</v>
      </c>
      <c r="AAN564" s="21">
        <f t="shared" ref="AAN564:AAN576" si="731">$H564*AAN$591</f>
        <v>55637.84</v>
      </c>
      <c r="AAO564" s="21">
        <f t="shared" ref="AAO564:AAO576" si="732">$I564*AAO$591</f>
        <v>21428.65</v>
      </c>
      <c r="AAP564" s="21">
        <f t="shared" ref="AAP564:AAP576" si="733">$J564*AAP$591</f>
        <v>20884.830000000002</v>
      </c>
      <c r="AAQ564" s="21">
        <f t="shared" ref="AAQ564:AAQ576" si="734">$K564*AAQ$591</f>
        <v>19897.68</v>
      </c>
      <c r="AAR564" s="21">
        <f t="shared" ref="AAR564:AAR576" si="735">AAC564*AAL564</f>
        <v>6246389.7599999998</v>
      </c>
      <c r="AAS564" s="21">
        <f t="shared" si="201"/>
        <v>6373709.4400000004</v>
      </c>
      <c r="AAT564" s="21">
        <f t="shared" si="201"/>
        <v>6787816.4800000004</v>
      </c>
      <c r="AAU564" s="21">
        <f t="shared" ref="AAU564:AAU576" si="736">AAC564*AAO564</f>
        <v>2742867.2</v>
      </c>
      <c r="AAV564" s="21">
        <f t="shared" si="202"/>
        <v>2547949.2599999998</v>
      </c>
      <c r="AAW564" s="21">
        <f t="shared" si="202"/>
        <v>2427516.96</v>
      </c>
      <c r="AAX564" s="184">
        <v>146</v>
      </c>
      <c r="AAY564" s="184">
        <v>148</v>
      </c>
      <c r="AAZ564" s="184">
        <v>148</v>
      </c>
      <c r="ABA564" s="21">
        <f t="shared" ref="ABA564:ABA576" si="737">$F564*AAX564</f>
        <v>7193274</v>
      </c>
      <c r="ABB564" s="21">
        <f t="shared" ref="ABB564:ABB576" si="738">$G564*AAY564</f>
        <v>7360336</v>
      </c>
      <c r="ABC564" s="21">
        <f t="shared" ref="ABC564:ABC576" si="739">$H564*AAZ564</f>
        <v>7465416</v>
      </c>
      <c r="ABD564" s="21">
        <f t="shared" ref="ABD564:ABD576" si="740">$I564*AAX564</f>
        <v>6358006.54</v>
      </c>
      <c r="ABE564" s="21">
        <f t="shared" ref="ABE564:ABE576" si="741">$J564*AAY564</f>
        <v>6543818.5199999996</v>
      </c>
      <c r="ABF564" s="21">
        <f t="shared" ref="ABF564:ABF576" si="742">$K564*AAZ564</f>
        <v>6661330.5199999996</v>
      </c>
      <c r="ABG564" s="21">
        <f t="shared" ref="ABG564:ABG576" si="743">$F564*ABG$591</f>
        <v>49426.29</v>
      </c>
      <c r="ABH564" s="21">
        <f t="shared" ref="ABH564:ABH576" si="744">$G564*ABH$591</f>
        <v>51659.9</v>
      </c>
      <c r="ABI564" s="21">
        <f t="shared" ref="ABI564:ABI576" si="745">$H564*ABI$591</f>
        <v>54602.92</v>
      </c>
      <c r="ABJ564" s="21">
        <f t="shared" ref="ABJ564:ABJ576" si="746">$I564*ABJ$591</f>
        <v>13591.68</v>
      </c>
      <c r="ABK564" s="21">
        <f t="shared" ref="ABK564:ABK576" si="747">$J564*ABK$591</f>
        <v>12921.21</v>
      </c>
      <c r="ABL564" s="21">
        <f t="shared" ref="ABL564:ABL576" si="748">$K564*ABL$591</f>
        <v>12206.05</v>
      </c>
      <c r="ABM564" s="21">
        <f t="shared" ref="ABM564:ABM576" si="749">AAX564*ABG564</f>
        <v>7216238.3399999999</v>
      </c>
      <c r="ABN564" s="21">
        <f t="shared" si="203"/>
        <v>7645665.2000000002</v>
      </c>
      <c r="ABO564" s="21">
        <f t="shared" si="203"/>
        <v>8081232.1600000001</v>
      </c>
      <c r="ABP564" s="21">
        <f t="shared" ref="ABP564:ABP576" si="750">AAX564*ABJ564</f>
        <v>1984385.28</v>
      </c>
      <c r="ABQ564" s="21">
        <f t="shared" si="204"/>
        <v>1912339.08</v>
      </c>
      <c r="ABR564" s="21">
        <f t="shared" si="204"/>
        <v>1806495.4</v>
      </c>
      <c r="ABS564" s="183">
        <f>27+1</f>
        <v>28</v>
      </c>
      <c r="ABT564" s="23">
        <v>34</v>
      </c>
      <c r="ABU564" s="23">
        <v>34</v>
      </c>
      <c r="ABV564" s="21">
        <f t="shared" ref="ABV564:ABV576" si="751">$F564*ABS564</f>
        <v>1379532</v>
      </c>
      <c r="ABW564" s="21">
        <f t="shared" ref="ABW564:ABW576" si="752">$G564*ABT564</f>
        <v>1690888</v>
      </c>
      <c r="ABX564" s="21">
        <f t="shared" ref="ABX564:ABX576" si="753">$H564*ABU564</f>
        <v>1715028</v>
      </c>
      <c r="ABY564" s="21">
        <f t="shared" ref="ABY564:ABY576" si="754">$I564*ABS564</f>
        <v>1219343.72</v>
      </c>
      <c r="ABZ564" s="21">
        <f t="shared" ref="ABZ564:ABZ576" si="755">$J564*ABT564</f>
        <v>1503309.66</v>
      </c>
      <c r="ACA564" s="21">
        <f t="shared" ref="ACA564:ACA576" si="756">$K564*ABU564</f>
        <v>1530305.66</v>
      </c>
      <c r="ACB564" s="21">
        <f t="shared" ref="ACB564:ACB576" si="757">$F564*ACB$591</f>
        <v>49392.02</v>
      </c>
      <c r="ACC564" s="21">
        <f t="shared" ref="ACC564:ACC576" si="758">$G564*ACC$591</f>
        <v>50925.37</v>
      </c>
      <c r="ACD564" s="21">
        <f t="shared" ref="ACD564:ACD576" si="759">$H564*ACD$591</f>
        <v>53299.11</v>
      </c>
      <c r="ACE564" s="21">
        <f t="shared" ref="ACE564:ACE576" si="760">$I564*ACE$591</f>
        <v>16538.88</v>
      </c>
      <c r="ACF564" s="21">
        <f t="shared" ref="ACF564:ACF576" si="761">$J564*ACF$591</f>
        <v>15436.78</v>
      </c>
      <c r="ACG564" s="21">
        <f t="shared" ref="ACG564:ACG576" si="762">$K564*ACG$591</f>
        <v>14859.45</v>
      </c>
      <c r="ACH564" s="21">
        <f t="shared" ref="ACH564:ACH576" si="763">ABS564*ACB564</f>
        <v>1382976.56</v>
      </c>
      <c r="ACI564" s="21">
        <f t="shared" si="205"/>
        <v>1731462.58</v>
      </c>
      <c r="ACJ564" s="21">
        <f t="shared" si="205"/>
        <v>1812169.74</v>
      </c>
      <c r="ACK564" s="21">
        <f t="shared" ref="ACK564:ACK576" si="764">ABS564*ACE564</f>
        <v>463088.64000000001</v>
      </c>
      <c r="ACL564" s="21">
        <f t="shared" si="206"/>
        <v>524850.52</v>
      </c>
      <c r="ACM564" s="21">
        <f t="shared" si="206"/>
        <v>505221.3</v>
      </c>
      <c r="ACN564" s="23">
        <v>126</v>
      </c>
      <c r="ACO564" s="23">
        <v>125</v>
      </c>
      <c r="ACP564" s="23">
        <v>125</v>
      </c>
      <c r="ACQ564" s="21">
        <f t="shared" ref="ACQ564:ACQ576" si="765">$F564*ACN564</f>
        <v>6207894</v>
      </c>
      <c r="ACR564" s="21">
        <f t="shared" ref="ACR564:ACR576" si="766">$G564*ACO564</f>
        <v>6216500</v>
      </c>
      <c r="ACS564" s="21">
        <f t="shared" ref="ACS564:ACS576" si="767">$H564*ACP564</f>
        <v>6305250</v>
      </c>
      <c r="ACT564" s="21">
        <f t="shared" ref="ACT564:ACT576" si="768">$I564*ACN564</f>
        <v>5487046.7400000002</v>
      </c>
      <c r="ACU564" s="21">
        <f t="shared" ref="ACU564:ACU576" si="769">$J564*ACO564</f>
        <v>5526873.75</v>
      </c>
      <c r="ACV564" s="21">
        <f t="shared" ref="ACV564:ACV576" si="770">$K564*ACP564</f>
        <v>5626123.75</v>
      </c>
      <c r="ACW564" s="21">
        <f t="shared" ref="ACW564:ACW576" si="771">$F564*ACW$591</f>
        <v>49417.08</v>
      </c>
      <c r="ACX564" s="21">
        <f t="shared" ref="ACX564:ACX576" si="772">$G564*ACX$591</f>
        <v>51524.91</v>
      </c>
      <c r="ACY564" s="21">
        <f t="shared" ref="ACY564:ACY576" si="773">$H564*ACY$591</f>
        <v>54364.15</v>
      </c>
      <c r="ACZ564" s="21">
        <f t="shared" ref="ACZ564:ACZ576" si="774">$I564*ACZ$591</f>
        <v>17855.75</v>
      </c>
      <c r="ADA564" s="21">
        <f t="shared" ref="ADA564:ADA576" si="775">$J564*ADA$591</f>
        <v>16834.63</v>
      </c>
      <c r="ADB564" s="21">
        <f t="shared" ref="ADB564:ADB576" si="776">$K564*ADB$591</f>
        <v>16166.87</v>
      </c>
      <c r="ADC564" s="21">
        <f t="shared" ref="ADC564:ADC576" si="777">ACN564*ACW564</f>
        <v>6226552.0800000001</v>
      </c>
      <c r="ADD564" s="21">
        <f t="shared" si="207"/>
        <v>6440613.75</v>
      </c>
      <c r="ADE564" s="21">
        <f t="shared" si="207"/>
        <v>6795518.75</v>
      </c>
      <c r="ADF564" s="21">
        <f t="shared" ref="ADF564:ADF576" si="778">ACN564*ACZ564</f>
        <v>2249824.5</v>
      </c>
      <c r="ADG564" s="21">
        <f t="shared" si="208"/>
        <v>2104328.75</v>
      </c>
      <c r="ADH564" s="21">
        <f t="shared" si="208"/>
        <v>2020858.75</v>
      </c>
      <c r="ADI564" s="184">
        <v>398</v>
      </c>
      <c r="ADJ564" s="184">
        <v>373</v>
      </c>
      <c r="ADK564" s="184">
        <v>373</v>
      </c>
      <c r="ADL564" s="21">
        <f t="shared" ref="ADL564:ADL576" si="779">$F564*ADI564</f>
        <v>19609062</v>
      </c>
      <c r="ADM564" s="21">
        <f t="shared" ref="ADM564:ADM576" si="780">$G564*ADJ564</f>
        <v>18550036</v>
      </c>
      <c r="ADN564" s="21">
        <f t="shared" ref="ADN564:ADN576" si="781">$H564*ADK564</f>
        <v>18814866</v>
      </c>
      <c r="ADO564" s="21">
        <f t="shared" ref="ADO564:ADO576" si="782">$I564*ADI564</f>
        <v>17332100.02</v>
      </c>
      <c r="ADP564" s="21">
        <f t="shared" ref="ADP564:ADP576" si="783">$J564*ADJ564</f>
        <v>16492191.27</v>
      </c>
      <c r="ADQ564" s="21">
        <f t="shared" ref="ADQ564:ADQ576" si="784">$K564*ADK564</f>
        <v>16788353.27</v>
      </c>
      <c r="ADR564" s="21">
        <f t="shared" ref="ADR564:ADR576" si="785">$F564*ADR$591</f>
        <v>49436.29</v>
      </c>
      <c r="ADS564" s="21">
        <f t="shared" ref="ADS564:ADS576" si="786">$G564*ADS$591</f>
        <v>51771.05</v>
      </c>
      <c r="ADT564" s="21">
        <f t="shared" ref="ADT564:ADT576" si="787">$H564*ADT$591</f>
        <v>54800.7</v>
      </c>
      <c r="ADU564" s="21">
        <f t="shared" ref="ADU564:ADU576" si="788">$I564*ADU$591</f>
        <v>15570.21</v>
      </c>
      <c r="ADV564" s="21">
        <f t="shared" ref="ADV564:ADV576" si="789">$J564*ADV$591</f>
        <v>14318.7</v>
      </c>
      <c r="ADW564" s="21">
        <f t="shared" ref="ADW564:ADW576" si="790">$K564*ADW$591</f>
        <v>13580.08</v>
      </c>
      <c r="ADX564" s="21">
        <f t="shared" ref="ADX564:ADX576" si="791">ADI564*ADR564</f>
        <v>19675643.420000002</v>
      </c>
      <c r="ADY564" s="21">
        <f t="shared" si="209"/>
        <v>19310601.649999999</v>
      </c>
      <c r="ADZ564" s="21">
        <f t="shared" si="209"/>
        <v>20440661.100000001</v>
      </c>
      <c r="AEA564" s="21">
        <f t="shared" ref="AEA564:AEA576" si="792">ADI564*ADU564</f>
        <v>6196943.5800000001</v>
      </c>
      <c r="AEB564" s="21">
        <f t="shared" si="210"/>
        <v>5340875.0999999996</v>
      </c>
      <c r="AEC564" s="21">
        <f t="shared" si="210"/>
        <v>5065369.84</v>
      </c>
      <c r="AED564" s="183">
        <f>90+1</f>
        <v>91</v>
      </c>
      <c r="AEE564" s="23">
        <v>63</v>
      </c>
      <c r="AEF564" s="23">
        <v>63</v>
      </c>
      <c r="AEG564" s="21">
        <f t="shared" ref="AEG564:AEG576" si="793">$F564*AED564</f>
        <v>4483479</v>
      </c>
      <c r="AEH564" s="21">
        <f t="shared" ref="AEH564:AEH576" si="794">$G564*AEE564</f>
        <v>3133116</v>
      </c>
      <c r="AEI564" s="21">
        <f t="shared" ref="AEI564:AEI576" si="795">$H564*AEF564</f>
        <v>3177846</v>
      </c>
      <c r="AEJ564" s="21">
        <f t="shared" ref="AEJ564:AEJ576" si="796">$I564*AED564</f>
        <v>3962867.09</v>
      </c>
      <c r="AEK564" s="21">
        <f t="shared" ref="AEK564:AEK576" si="797">$J564*AEE564</f>
        <v>2785544.37</v>
      </c>
      <c r="AEL564" s="21">
        <f t="shared" ref="AEL564:AEL576" si="798">$K564*AEF564</f>
        <v>2835566.37</v>
      </c>
      <c r="AEM564" s="21">
        <f t="shared" ref="AEM564:AEM576" si="799">$F564*AEM$591</f>
        <v>46081.7</v>
      </c>
      <c r="AEN564" s="21">
        <f t="shared" ref="AEN564:AEN576" si="800">$G564*AEN$591</f>
        <v>51526.39</v>
      </c>
      <c r="AEO564" s="21">
        <f t="shared" ref="AEO564:AEO576" si="801">$H564*AEO$591</f>
        <v>54364.86</v>
      </c>
      <c r="AEP564" s="21">
        <f t="shared" ref="AEP564:AEP576" si="802">$I564*AEP$591</f>
        <v>18066.7</v>
      </c>
      <c r="AEQ564" s="21">
        <f t="shared" ref="AEQ564:AEQ576" si="803">$J564*AEQ$591</f>
        <v>18164.91</v>
      </c>
      <c r="AER564" s="21">
        <f t="shared" ref="AER564:AER576" si="804">$K564*AER$591</f>
        <v>17468.47</v>
      </c>
      <c r="AES564" s="21">
        <f t="shared" ref="AES564:AES576" si="805">AED564*AEM564</f>
        <v>4193434.7</v>
      </c>
      <c r="AET564" s="21">
        <f t="shared" si="211"/>
        <v>3246162.57</v>
      </c>
      <c r="AEU564" s="21">
        <f t="shared" si="211"/>
        <v>3424986.18</v>
      </c>
      <c r="AEV564" s="21">
        <f t="shared" ref="AEV564:AEV576" si="806">AED564*AEP564</f>
        <v>1644069.7</v>
      </c>
      <c r="AEW564" s="21">
        <f t="shared" si="212"/>
        <v>1144389.33</v>
      </c>
      <c r="AEX564" s="21">
        <f t="shared" si="212"/>
        <v>1100513.6100000001</v>
      </c>
      <c r="AEY564" s="23">
        <v>129</v>
      </c>
      <c r="AEZ564" s="23">
        <v>128</v>
      </c>
      <c r="AFA564" s="23">
        <v>128</v>
      </c>
      <c r="AFB564" s="21">
        <f t="shared" ref="AFB564:AFB576" si="807">$F564*AEY564</f>
        <v>6355701</v>
      </c>
      <c r="AFC564" s="21">
        <f t="shared" ref="AFC564:AFC576" si="808">$G564*AEZ564</f>
        <v>6365696</v>
      </c>
      <c r="AFD564" s="21">
        <f t="shared" ref="AFD564:AFD576" si="809">$H564*AFA564</f>
        <v>6456576</v>
      </c>
      <c r="AFE564" s="21">
        <f t="shared" ref="AFE564:AFE576" si="810">$I564*AEY564</f>
        <v>5617690.71</v>
      </c>
      <c r="AFF564" s="21">
        <f t="shared" ref="AFF564:AFF576" si="811">$J564*AEZ564</f>
        <v>5659518.7199999997</v>
      </c>
      <c r="AFG564" s="21">
        <f t="shared" ref="AFG564:AFG576" si="812">$K564*AFA564</f>
        <v>5761150.7199999997</v>
      </c>
      <c r="AFH564" s="21">
        <f t="shared" ref="AFH564:AFH576" si="813">$F564*AFH$591</f>
        <v>49447.18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19633.349999999999</v>
      </c>
      <c r="AFL564" s="21">
        <f t="shared" ref="AFL564:AFL576" si="817">$J564*AFL$591</f>
        <v>18903.34</v>
      </c>
      <c r="AFM564" s="21">
        <f t="shared" ref="AFM564:AFM576" si="818">$K564*AFM$591</f>
        <v>18142.400000000001</v>
      </c>
      <c r="AFN564" s="21">
        <f t="shared" ref="AFN564:AFN576" si="819">AEY564*AFH564</f>
        <v>6378686.2199999997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2532702.15</v>
      </c>
      <c r="AFR564" s="21">
        <f t="shared" si="214"/>
        <v>2419627.52</v>
      </c>
      <c r="AFS564" s="21">
        <f t="shared" si="214"/>
        <v>2322227.2000000002</v>
      </c>
      <c r="AFT564" s="184">
        <v>202</v>
      </c>
      <c r="AFU564" s="184">
        <v>209</v>
      </c>
      <c r="AFV564" s="184">
        <v>209</v>
      </c>
      <c r="AFW564" s="21">
        <f t="shared" ref="AFW564:AFW576" si="821">$F564*AFT564</f>
        <v>9952338</v>
      </c>
      <c r="AFX564" s="21">
        <f t="shared" ref="AFX564:AFX576" si="822">$G564*AFU564</f>
        <v>10393988</v>
      </c>
      <c r="AFY564" s="21">
        <f t="shared" ref="AFY564:AFY576" si="823">$H564*AFV564</f>
        <v>10542378</v>
      </c>
      <c r="AFZ564" s="21">
        <f t="shared" ref="AFZ564:AFZ576" si="824">$I564*AFT564</f>
        <v>8796693.9800000004</v>
      </c>
      <c r="AGA564" s="21">
        <f t="shared" ref="AGA564:AGA576" si="825">$J564*AFU564</f>
        <v>9240932.9100000001</v>
      </c>
      <c r="AGB564" s="21">
        <f t="shared" ref="AGB564:AGB576" si="826">$K564*AFV564</f>
        <v>9406878.9100000001</v>
      </c>
      <c r="AGC564" s="21">
        <f t="shared" ref="AGC564:AGC576" si="827">$F564*AGC$591</f>
        <v>49417.53</v>
      </c>
      <c r="AGD564" s="21">
        <f t="shared" ref="AGD564:AGD576" si="828">$G564*AGD$591</f>
        <v>51443.11</v>
      </c>
      <c r="AGE564" s="21">
        <f t="shared" ref="AGE564:AGE576" si="829">$H564*AGE$591</f>
        <v>54218.51</v>
      </c>
      <c r="AGF564" s="21">
        <f t="shared" ref="AGF564:AGF576" si="830">$I564*AGF$591</f>
        <v>21522.17</v>
      </c>
      <c r="AGG564" s="21">
        <f t="shared" ref="AGG564:AGG576" si="831">$J564*AGG$591</f>
        <v>19480.45</v>
      </c>
      <c r="AGH564" s="21">
        <f t="shared" ref="AGH564:AGH576" si="832">$K564*AGH$591</f>
        <v>18709.84</v>
      </c>
      <c r="AGI564" s="21">
        <f t="shared" ref="AGI564:AGI576" si="833">AFT564*AGC564</f>
        <v>9982341.0600000005</v>
      </c>
      <c r="AGJ564" s="21">
        <f t="shared" si="215"/>
        <v>10751609.99</v>
      </c>
      <c r="AGK564" s="21">
        <f t="shared" si="215"/>
        <v>11331668.59</v>
      </c>
      <c r="AGL564" s="21">
        <f t="shared" ref="AGL564:AGL576" si="834">AFT564*AGF564</f>
        <v>4347478.34</v>
      </c>
      <c r="AGM564" s="21">
        <f t="shared" si="216"/>
        <v>4071414.05</v>
      </c>
      <c r="AGN564" s="21">
        <f t="shared" si="216"/>
        <v>3910356.56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49423.94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32288.32</v>
      </c>
      <c r="AHB564" s="21">
        <f t="shared" ref="AHB564:AHB576" si="845">$J564*AHB$591</f>
        <v>29044.35</v>
      </c>
      <c r="AHC564" s="21">
        <f t="shared" ref="AHC564:AHC576" si="846">$K564*AHC$591</f>
        <v>27838.16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84">
        <v>115</v>
      </c>
      <c r="AHK564" s="184">
        <v>139</v>
      </c>
      <c r="AHL564" s="184">
        <v>139</v>
      </c>
      <c r="AHM564" s="21">
        <f t="shared" ref="AHM564:AHM576" si="849">$F564*AHJ564</f>
        <v>5665935</v>
      </c>
      <c r="AHN564" s="21">
        <f t="shared" ref="AHN564:AHN576" si="850">$G564*AHK564</f>
        <v>6912748</v>
      </c>
      <c r="AHO564" s="21">
        <f t="shared" ref="AHO564:AHO576" si="851">$H564*AHL564</f>
        <v>7011438</v>
      </c>
      <c r="AHP564" s="21">
        <f t="shared" ref="AHP564:AHP576" si="852">$I564*AHJ564</f>
        <v>5008018.8499999996</v>
      </c>
      <c r="AHQ564" s="21">
        <f t="shared" ref="AHQ564:AHQ576" si="853">$J564*AHK564</f>
        <v>6145883.6100000003</v>
      </c>
      <c r="AHR564" s="21">
        <f t="shared" ref="AHR564:AHR576" si="854">$K564*AHL564</f>
        <v>6256249.6100000003</v>
      </c>
      <c r="AHS564" s="21">
        <f t="shared" ref="AHS564:AHS576" si="855">$F564*AHS$591</f>
        <v>49442.26</v>
      </c>
      <c r="AHT564" s="21">
        <f t="shared" ref="AHT564:AHT576" si="856">$G564*AHT$591</f>
        <v>51981.67</v>
      </c>
      <c r="AHU564" s="21">
        <f t="shared" ref="AHU564:AHU576" si="857">$H564*AHU$591</f>
        <v>55174.54</v>
      </c>
      <c r="AHV564" s="21">
        <f t="shared" ref="AHV564:AHV576" si="858">$I564*AHV$591</f>
        <v>18938.25</v>
      </c>
      <c r="AHW564" s="21">
        <f t="shared" ref="AHW564:AHW576" si="859">$J564*AHW$591</f>
        <v>17874.02</v>
      </c>
      <c r="AHX564" s="21">
        <f t="shared" ref="AHX564:AHX576" si="860">$K564*AHX$591</f>
        <v>17073.2</v>
      </c>
      <c r="AHY564" s="21">
        <f t="shared" ref="AHY564:AHY576" si="861">AHJ564*AHS564</f>
        <v>5685859.9000000004</v>
      </c>
      <c r="AHZ564" s="21">
        <f t="shared" si="219"/>
        <v>7225452.1299999999</v>
      </c>
      <c r="AIA564" s="21">
        <f t="shared" si="219"/>
        <v>7669261.0599999996</v>
      </c>
      <c r="AIB564" s="21">
        <f t="shared" ref="AIB564:AIB576" si="862">AHJ564*AHV564</f>
        <v>2177898.75</v>
      </c>
      <c r="AIC564" s="21">
        <f t="shared" si="220"/>
        <v>2484488.7799999998</v>
      </c>
      <c r="AID564" s="21">
        <f t="shared" si="220"/>
        <v>2373174.7999999998</v>
      </c>
      <c r="AIE564" s="184">
        <f>126-1-125</f>
        <v>0</v>
      </c>
      <c r="AIF564" s="184">
        <f t="shared" ref="AIF564:AIG564" si="863">126-1-125</f>
        <v>0</v>
      </c>
      <c r="AIG564" s="184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83">
        <f>207+3</f>
        <v>210</v>
      </c>
      <c r="AJA564" s="184">
        <v>195</v>
      </c>
      <c r="AJB564" s="184">
        <v>195</v>
      </c>
      <c r="AJC564" s="21">
        <f t="shared" ref="AJC564:AJC576" si="878">$F564*AIZ564</f>
        <v>10346490</v>
      </c>
      <c r="AJD564" s="21">
        <f t="shared" ref="AJD564:AJD576" si="879">$G564*AJA564</f>
        <v>9697740</v>
      </c>
      <c r="AJE564" s="21">
        <f t="shared" ref="AJE564:AJE576" si="880">$H564*AJB564</f>
        <v>9836190</v>
      </c>
      <c r="AJF564" s="21">
        <f t="shared" ref="AJF564:AJF576" si="881">$I564*AIZ564</f>
        <v>9145077.9000000004</v>
      </c>
      <c r="AJG564" s="21">
        <f t="shared" ref="AJG564:AJG576" si="882">$J564*AJA564</f>
        <v>8621923.0500000007</v>
      </c>
      <c r="AJH564" s="21">
        <f t="shared" ref="AJH564:AJH576" si="883">$K564*AJB564</f>
        <v>8776753.0500000007</v>
      </c>
      <c r="AJI564" s="21">
        <f t="shared" ref="AJI564:AJI576" si="884">$F564*AJI$591</f>
        <v>48209.27</v>
      </c>
      <c r="AJJ564" s="21">
        <f t="shared" ref="AJJ564:AJJ576" si="885">$G564*AJJ$591</f>
        <v>51519.61</v>
      </c>
      <c r="AJK564" s="21">
        <f t="shared" ref="AJK564:AJK576" si="886">$H564*AJK$591</f>
        <v>54355.69</v>
      </c>
      <c r="AJL564" s="21">
        <f t="shared" ref="AJL564:AJL576" si="887">$I564*AJL$591</f>
        <v>19321.61</v>
      </c>
      <c r="AJM564" s="21">
        <f t="shared" ref="AJM564:AJM576" si="888">$J564*AJM$591</f>
        <v>18435.05</v>
      </c>
      <c r="AJN564" s="21">
        <f t="shared" ref="AJN564:AJN576" si="889">$K564*AJN$591</f>
        <v>17727.2</v>
      </c>
      <c r="AJO564" s="21">
        <f t="shared" ref="AJO564:AJO576" si="890">AIZ564*AJI564</f>
        <v>10123946.699999999</v>
      </c>
      <c r="AJP564" s="21">
        <f t="shared" si="224"/>
        <v>10046323.949999999</v>
      </c>
      <c r="AJQ564" s="21">
        <f t="shared" si="224"/>
        <v>10599359.550000001</v>
      </c>
      <c r="AJR564" s="21">
        <f t="shared" ref="AJR564:AJR576" si="891">AIZ564*AJL564</f>
        <v>4057538.1</v>
      </c>
      <c r="AJS564" s="21">
        <f t="shared" si="225"/>
        <v>3594834.75</v>
      </c>
      <c r="AJT564" s="21">
        <f t="shared" si="225"/>
        <v>3456804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7061880</v>
      </c>
      <c r="AKA564" s="21">
        <f t="shared" ref="AKA564:AKA576" si="895">$I564*AJU564</f>
        <v>6096718.5999999996</v>
      </c>
      <c r="AKB564" s="21">
        <f t="shared" ref="AKB564:AKB576" si="896">$J564*AJV564</f>
        <v>6190098.5999999996</v>
      </c>
      <c r="AKC564" s="21">
        <f t="shared" ref="AKC564:AKC576" si="897">$K564*AJW564</f>
        <v>6301258.5999999996</v>
      </c>
      <c r="AKD564" s="21">
        <f t="shared" ref="AKD564:AKD576" si="898">$F564*AKD$591</f>
        <v>49436.67</v>
      </c>
      <c r="AKE564" s="21">
        <f t="shared" ref="AKE564:AKE576" si="899">$G564*AKE$591</f>
        <v>51828.61</v>
      </c>
      <c r="AKF564" s="21">
        <f t="shared" ref="AKF564:AKF576" si="900">$H564*AKF$591</f>
        <v>54903.03</v>
      </c>
      <c r="AKG564" s="21">
        <f t="shared" ref="AKG564:AKG576" si="901">$I564*AKG$591</f>
        <v>19704.419999999998</v>
      </c>
      <c r="AKH564" s="21">
        <f t="shared" ref="AKH564:AKH576" si="902">$J564*AKH$591</f>
        <v>18029.599999999999</v>
      </c>
      <c r="AKI564" s="21">
        <f t="shared" ref="AKI564:AKI576" si="903">$K564*AKI$591</f>
        <v>17328.96</v>
      </c>
      <c r="AKJ564" s="21">
        <f t="shared" ref="AKJ564:AKJ576" si="904">AJU564*AKD564</f>
        <v>6921133.7999999998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5">AJU564*AKG564</f>
        <v>2758618.8</v>
      </c>
      <c r="AKN564" s="21">
        <f t="shared" si="227"/>
        <v>2524144</v>
      </c>
      <c r="AKO564" s="21">
        <f t="shared" si="227"/>
        <v>2426054.4</v>
      </c>
      <c r="AKP564" s="184">
        <v>119</v>
      </c>
      <c r="AKQ564" s="184">
        <v>123</v>
      </c>
      <c r="AKR564" s="184">
        <v>123</v>
      </c>
      <c r="AKS564" s="21">
        <f t="shared" ref="AKS564:AKS576" si="906">$F564*AKP564</f>
        <v>5863011</v>
      </c>
      <c r="AKT564" s="21">
        <f t="shared" ref="AKT564:AKT576" si="907">$G564*AKQ564</f>
        <v>6117036</v>
      </c>
      <c r="AKU564" s="21">
        <f t="shared" ref="AKU564:AKU576" si="908">$H564*AKR564</f>
        <v>6204366</v>
      </c>
      <c r="AKV564" s="21">
        <f t="shared" ref="AKV564:AKV576" si="909">$I564*AKP564</f>
        <v>5182210.8099999996</v>
      </c>
      <c r="AKW564" s="21">
        <f t="shared" ref="AKW564:AKW576" si="910">$J564*AKQ564</f>
        <v>5438443.7699999996</v>
      </c>
      <c r="AKX564" s="21">
        <f t="shared" ref="AKX564:AKX576" si="911">$K564*AKR564</f>
        <v>5536105.7699999996</v>
      </c>
      <c r="AKY564" s="21">
        <f t="shared" ref="AKY564:AKY576" si="912">$F564*AKY$591</f>
        <v>49421.19</v>
      </c>
      <c r="AKZ564" s="21">
        <f t="shared" ref="AKZ564:AKZ576" si="913">$G564*AKZ$591</f>
        <v>51624.06</v>
      </c>
      <c r="ALA564" s="21">
        <f t="shared" ref="ALA564:ALA576" si="914">$H564*ALA$591</f>
        <v>54539.37</v>
      </c>
      <c r="ALB564" s="21">
        <f t="shared" ref="ALB564:ALB576" si="915">$I564*ALB$591</f>
        <v>20002.41</v>
      </c>
      <c r="ALC564" s="21">
        <f t="shared" ref="ALC564:ALC576" si="916">$J564*ALC$591</f>
        <v>19053.53</v>
      </c>
      <c r="ALD564" s="21">
        <f t="shared" ref="ALD564:ALD576" si="917">$K564*ALD$591</f>
        <v>18085.080000000002</v>
      </c>
      <c r="ALE564" s="21">
        <f t="shared" ref="ALE564:ALE576" si="918">AKP564*AKY564</f>
        <v>5881121.6100000003</v>
      </c>
      <c r="ALF564" s="21">
        <f t="shared" si="228"/>
        <v>6349759.3799999999</v>
      </c>
      <c r="ALG564" s="21">
        <f t="shared" si="228"/>
        <v>6708342.5099999998</v>
      </c>
      <c r="ALH564" s="21">
        <f t="shared" ref="ALH564:ALH576" si="919">AKP564*ALB564</f>
        <v>2380286.79</v>
      </c>
      <c r="ALI564" s="21">
        <f t="shared" si="229"/>
        <v>2343584.19</v>
      </c>
      <c r="ALJ564" s="21">
        <f t="shared" si="229"/>
        <v>2224464.84</v>
      </c>
      <c r="ALK564" s="184">
        <v>122</v>
      </c>
      <c r="ALL564" s="184">
        <v>134</v>
      </c>
      <c r="ALM564" s="184">
        <v>134</v>
      </c>
      <c r="ALN564" s="21">
        <f t="shared" ref="ALN564:ALN576" si="920">$F564*ALK564</f>
        <v>6010818</v>
      </c>
      <c r="ALO564" s="21">
        <f t="shared" ref="ALO564:ALO576" si="921">$G564*ALL564</f>
        <v>6664088</v>
      </c>
      <c r="ALP564" s="21">
        <f t="shared" ref="ALP564:ALP576" si="922">$H564*ALM564</f>
        <v>6759228</v>
      </c>
      <c r="ALQ564" s="21">
        <f t="shared" ref="ALQ564:ALQ576" si="923">$I564*ALK564</f>
        <v>5312854.78</v>
      </c>
      <c r="ALR564" s="21">
        <f t="shared" ref="ALR564:ALR576" si="924">$J564*ALL564</f>
        <v>5924808.6600000001</v>
      </c>
      <c r="ALS564" s="21">
        <f t="shared" ref="ALS564:ALS576" si="925">$K564*ALM564</f>
        <v>6031204.6600000001</v>
      </c>
      <c r="ALT564" s="21">
        <f t="shared" ref="ALT564:ALT576" si="926">$F564*ALT$591</f>
        <v>49459.01</v>
      </c>
      <c r="ALU564" s="21">
        <f t="shared" ref="ALU564:ALU576" si="927">$G564*ALU$591</f>
        <v>52163.09</v>
      </c>
      <c r="ALV564" s="21">
        <f t="shared" ref="ALV564:ALV576" si="928">$H564*ALV$591</f>
        <v>55495.14</v>
      </c>
      <c r="ALW564" s="21">
        <f t="shared" ref="ALW564:ALW576" si="929">$I564*ALW$591</f>
        <v>22788.36</v>
      </c>
      <c r="ALX564" s="21">
        <f t="shared" ref="ALX564:ALX576" si="930">$J564*ALX$591</f>
        <v>20544.07</v>
      </c>
      <c r="ALY564" s="21">
        <f t="shared" ref="ALY564:ALY576" si="931">$K564*ALY$591</f>
        <v>19473.650000000001</v>
      </c>
      <c r="ALZ564" s="21">
        <f t="shared" ref="ALZ564:ALZ576" si="932">ALK564*ALT564</f>
        <v>6033999.2199999997</v>
      </c>
      <c r="AMA564" s="21">
        <f t="shared" si="230"/>
        <v>6989854.0599999996</v>
      </c>
      <c r="AMB564" s="21">
        <f t="shared" si="230"/>
        <v>7436348.7599999998</v>
      </c>
      <c r="AMC564" s="21">
        <f t="shared" ref="AMC564:AMC576" si="933">ALK564*ALW564</f>
        <v>2780179.92</v>
      </c>
      <c r="AMD564" s="21">
        <f t="shared" si="231"/>
        <v>2752905.38</v>
      </c>
      <c r="AME564" s="21">
        <f t="shared" si="231"/>
        <v>2609469.1</v>
      </c>
      <c r="AMF564" s="183">
        <f>251+3</f>
        <v>254</v>
      </c>
      <c r="AMG564" s="23">
        <v>268</v>
      </c>
      <c r="AMH564" s="23">
        <v>268</v>
      </c>
      <c r="AMI564" s="21">
        <f t="shared" ref="AMI564:AMI576" si="934">$F564*AMF564</f>
        <v>12514326</v>
      </c>
      <c r="AMJ564" s="21">
        <f t="shared" ref="AMJ564:AMJ576" si="935">$G564*AMG564</f>
        <v>13328176</v>
      </c>
      <c r="AMK564" s="21">
        <f t="shared" ref="AMK564:AMK576" si="936">$H564*AMH564</f>
        <v>13518456</v>
      </c>
      <c r="AML564" s="21">
        <f t="shared" ref="AML564:AML576" si="937">$I564*AMF564</f>
        <v>11061189.460000001</v>
      </c>
      <c r="AMM564" s="21">
        <f t="shared" ref="AMM564:AMM576" si="938">$J564*AMG564</f>
        <v>11849617.32</v>
      </c>
      <c r="AMN564" s="21">
        <f t="shared" ref="AMN564:AMN576" si="939">$K564*AMH564</f>
        <v>12062409.32</v>
      </c>
      <c r="AMO564" s="21">
        <f t="shared" ref="AMO564:AMO576" si="940">$F564*AMO$591</f>
        <v>49456.92</v>
      </c>
      <c r="AMP564" s="21">
        <f t="shared" ref="AMP564:AMP576" si="941">$G564*AMP$591</f>
        <v>52062.59</v>
      </c>
      <c r="AMQ564" s="21">
        <f t="shared" ref="AMQ564:AMQ576" si="942">$H564*AMQ$591</f>
        <v>55317.46</v>
      </c>
      <c r="AMR564" s="21">
        <f t="shared" ref="AMR564:AMR576" si="943">$I564*AMR$591</f>
        <v>19241.11</v>
      </c>
      <c r="AMS564" s="21">
        <f t="shared" ref="AMS564:AMS576" si="944">$J564*AMS$591</f>
        <v>17349.97</v>
      </c>
      <c r="AMT564" s="21">
        <f t="shared" ref="AMT564:AMT576" si="945">$K564*AMT$591</f>
        <v>16493.990000000002</v>
      </c>
      <c r="AMU564" s="21">
        <f t="shared" ref="AMU564:AMU576" si="946">AMF564*AMO564</f>
        <v>12562057.68</v>
      </c>
      <c r="AMV564" s="21">
        <f t="shared" si="232"/>
        <v>13952774.119999999</v>
      </c>
      <c r="AMW564" s="21">
        <f t="shared" si="232"/>
        <v>14825079.279999999</v>
      </c>
      <c r="AMX564" s="21">
        <f t="shared" ref="AMX564:AMX576" si="947">AMF564*AMR564</f>
        <v>4887241.9400000004</v>
      </c>
      <c r="AMY564" s="21">
        <f t="shared" si="233"/>
        <v>4649791.96</v>
      </c>
      <c r="AMZ564" s="21">
        <f t="shared" si="233"/>
        <v>4420389.32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49438.11</v>
      </c>
      <c r="ANK564" s="21">
        <f t="shared" ref="ANK564:ANK576" si="955">$G564*ANK$591</f>
        <v>53693.97</v>
      </c>
      <c r="ANL564" s="21">
        <f t="shared" ref="ANL564:ANL576" si="956">$H564*ANL$591</f>
        <v>58211.12</v>
      </c>
      <c r="ANM564" s="21">
        <f t="shared" ref="ANM564:ANM576" si="957">$I564*ANM$591</f>
        <v>30614.33</v>
      </c>
      <c r="ANN564" s="21">
        <f t="shared" ref="ANN564:ANN576" si="958">$J564*ANN$591</f>
        <v>44771.37</v>
      </c>
      <c r="ANO564" s="21">
        <f t="shared" ref="ANO564:ANO576" si="959">$K564*ANO$591</f>
        <v>43798.76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84">
        <v>247</v>
      </c>
      <c r="ANW564" s="184">
        <v>240</v>
      </c>
      <c r="ANX564" s="184">
        <v>240</v>
      </c>
      <c r="ANY564" s="21">
        <f t="shared" ref="ANY564:ANY576" si="962">$F564*ANV564</f>
        <v>12169443</v>
      </c>
      <c r="ANZ564" s="21">
        <f t="shared" ref="ANZ564:ANZ576" si="963">$G564*ANW564</f>
        <v>11935680</v>
      </c>
      <c r="AOA564" s="21">
        <f t="shared" ref="AOA564:AOA576" si="964">$H564*ANX564</f>
        <v>12106080</v>
      </c>
      <c r="AOB564" s="21">
        <f t="shared" ref="AOB564:AOB576" si="965">$I564*ANV564</f>
        <v>10756353.529999999</v>
      </c>
      <c r="AOC564" s="21">
        <f t="shared" ref="AOC564:AOC576" si="966">$J564*ANW564</f>
        <v>10611597.6</v>
      </c>
      <c r="AOD564" s="21">
        <f t="shared" ref="AOD564:AOD576" si="967">$K564*ANX564</f>
        <v>10802157.6</v>
      </c>
      <c r="AOE564" s="21">
        <f t="shared" ref="AOE564:AOE576" si="968">$F564*AOE$591</f>
        <v>48647.43</v>
      </c>
      <c r="AOF564" s="21">
        <f t="shared" ref="AOF564:AOF576" si="969">$G564*AOF$591</f>
        <v>52435.16</v>
      </c>
      <c r="AOG564" s="21">
        <f t="shared" ref="AOG564:AOG576" si="970">$H564*AOG$591</f>
        <v>55977.5</v>
      </c>
      <c r="AOH564" s="21">
        <f t="shared" ref="AOH564:AOH576" si="971">$I564*AOH$591</f>
        <v>17629.849999999999</v>
      </c>
      <c r="AOI564" s="21">
        <f t="shared" ref="AOI564:AOI576" si="972">$J564*AOI$591</f>
        <v>17862.45</v>
      </c>
      <c r="AOJ564" s="21">
        <f t="shared" ref="AOJ564:AOJ576" si="973">$K564*AOJ$591</f>
        <v>17001.97</v>
      </c>
      <c r="AOK564" s="21">
        <f t="shared" ref="AOK564:AOK576" si="974">ANV564*AOE564</f>
        <v>12015915.210000001</v>
      </c>
      <c r="AOL564" s="21">
        <f t="shared" si="236"/>
        <v>12584438.4</v>
      </c>
      <c r="AOM564" s="21">
        <f t="shared" si="236"/>
        <v>13434600</v>
      </c>
      <c r="AON564" s="21">
        <f t="shared" ref="AON564:AON576" si="975">ANV564*AOH564</f>
        <v>4354572.95</v>
      </c>
      <c r="AOO564" s="21">
        <f t="shared" si="237"/>
        <v>4286988</v>
      </c>
      <c r="AOP564" s="21">
        <f t="shared" si="237"/>
        <v>4080472.8</v>
      </c>
      <c r="AOQ564" s="184">
        <v>248</v>
      </c>
      <c r="AOR564" s="184">
        <v>250</v>
      </c>
      <c r="AOS564" s="184">
        <v>250</v>
      </c>
      <c r="AOT564" s="21">
        <f t="shared" ref="AOT564:AOT576" si="976">$F564*AOQ564</f>
        <v>12218712</v>
      </c>
      <c r="AOU564" s="21">
        <f t="shared" ref="AOU564:AOU576" si="977">$G564*AOR564</f>
        <v>12433000</v>
      </c>
      <c r="AOV564" s="21">
        <f t="shared" ref="AOV564:AOV576" si="978">$H564*AOS564</f>
        <v>12610500</v>
      </c>
      <c r="AOW564" s="21">
        <f t="shared" ref="AOW564:AOW576" si="979">$I564*AOQ564</f>
        <v>10799901.52</v>
      </c>
      <c r="AOX564" s="21">
        <f t="shared" ref="AOX564:AOX576" si="980">$J564*AOR564</f>
        <v>11053747.5</v>
      </c>
      <c r="AOY564" s="21">
        <f t="shared" ref="AOY564:AOY576" si="981">$K564*AOS564</f>
        <v>11252247.5</v>
      </c>
      <c r="AOZ564" s="21">
        <f t="shared" ref="AOZ564:AOZ576" si="982">$F564*AOZ$591</f>
        <v>49451.63</v>
      </c>
      <c r="APA564" s="21">
        <f t="shared" ref="APA564:APA576" si="983">$G564*APA$591</f>
        <v>51977.13</v>
      </c>
      <c r="APB564" s="21">
        <f t="shared" ref="APB564:APB576" si="984">$H564*APB$591</f>
        <v>55166.32</v>
      </c>
      <c r="APC564" s="21">
        <f t="shared" ref="APC564:APC576" si="985">$I564*APC$591</f>
        <v>23013.97</v>
      </c>
      <c r="APD564" s="21">
        <f t="shared" ref="APD564:APD576" si="986">$J564*APD$591</f>
        <v>20049.43</v>
      </c>
      <c r="APE564" s="21">
        <f t="shared" ref="APE564:APE576" si="987">$K564*APE$591</f>
        <v>18915.66</v>
      </c>
      <c r="APF564" s="21">
        <f t="shared" ref="APF564:APF576" si="988">AOQ564*AOZ564</f>
        <v>12264004.24</v>
      </c>
      <c r="APG564" s="21">
        <f t="shared" si="238"/>
        <v>12994282.5</v>
      </c>
      <c r="APH564" s="21">
        <f t="shared" si="238"/>
        <v>13791580</v>
      </c>
      <c r="API564" s="21">
        <f t="shared" ref="API564:API576" si="989">AOQ564*APC564</f>
        <v>5707464.5599999996</v>
      </c>
      <c r="APJ564" s="21">
        <f t="shared" si="239"/>
        <v>5012357.5</v>
      </c>
      <c r="APK564" s="21">
        <f t="shared" si="239"/>
        <v>4728915</v>
      </c>
      <c r="APL564" s="23">
        <v>144</v>
      </c>
      <c r="APM564" s="23">
        <v>148</v>
      </c>
      <c r="APN564" s="23">
        <v>148</v>
      </c>
      <c r="APO564" s="21">
        <f t="shared" ref="APO564:APO576" si="990">$F564*APL564</f>
        <v>7094736</v>
      </c>
      <c r="APP564" s="21">
        <f t="shared" ref="APP564:APP576" si="991">$G564*APM564</f>
        <v>7360336</v>
      </c>
      <c r="APQ564" s="21">
        <f t="shared" ref="APQ564:APQ576" si="992">$H564*APN564</f>
        <v>7465416</v>
      </c>
      <c r="APR564" s="21">
        <f t="shared" ref="APR564:APR576" si="993">$I564*APL564</f>
        <v>6270910.5599999996</v>
      </c>
      <c r="APS564" s="21">
        <f t="shared" ref="APS564:APS576" si="994">$J564*APM564</f>
        <v>6543818.5199999996</v>
      </c>
      <c r="APT564" s="21">
        <f t="shared" ref="APT564:APT576" si="995">$K564*APN564</f>
        <v>6661330.5199999996</v>
      </c>
      <c r="APU564" s="21">
        <f t="shared" ref="APU564:APU576" si="996">$F564*APU$591</f>
        <v>49430.58</v>
      </c>
      <c r="APV564" s="21">
        <f t="shared" ref="APV564:APV576" si="997">$G564*APV$591</f>
        <v>51602.62</v>
      </c>
      <c r="APW564" s="21">
        <f t="shared" ref="APW564:APW576" si="998">$H564*APW$591</f>
        <v>54501.84</v>
      </c>
      <c r="APX564" s="21">
        <f t="shared" ref="APX564:APX576" si="999">$I564*APX$591</f>
        <v>20125.36</v>
      </c>
      <c r="APY564" s="21">
        <f t="shared" ref="APY564:APY576" si="1000">$J564*APY$591</f>
        <v>17970.919999999998</v>
      </c>
      <c r="APZ564" s="21">
        <f t="shared" ref="APZ564:APZ576" si="1001">$K564*APZ$591</f>
        <v>17109.560000000001</v>
      </c>
      <c r="AQA564" s="21">
        <f t="shared" ref="AQA564:AQA576" si="1002">APL564*APU564</f>
        <v>7118003.5199999996</v>
      </c>
      <c r="AQB564" s="21">
        <f t="shared" si="240"/>
        <v>7637187.7599999998</v>
      </c>
      <c r="AQC564" s="21">
        <f t="shared" si="240"/>
        <v>8066272.3200000003</v>
      </c>
      <c r="AQD564" s="21">
        <f t="shared" ref="AQD564:AQD576" si="1003">APL564*APX564</f>
        <v>2898051.84</v>
      </c>
      <c r="AQE564" s="21">
        <f t="shared" si="241"/>
        <v>2659696.16</v>
      </c>
      <c r="AQF564" s="21">
        <f t="shared" si="241"/>
        <v>2532214.88</v>
      </c>
      <c r="AQG564" s="23">
        <v>211</v>
      </c>
      <c r="AQH564" s="23">
        <v>198</v>
      </c>
      <c r="AQI564" s="23">
        <v>198</v>
      </c>
      <c r="AQJ564" s="21">
        <f t="shared" ref="AQJ564:AQJ576" si="1004">$F564*AQG564</f>
        <v>10395759</v>
      </c>
      <c r="AQK564" s="21">
        <f t="shared" ref="AQK564:AQK576" si="1005">$G564*AQH564</f>
        <v>9846936</v>
      </c>
      <c r="AQL564" s="21">
        <f t="shared" ref="AQL564:AQL576" si="1006">$H564*AQI564</f>
        <v>9987516</v>
      </c>
      <c r="AQM564" s="21">
        <f t="shared" ref="AQM564:AQM576" si="1007">$I564*AQG564</f>
        <v>9188625.8900000006</v>
      </c>
      <c r="AQN564" s="21">
        <f t="shared" ref="AQN564:AQN576" si="1008">$J564*AQH564</f>
        <v>8754568.0199999996</v>
      </c>
      <c r="AQO564" s="21">
        <f t="shared" ref="AQO564:AQO576" si="1009">$K564*AQI564</f>
        <v>8911780.0199999996</v>
      </c>
      <c r="AQP564" s="21">
        <f t="shared" ref="AQP564:AQP576" si="1010">$F564*AQP$591</f>
        <v>49462.37</v>
      </c>
      <c r="AQQ564" s="21">
        <f t="shared" ref="AQQ564:AQQ576" si="1011">$G564*AQQ$591</f>
        <v>52314.54</v>
      </c>
      <c r="AQR564" s="21">
        <f t="shared" ref="AQR564:AQR576" si="1012">$H564*AQR$591</f>
        <v>55763.26</v>
      </c>
      <c r="AQS564" s="21">
        <f t="shared" ref="AQS564:AQS576" si="1013">$I564*AQS$591</f>
        <v>17438.03</v>
      </c>
      <c r="AQT564" s="21">
        <f t="shared" ref="AQT564:AQT576" si="1014">$J564*AQT$591</f>
        <v>16833.52</v>
      </c>
      <c r="AQU564" s="21">
        <f t="shared" ref="AQU564:AQU576" si="1015">$K564*AQU$591</f>
        <v>16173.67</v>
      </c>
      <c r="AQV564" s="21">
        <f t="shared" ref="AQV564:AQV576" si="1016">AQG564*AQP564</f>
        <v>10436560.07</v>
      </c>
      <c r="AQW564" s="21">
        <f t="shared" si="242"/>
        <v>10358278.92</v>
      </c>
      <c r="AQX564" s="21">
        <f t="shared" si="242"/>
        <v>11041125.48</v>
      </c>
      <c r="AQY564" s="21">
        <f t="shared" ref="AQY564:AQY576" si="1017">AQG564*AQS564</f>
        <v>3679424.33</v>
      </c>
      <c r="AQZ564" s="21">
        <f t="shared" si="243"/>
        <v>3333036.96</v>
      </c>
      <c r="ARA564" s="21">
        <f t="shared" si="243"/>
        <v>3202386.66</v>
      </c>
      <c r="ARB564" s="184">
        <v>143</v>
      </c>
      <c r="ARC564" s="184">
        <v>166</v>
      </c>
      <c r="ARD564" s="184">
        <v>166</v>
      </c>
      <c r="ARE564" s="21">
        <f t="shared" ref="ARE564:ARE576" si="1018">$F564*ARB564</f>
        <v>7045467</v>
      </c>
      <c r="ARF564" s="21">
        <f t="shared" ref="ARF564:ARF576" si="1019">$G564*ARC564</f>
        <v>8255512</v>
      </c>
      <c r="ARG564" s="21">
        <f t="shared" ref="ARG564:ARG576" si="1020">$H564*ARD564</f>
        <v>8373372</v>
      </c>
      <c r="ARH564" s="21">
        <f t="shared" ref="ARH564:ARH576" si="1021">$I564*ARB564</f>
        <v>6227362.5700000003</v>
      </c>
      <c r="ARI564" s="21">
        <f t="shared" ref="ARI564:ARI576" si="1022">$J564*ARC564</f>
        <v>7339688.3399999999</v>
      </c>
      <c r="ARJ564" s="21">
        <f t="shared" ref="ARJ564:ARJ576" si="1023">$K564*ARD564</f>
        <v>7471492.3399999999</v>
      </c>
      <c r="ARK564" s="21">
        <f t="shared" ref="ARK564:ARK576" si="1024">$F564*ARK$591</f>
        <v>49449.94</v>
      </c>
      <c r="ARL564" s="21">
        <f t="shared" ref="ARL564:ARL576" si="1025">$G564*ARL$591</f>
        <v>51418.9</v>
      </c>
      <c r="ARM564" s="21">
        <f t="shared" ref="ARM564:ARM576" si="1026">$H564*ARM$591</f>
        <v>54176.54</v>
      </c>
      <c r="ARN564" s="21">
        <f t="shared" ref="ARN564:ARN576" si="1027">$I564*ARN$591</f>
        <v>21303.79</v>
      </c>
      <c r="ARO564" s="21">
        <f t="shared" ref="ARO564:ARO576" si="1028">$J564*ARO$591</f>
        <v>16426.45</v>
      </c>
      <c r="ARP564" s="21">
        <f t="shared" ref="ARP564:ARP576" si="1029">$K564*ARP$591</f>
        <v>15578.32</v>
      </c>
      <c r="ARQ564" s="21">
        <f t="shared" ref="ARQ564:ARQ576" si="1030">ARB564*ARK564</f>
        <v>7071341.4199999999</v>
      </c>
      <c r="ARR564" s="21">
        <f t="shared" si="244"/>
        <v>8535537.4000000004</v>
      </c>
      <c r="ARS564" s="21">
        <f t="shared" si="244"/>
        <v>8993305.6400000006</v>
      </c>
      <c r="ART564" s="21">
        <f t="shared" ref="ART564:ART576" si="1031">ARB564*ARN564</f>
        <v>3046441.97</v>
      </c>
      <c r="ARU564" s="21">
        <f t="shared" si="245"/>
        <v>2726790.7</v>
      </c>
      <c r="ARV564" s="21">
        <f t="shared" si="245"/>
        <v>2586001.12</v>
      </c>
      <c r="ARW564" s="183">
        <f>296+1</f>
        <v>297</v>
      </c>
      <c r="ARX564" s="23">
        <v>293</v>
      </c>
      <c r="ARY564" s="23">
        <v>293</v>
      </c>
      <c r="ARZ564" s="21">
        <f t="shared" ref="ARZ564:ARZ576" si="1032">$F564*ARW564</f>
        <v>14632893</v>
      </c>
      <c r="ASA564" s="21">
        <f t="shared" ref="ASA564:ASA576" si="1033">$G564*ARX564</f>
        <v>14571476</v>
      </c>
      <c r="ASB564" s="21">
        <f t="shared" ref="ASB564:ASB576" si="1034">$H564*ARY564</f>
        <v>14779506</v>
      </c>
      <c r="ASC564" s="21">
        <f t="shared" ref="ASC564:ASC576" si="1035">$I564*ARW564</f>
        <v>12933753.029999999</v>
      </c>
      <c r="ASD564" s="21">
        <f t="shared" ref="ASD564:ASD576" si="1036">$J564*ARX564</f>
        <v>12954992.07</v>
      </c>
      <c r="ASE564" s="21">
        <f t="shared" ref="ASE564:ASE576" si="1037">$K564*ARY564</f>
        <v>13187634.07</v>
      </c>
      <c r="ASF564" s="21">
        <f t="shared" ref="ASF564:ASF576" si="1038">$F564*ASF$591</f>
        <v>49422.78</v>
      </c>
      <c r="ASG564" s="21">
        <f t="shared" ref="ASG564:ASG576" si="1039">$G564*ASG$591</f>
        <v>51633.08</v>
      </c>
      <c r="ASH564" s="21">
        <f t="shared" ref="ASH564:ASH576" si="1040">$H564*ASH$591</f>
        <v>54555.8</v>
      </c>
      <c r="ASI564" s="21">
        <f t="shared" ref="ASI564:ASI576" si="1041">$I564*ASI$591</f>
        <v>19541.71</v>
      </c>
      <c r="ASJ564" s="21">
        <f t="shared" ref="ASJ564:ASJ576" si="1042">$J564*ASJ$591</f>
        <v>18570.560000000001</v>
      </c>
      <c r="ASK564" s="21">
        <f t="shared" ref="ASK564:ASK576" si="1043">$K564*ASK$591</f>
        <v>17472.7</v>
      </c>
      <c r="ASL564" s="21">
        <f t="shared" ref="ASL564:ASL576" si="1044">ARW564*ASF564</f>
        <v>14678565.66</v>
      </c>
      <c r="ASM564" s="21">
        <f t="shared" si="246"/>
        <v>15128492.439999999</v>
      </c>
      <c r="ASN564" s="21">
        <f t="shared" si="246"/>
        <v>15984849.4</v>
      </c>
      <c r="ASO564" s="21">
        <f t="shared" ref="ASO564:ASO576" si="1045">ARW564*ASI564</f>
        <v>5803887.8700000001</v>
      </c>
      <c r="ASP564" s="21">
        <f t="shared" si="247"/>
        <v>5441174.0800000001</v>
      </c>
      <c r="ASQ564" s="21">
        <f t="shared" si="247"/>
        <v>5119501.0999999996</v>
      </c>
      <c r="ASR564" s="183">
        <f>241+1</f>
        <v>242</v>
      </c>
      <c r="ASS564" s="23">
        <v>238</v>
      </c>
      <c r="AST564" s="23">
        <v>238</v>
      </c>
      <c r="ASU564" s="21">
        <f t="shared" ref="ASU564:ASU576" si="1046">$F564*ASR564</f>
        <v>11923098</v>
      </c>
      <c r="ASV564" s="21">
        <f t="shared" ref="ASV564:ASV576" si="1047">$G564*ASS564</f>
        <v>11836216</v>
      </c>
      <c r="ASW564" s="21">
        <f t="shared" ref="ASW564:ASW576" si="1048">$H564*AST564</f>
        <v>12005196</v>
      </c>
      <c r="ASX564" s="21">
        <f t="shared" ref="ASX564:ASX576" si="1049">$I564*ASR564</f>
        <v>10538613.58</v>
      </c>
      <c r="ASY564" s="21">
        <f t="shared" ref="ASY564:ASY576" si="1050">$J564*ASS564</f>
        <v>10523167.619999999</v>
      </c>
      <c r="ASZ564" s="21">
        <f t="shared" ref="ASZ564:ASZ576" si="1051">$K564*AST564</f>
        <v>10712139.619999999</v>
      </c>
      <c r="ATA564" s="21">
        <f t="shared" ref="ATA564:ATA576" si="1052">$F564*ATA$591</f>
        <v>49434</v>
      </c>
      <c r="ATB564" s="21">
        <f t="shared" ref="ATB564:ATB576" si="1053">$G564*ATB$591</f>
        <v>51793.99</v>
      </c>
      <c r="ATC564" s="21">
        <f t="shared" ref="ATC564:ATC576" si="1054">$H564*ATC$591</f>
        <v>54841.16</v>
      </c>
      <c r="ATD564" s="21">
        <f t="shared" ref="ATD564:ATD576" si="1055">$I564*ATD$591</f>
        <v>16335.36</v>
      </c>
      <c r="ATE564" s="21">
        <f t="shared" ref="ATE564:ATE576" si="1056">$J564*ATE$591</f>
        <v>15849.32</v>
      </c>
      <c r="ATF564" s="21">
        <f t="shared" ref="ATF564:ATF576" si="1057">$K564*ATF$591</f>
        <v>15060.46</v>
      </c>
      <c r="ATG564" s="21">
        <f t="shared" ref="ATG564:ATG576" si="1058">ASR564*ATA564</f>
        <v>11963028</v>
      </c>
      <c r="ATH564" s="21">
        <f t="shared" si="248"/>
        <v>12326969.619999999</v>
      </c>
      <c r="ATI564" s="21">
        <f t="shared" si="248"/>
        <v>13052196.08</v>
      </c>
      <c r="ATJ564" s="21">
        <f t="shared" ref="ATJ564:ATJ576" si="1059">ASR564*ATD564</f>
        <v>3953157.12</v>
      </c>
      <c r="ATK564" s="21">
        <f t="shared" si="249"/>
        <v>3772138.16</v>
      </c>
      <c r="ATL564" s="21">
        <f t="shared" si="249"/>
        <v>3584389.48</v>
      </c>
      <c r="ATM564" s="23">
        <v>504</v>
      </c>
      <c r="ATN564" s="23">
        <v>514</v>
      </c>
      <c r="ATO564" s="23">
        <v>514</v>
      </c>
      <c r="ATP564" s="21">
        <f t="shared" ref="ATP564:ATP576" si="1060">$F564*ATM564</f>
        <v>24831576</v>
      </c>
      <c r="ATQ564" s="21">
        <f t="shared" ref="ATQ564:ATQ576" si="1061">$G564*ATN564</f>
        <v>25562248</v>
      </c>
      <c r="ATR564" s="21">
        <f t="shared" ref="ATR564:ATR576" si="1062">$H564*ATO564</f>
        <v>25927188</v>
      </c>
      <c r="ATS564" s="21">
        <f t="shared" ref="ATS564:ATS576" si="1063">$I564*ATM564</f>
        <v>21948186.960000001</v>
      </c>
      <c r="ATT564" s="21">
        <f t="shared" ref="ATT564:ATT576" si="1064">$J564*ATN564</f>
        <v>22726504.859999999</v>
      </c>
      <c r="ATU564" s="21">
        <f t="shared" ref="ATU564:ATU576" si="1065">$K564*ATO564</f>
        <v>23134620.859999999</v>
      </c>
      <c r="ATV564" s="21">
        <f t="shared" ref="ATV564:ATV576" si="1066">$F564*ATV$591</f>
        <v>49435.51</v>
      </c>
      <c r="ATW564" s="21">
        <f t="shared" ref="ATW564:ATW576" si="1067">$G564*ATW$591</f>
        <v>51742.61</v>
      </c>
      <c r="ATX564" s="21">
        <f t="shared" ref="ATX564:ATX576" si="1068">$H564*ATX$591</f>
        <v>54750.25</v>
      </c>
      <c r="ATY564" s="21">
        <f t="shared" ref="ATY564:ATY576" si="1069">$I564*ATY$591</f>
        <v>19798.759999999998</v>
      </c>
      <c r="ATZ564" s="21">
        <f t="shared" ref="ATZ564:ATZ576" si="1070">$J564*ATZ$591</f>
        <v>17958.11</v>
      </c>
      <c r="AUA564" s="21">
        <f t="shared" ref="AUA564:AUA576" si="1071">$K564*AUA$591</f>
        <v>16900.990000000002</v>
      </c>
      <c r="AUB564" s="21">
        <f t="shared" ref="AUB564:AUB576" si="1072">ATM564*ATV564</f>
        <v>24915497.039999999</v>
      </c>
      <c r="AUC564" s="21">
        <f t="shared" si="250"/>
        <v>26595701.539999999</v>
      </c>
      <c r="AUD564" s="21">
        <f t="shared" si="250"/>
        <v>28141628.5</v>
      </c>
      <c r="AUE564" s="21">
        <f t="shared" ref="AUE564:AUE576" si="1073">ATM564*ATY564</f>
        <v>9978575.0399999991</v>
      </c>
      <c r="AUF564" s="21">
        <f t="shared" si="251"/>
        <v>9230468.5399999991</v>
      </c>
      <c r="AUG564" s="21">
        <f t="shared" si="251"/>
        <v>8687108.8599999994</v>
      </c>
      <c r="AUH564" s="183">
        <f>282+1</f>
        <v>283</v>
      </c>
      <c r="AUI564" s="184">
        <v>272</v>
      </c>
      <c r="AUJ564" s="184">
        <v>272</v>
      </c>
      <c r="AUK564" s="21">
        <f t="shared" ref="AUK564:AUK576" si="1074">$F564*AUH564</f>
        <v>13943127</v>
      </c>
      <c r="AUL564" s="21">
        <f t="shared" ref="AUL564:AUL576" si="1075">$G564*AUI564</f>
        <v>13527104</v>
      </c>
      <c r="AUM564" s="21">
        <f t="shared" ref="AUM564:AUM576" si="1076">$H564*AUJ564</f>
        <v>13720224</v>
      </c>
      <c r="AUN564" s="21">
        <f t="shared" ref="AUN564:AUN576" si="1077">$I564*AUH564</f>
        <v>12324081.17</v>
      </c>
      <c r="AUO564" s="21">
        <f t="shared" ref="AUO564:AUO576" si="1078">$J564*AUI564</f>
        <v>12026477.279999999</v>
      </c>
      <c r="AUP564" s="21">
        <f t="shared" ref="AUP564:AUP576" si="1079">$K564*AUJ564</f>
        <v>12242445.279999999</v>
      </c>
      <c r="AUQ564" s="21">
        <f t="shared" ref="AUQ564:AUQ576" si="1080">$F564*AUQ$591</f>
        <v>49429.37</v>
      </c>
      <c r="AUR564" s="21">
        <f t="shared" ref="AUR564:AUR576" si="1081">$G564*AUR$591</f>
        <v>51707.26</v>
      </c>
      <c r="AUS564" s="21">
        <f t="shared" ref="AUS564:AUS576" si="1082">$H564*AUS$591</f>
        <v>54687.63</v>
      </c>
      <c r="AUT564" s="21">
        <f t="shared" ref="AUT564:AUT576" si="1083">$I564*AUT$591</f>
        <v>19142.48</v>
      </c>
      <c r="AUU564" s="21">
        <f t="shared" ref="AUU564:AUU576" si="1084">$J564*AUU$591</f>
        <v>18002.86</v>
      </c>
      <c r="AUV564" s="21">
        <f t="shared" ref="AUV564:AUV576" si="1085">$K564*AUV$591</f>
        <v>17109.02</v>
      </c>
      <c r="AUW564" s="21">
        <f t="shared" ref="AUW564:AUW576" si="1086">AUH564*AUQ564</f>
        <v>13988511.710000001</v>
      </c>
      <c r="AUX564" s="21">
        <f t="shared" si="252"/>
        <v>14064374.720000001</v>
      </c>
      <c r="AUY564" s="21">
        <f t="shared" si="252"/>
        <v>14875035.359999999</v>
      </c>
      <c r="AUZ564" s="21">
        <f t="shared" ref="AUZ564:AUZ576" si="1087">AUH564*AUT564</f>
        <v>5417321.8399999999</v>
      </c>
      <c r="AVA564" s="21">
        <f t="shared" si="253"/>
        <v>4896777.92</v>
      </c>
      <c r="AVB564" s="21">
        <f t="shared" si="253"/>
        <v>4653653.4400000004</v>
      </c>
      <c r="AVC564" s="41">
        <f t="shared" ref="AVC564:AVC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9536</v>
      </c>
      <c r="AVD564" s="41">
        <f t="shared" si="254"/>
        <v>9638</v>
      </c>
      <c r="AVE564" s="41">
        <f t="shared" si="254"/>
        <v>9638</v>
      </c>
      <c r="AVF564" s="21">
        <f t="shared" si="254"/>
        <v>469829184</v>
      </c>
      <c r="AVG564" s="21">
        <f t="shared" si="254"/>
        <v>479317016</v>
      </c>
      <c r="AVH564" s="21">
        <f t="shared" si="254"/>
        <v>486159996</v>
      </c>
      <c r="AVI564" s="21">
        <f t="shared" si="254"/>
        <v>415273632.63999999</v>
      </c>
      <c r="AVJ564" s="21">
        <f t="shared" si="254"/>
        <v>426144073.62</v>
      </c>
      <c r="AVK564" s="21">
        <f t="shared" si="254"/>
        <v>433796645.62</v>
      </c>
      <c r="AVL564" s="21"/>
      <c r="AVM564" s="21"/>
      <c r="AVN564" s="21"/>
      <c r="AVO564" s="21"/>
      <c r="AVP564" s="21"/>
      <c r="AVQ564" s="21"/>
      <c r="AVR564" s="21">
        <f t="shared" si="255"/>
        <v>471722931.86000001</v>
      </c>
      <c r="AVS564" s="21">
        <f t="shared" si="255"/>
        <v>500225460.36000001</v>
      </c>
      <c r="AVT564" s="21">
        <f t="shared" si="255"/>
        <v>530394363.44999999</v>
      </c>
      <c r="AVU564" s="21">
        <f t="shared" si="255"/>
        <v>187627045.28999999</v>
      </c>
      <c r="AVV564" s="21">
        <f t="shared" si="255"/>
        <v>177295608.94</v>
      </c>
      <c r="AVW564" s="21">
        <f t="shared" si="255"/>
        <v>168834239.50999999</v>
      </c>
    </row>
    <row r="565" spans="1:1271" ht="36" customHeight="1">
      <c r="A565" s="127" t="s">
        <v>235</v>
      </c>
      <c r="B565" s="8" t="s">
        <v>81</v>
      </c>
      <c r="C565" s="5"/>
      <c r="D565" s="187"/>
      <c r="E565" s="160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43549.53</v>
      </c>
      <c r="J565" s="21">
        <f t="shared" si="257"/>
        <v>44216.53</v>
      </c>
      <c r="K565" s="21">
        <f t="shared" si="257"/>
        <v>45010.53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90117.22</v>
      </c>
      <c r="V565" s="21">
        <f t="shared" si="265"/>
        <v>73428.38</v>
      </c>
      <c r="W565" s="21">
        <f t="shared" si="266"/>
        <v>78403.539999999994</v>
      </c>
      <c r="X565" s="21">
        <f t="shared" si="267"/>
        <v>18552.07</v>
      </c>
      <c r="Y565" s="21">
        <f t="shared" si="268"/>
        <v>20979.1</v>
      </c>
      <c r="Z565" s="21">
        <f t="shared" si="269"/>
        <v>19710.150000000001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69235.100000000006</v>
      </c>
      <c r="AQ565" s="21">
        <f t="shared" si="279"/>
        <v>73218.22</v>
      </c>
      <c r="AR565" s="21">
        <f t="shared" si="280"/>
        <v>78030.16</v>
      </c>
      <c r="AS565" s="21">
        <f t="shared" si="281"/>
        <v>18818.39</v>
      </c>
      <c r="AT565" s="21">
        <f t="shared" si="282"/>
        <v>19526.91</v>
      </c>
      <c r="AU565" s="21">
        <f t="shared" si="283"/>
        <v>18790.55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67798.12</v>
      </c>
      <c r="BL565" s="21">
        <f t="shared" si="293"/>
        <v>73508.83</v>
      </c>
      <c r="BM565" s="21">
        <f t="shared" si="294"/>
        <v>78546.31</v>
      </c>
      <c r="BN565" s="21">
        <f t="shared" si="295"/>
        <v>19057.71</v>
      </c>
      <c r="BO565" s="21">
        <f t="shared" si="296"/>
        <v>19192.25</v>
      </c>
      <c r="BP565" s="21">
        <f t="shared" si="297"/>
        <v>17927.240000000002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0</v>
      </c>
      <c r="CG565" s="21">
        <f t="shared" si="307"/>
        <v>0</v>
      </c>
      <c r="CH565" s="21">
        <f t="shared" si="308"/>
        <v>0</v>
      </c>
      <c r="CI565" s="21">
        <f t="shared" si="309"/>
        <v>0</v>
      </c>
      <c r="CJ565" s="21">
        <f t="shared" si="310"/>
        <v>0</v>
      </c>
      <c r="CK565" s="21">
        <f t="shared" si="311"/>
        <v>0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69188.600000000006</v>
      </c>
      <c r="DB565" s="21">
        <f t="shared" si="321"/>
        <v>72382.350000000006</v>
      </c>
      <c r="DC565" s="21">
        <f t="shared" si="322"/>
        <v>76549.22</v>
      </c>
      <c r="DD565" s="21">
        <f t="shared" si="323"/>
        <v>22889.97</v>
      </c>
      <c r="DE565" s="21">
        <f t="shared" si="324"/>
        <v>22734.76</v>
      </c>
      <c r="DF565" s="21">
        <f t="shared" si="325"/>
        <v>21764.83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68391.649999999994</v>
      </c>
      <c r="DW565" s="21">
        <f t="shared" si="335"/>
        <v>73382.460000000006</v>
      </c>
      <c r="DX565" s="21">
        <f t="shared" si="336"/>
        <v>78322.34</v>
      </c>
      <c r="DY565" s="21">
        <f t="shared" si="337"/>
        <v>24265.88</v>
      </c>
      <c r="DZ565" s="21">
        <f t="shared" si="338"/>
        <v>24240.880000000001</v>
      </c>
      <c r="EA565" s="21">
        <f t="shared" si="339"/>
        <v>23380.29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69290.19</v>
      </c>
      <c r="ER565" s="21">
        <f t="shared" si="349"/>
        <v>73995.13</v>
      </c>
      <c r="ES565" s="21">
        <f t="shared" si="350"/>
        <v>79404.28</v>
      </c>
      <c r="ET565" s="21">
        <f t="shared" si="351"/>
        <v>23237.93</v>
      </c>
      <c r="EU565" s="21">
        <f t="shared" si="352"/>
        <v>21822.560000000001</v>
      </c>
      <c r="EV565" s="21">
        <f t="shared" si="353"/>
        <v>20991.75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69189.19</v>
      </c>
      <c r="FM565" s="21">
        <f t="shared" si="363"/>
        <v>72431.039999999994</v>
      </c>
      <c r="FN565" s="21">
        <f t="shared" si="364"/>
        <v>76634.25</v>
      </c>
      <c r="FO565" s="21">
        <f t="shared" si="365"/>
        <v>19375.07</v>
      </c>
      <c r="FP565" s="21">
        <f t="shared" si="366"/>
        <v>18200.740000000002</v>
      </c>
      <c r="FQ565" s="21">
        <f t="shared" si="367"/>
        <v>17579.7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84"/>
      <c r="GT565" s="184"/>
      <c r="GU565" s="184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65997.66</v>
      </c>
      <c r="HC565" s="21">
        <f t="shared" si="392"/>
        <v>72317.73</v>
      </c>
      <c r="HD565" s="21">
        <f t="shared" si="393"/>
        <v>76434.429999999993</v>
      </c>
      <c r="HE565" s="21">
        <f t="shared" si="394"/>
        <v>20835.060000000001</v>
      </c>
      <c r="HF565" s="21">
        <f t="shared" si="395"/>
        <v>20926.36</v>
      </c>
      <c r="HG565" s="21">
        <f t="shared" si="396"/>
        <v>20129.150000000001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84"/>
      <c r="HO565" s="184"/>
      <c r="HP565" s="184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69252.850000000006</v>
      </c>
      <c r="HX565" s="21">
        <f t="shared" si="406"/>
        <v>73125.42</v>
      </c>
      <c r="HY565" s="21">
        <f t="shared" si="407"/>
        <v>77865.95</v>
      </c>
      <c r="HZ565" s="21">
        <f t="shared" si="408"/>
        <v>23841.02</v>
      </c>
      <c r="IA565" s="21">
        <f t="shared" si="409"/>
        <v>20329.03</v>
      </c>
      <c r="IB565" s="21">
        <f t="shared" si="410"/>
        <v>19318.310000000001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69211.16</v>
      </c>
      <c r="IS565" s="21">
        <f t="shared" si="420"/>
        <v>72591.86</v>
      </c>
      <c r="IT565" s="21">
        <f t="shared" si="421"/>
        <v>76920.34</v>
      </c>
      <c r="IU565" s="21">
        <f t="shared" si="422"/>
        <v>20250.43</v>
      </c>
      <c r="IV565" s="21">
        <f t="shared" si="423"/>
        <v>18957.060000000001</v>
      </c>
      <c r="IW565" s="21">
        <f t="shared" si="424"/>
        <v>17982.740000000002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69215.91</v>
      </c>
      <c r="JN565" s="21">
        <f t="shared" si="434"/>
        <v>72385.149999999994</v>
      </c>
      <c r="JO565" s="21">
        <f t="shared" si="435"/>
        <v>76551.62</v>
      </c>
      <c r="JP565" s="21">
        <f t="shared" si="436"/>
        <v>29539.62</v>
      </c>
      <c r="JQ565" s="21">
        <f t="shared" si="437"/>
        <v>26507.65</v>
      </c>
      <c r="JR565" s="21">
        <f t="shared" si="438"/>
        <v>25922.71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69258.38</v>
      </c>
      <c r="KI565" s="21">
        <f t="shared" si="448"/>
        <v>73189.47</v>
      </c>
      <c r="KJ565" s="21">
        <f t="shared" si="449"/>
        <v>77979.48</v>
      </c>
      <c r="KK565" s="21">
        <f t="shared" si="450"/>
        <v>20816.13</v>
      </c>
      <c r="KL565" s="21">
        <f t="shared" si="451"/>
        <v>18197.79</v>
      </c>
      <c r="KM565" s="21">
        <f t="shared" si="452"/>
        <v>17315.900000000001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69242.37</v>
      </c>
      <c r="LD565" s="21">
        <f t="shared" si="462"/>
        <v>72692.210000000006</v>
      </c>
      <c r="LE565" s="21">
        <f t="shared" si="463"/>
        <v>77098.320000000007</v>
      </c>
      <c r="LF565" s="21">
        <f t="shared" si="464"/>
        <v>18679.78</v>
      </c>
      <c r="LG565" s="21">
        <f t="shared" si="465"/>
        <v>16482.39</v>
      </c>
      <c r="LH565" s="21">
        <f t="shared" si="466"/>
        <v>15890.15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69221.52</v>
      </c>
      <c r="LY565" s="21">
        <f t="shared" si="476"/>
        <v>72696.350000000006</v>
      </c>
      <c r="LZ565" s="21">
        <f t="shared" si="477"/>
        <v>77104.89</v>
      </c>
      <c r="MA565" s="21">
        <f t="shared" si="478"/>
        <v>24981.95</v>
      </c>
      <c r="MB565" s="21">
        <f t="shared" si="479"/>
        <v>23092.79</v>
      </c>
      <c r="MC565" s="21">
        <f t="shared" si="480"/>
        <v>22346.65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69233.100000000006</v>
      </c>
      <c r="MT565" s="21">
        <f t="shared" si="490"/>
        <v>73026.600000000006</v>
      </c>
      <c r="MU565" s="21">
        <f t="shared" si="491"/>
        <v>77691.12</v>
      </c>
      <c r="MV565" s="21">
        <f t="shared" si="492"/>
        <v>29160.02</v>
      </c>
      <c r="MW565" s="21">
        <f t="shared" si="493"/>
        <v>26191.82</v>
      </c>
      <c r="MX565" s="21">
        <f t="shared" si="494"/>
        <v>24841.51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69191.360000000001</v>
      </c>
      <c r="NO565" s="21">
        <f t="shared" si="504"/>
        <v>72234.16</v>
      </c>
      <c r="NP565" s="21">
        <f t="shared" si="505"/>
        <v>76285.84</v>
      </c>
      <c r="NQ565" s="21">
        <f t="shared" si="506"/>
        <v>17473.46</v>
      </c>
      <c r="NR565" s="21">
        <f t="shared" si="507"/>
        <v>16712.189999999999</v>
      </c>
      <c r="NS565" s="21">
        <f t="shared" si="508"/>
        <v>15969.24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69223.759999999995</v>
      </c>
      <c r="OJ565" s="21">
        <f t="shared" si="518"/>
        <v>73154.33</v>
      </c>
      <c r="OK565" s="21">
        <f t="shared" si="519"/>
        <v>77918</v>
      </c>
      <c r="OL565" s="21">
        <f t="shared" si="520"/>
        <v>24585.62</v>
      </c>
      <c r="OM565" s="21">
        <f t="shared" si="521"/>
        <v>24506.11</v>
      </c>
      <c r="ON565" s="21">
        <f t="shared" si="522"/>
        <v>23619.89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69218.240000000005</v>
      </c>
      <c r="PE565" s="21">
        <f t="shared" si="532"/>
        <v>72709.64</v>
      </c>
      <c r="PF565" s="21">
        <f t="shared" si="533"/>
        <v>77125.83</v>
      </c>
      <c r="PG565" s="21">
        <f t="shared" si="534"/>
        <v>19528.7</v>
      </c>
      <c r="PH565" s="21">
        <f t="shared" si="535"/>
        <v>19106.87</v>
      </c>
      <c r="PI565" s="21">
        <f t="shared" si="536"/>
        <v>18473.09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69251.759999999995</v>
      </c>
      <c r="PZ565" s="21">
        <f t="shared" si="546"/>
        <v>73212.62</v>
      </c>
      <c r="QA565" s="21">
        <f t="shared" si="547"/>
        <v>78019.72</v>
      </c>
      <c r="QB565" s="21">
        <f t="shared" si="548"/>
        <v>23977.67</v>
      </c>
      <c r="QC565" s="21">
        <f t="shared" si="549"/>
        <v>22060.98</v>
      </c>
      <c r="QD565" s="21">
        <f t="shared" si="550"/>
        <v>21236.37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69203.67</v>
      </c>
      <c r="QU565" s="21">
        <f t="shared" si="560"/>
        <v>72549.759999999995</v>
      </c>
      <c r="QV565" s="21">
        <f t="shared" si="561"/>
        <v>76845.289999999994</v>
      </c>
      <c r="QW565" s="21">
        <f t="shared" si="562"/>
        <v>21599.5</v>
      </c>
      <c r="QX565" s="21">
        <f t="shared" si="563"/>
        <v>20587.509999999998</v>
      </c>
      <c r="QY565" s="21">
        <f t="shared" si="564"/>
        <v>19511.23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65065.98</v>
      </c>
      <c r="RP565" s="21">
        <f t="shared" si="574"/>
        <v>72857.61</v>
      </c>
      <c r="RQ565" s="21">
        <f t="shared" si="575"/>
        <v>77390.960000000006</v>
      </c>
      <c r="RR565" s="21">
        <f t="shared" si="576"/>
        <v>14911.6</v>
      </c>
      <c r="RS565" s="21">
        <f t="shared" si="577"/>
        <v>15225.73</v>
      </c>
      <c r="RT565" s="21">
        <f t="shared" si="578"/>
        <v>14405.6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69200.639999999999</v>
      </c>
      <c r="SK565" s="21">
        <f t="shared" si="588"/>
        <v>71761.009999999995</v>
      </c>
      <c r="SL565" s="21">
        <f t="shared" si="589"/>
        <v>75443.98</v>
      </c>
      <c r="SM565" s="21">
        <f t="shared" si="590"/>
        <v>21758.04</v>
      </c>
      <c r="SN565" s="21">
        <f t="shared" si="591"/>
        <v>18733.84</v>
      </c>
      <c r="SO565" s="21">
        <f t="shared" si="592"/>
        <v>17878.22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69255.86</v>
      </c>
      <c r="TF565" s="21">
        <f t="shared" si="603"/>
        <v>73202.710000000006</v>
      </c>
      <c r="TG565" s="21">
        <f t="shared" si="604"/>
        <v>78003.039999999994</v>
      </c>
      <c r="TH565" s="21">
        <f t="shared" si="605"/>
        <v>22050.52</v>
      </c>
      <c r="TI565" s="21">
        <f t="shared" si="606"/>
        <v>19868.54</v>
      </c>
      <c r="TJ565" s="21">
        <f t="shared" si="607"/>
        <v>19140.28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69245.67</v>
      </c>
      <c r="UA565" s="21">
        <f t="shared" si="617"/>
        <v>72858.490000000005</v>
      </c>
      <c r="UB565" s="21">
        <f t="shared" si="618"/>
        <v>77393.31</v>
      </c>
      <c r="UC565" s="21">
        <f t="shared" si="619"/>
        <v>23913.54</v>
      </c>
      <c r="UD565" s="21">
        <f t="shared" si="620"/>
        <v>21044.77</v>
      </c>
      <c r="UE565" s="21">
        <f t="shared" si="621"/>
        <v>20064.61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69254.09</v>
      </c>
      <c r="UV565" s="21">
        <f t="shared" si="631"/>
        <v>73130.539999999994</v>
      </c>
      <c r="UW565" s="21">
        <f t="shared" si="632"/>
        <v>77874.460000000006</v>
      </c>
      <c r="UX565" s="21">
        <f t="shared" si="633"/>
        <v>22870.55</v>
      </c>
      <c r="UY565" s="21">
        <f t="shared" si="634"/>
        <v>20815.990000000002</v>
      </c>
      <c r="UZ565" s="21">
        <f t="shared" si="635"/>
        <v>19666.54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69196.88</v>
      </c>
      <c r="WL565" s="21">
        <f t="shared" si="660"/>
        <v>72445.509999999995</v>
      </c>
      <c r="WM565" s="21">
        <f t="shared" si="661"/>
        <v>76659.72</v>
      </c>
      <c r="WN565" s="21">
        <f t="shared" si="662"/>
        <v>17269.650000000001</v>
      </c>
      <c r="WO565" s="21">
        <f t="shared" si="663"/>
        <v>16931.66</v>
      </c>
      <c r="WP565" s="21">
        <f t="shared" si="664"/>
        <v>16332.34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69209.240000000005</v>
      </c>
      <c r="XG565" s="21">
        <f t="shared" si="674"/>
        <v>72524.679999999993</v>
      </c>
      <c r="XH565" s="21">
        <f t="shared" si="675"/>
        <v>76799.69</v>
      </c>
      <c r="XI565" s="21">
        <f t="shared" si="676"/>
        <v>17529.91</v>
      </c>
      <c r="XJ565" s="21">
        <f t="shared" si="677"/>
        <v>16468.939999999999</v>
      </c>
      <c r="XK565" s="21">
        <f t="shared" si="678"/>
        <v>15738.52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68790.03</v>
      </c>
      <c r="YB565" s="21">
        <f t="shared" si="688"/>
        <v>72209.52</v>
      </c>
      <c r="YC565" s="21">
        <f t="shared" si="689"/>
        <v>76241.72</v>
      </c>
      <c r="YD565" s="21">
        <f t="shared" si="690"/>
        <v>15318.59</v>
      </c>
      <c r="YE565" s="21">
        <f t="shared" si="691"/>
        <v>14975.66</v>
      </c>
      <c r="YF565" s="21">
        <f t="shared" si="692"/>
        <v>14303.69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69188.45</v>
      </c>
      <c r="YW565" s="21">
        <f t="shared" si="702"/>
        <v>72018.17</v>
      </c>
      <c r="YX565" s="21">
        <f t="shared" si="703"/>
        <v>75901.88</v>
      </c>
      <c r="YY565" s="21">
        <f t="shared" si="704"/>
        <v>18959.650000000001</v>
      </c>
      <c r="YZ565" s="21">
        <f t="shared" si="705"/>
        <v>17432.400000000001</v>
      </c>
      <c r="ZA565" s="21">
        <f t="shared" si="706"/>
        <v>16572.759999999998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69265.45</v>
      </c>
      <c r="ZR565" s="21">
        <f t="shared" si="716"/>
        <v>71872.039999999994</v>
      </c>
      <c r="ZS565" s="21">
        <f t="shared" si="717"/>
        <v>75642.45</v>
      </c>
      <c r="ZT565" s="21">
        <f t="shared" si="718"/>
        <v>24811.599999999999</v>
      </c>
      <c r="ZU565" s="21">
        <f t="shared" si="719"/>
        <v>15319.5</v>
      </c>
      <c r="ZV565" s="21">
        <f t="shared" si="720"/>
        <v>14536.69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68320.28</v>
      </c>
      <c r="AAM565" s="21">
        <f t="shared" si="730"/>
        <v>73141.14</v>
      </c>
      <c r="AAN565" s="21">
        <f t="shared" si="731"/>
        <v>77893.2</v>
      </c>
      <c r="AAO565" s="21">
        <f t="shared" si="732"/>
        <v>21429.41</v>
      </c>
      <c r="AAP565" s="21">
        <f t="shared" si="733"/>
        <v>20885.560000000001</v>
      </c>
      <c r="AAQ565" s="21">
        <f t="shared" si="734"/>
        <v>19898.36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69197.210000000006</v>
      </c>
      <c r="ABH565" s="21">
        <f t="shared" si="744"/>
        <v>72324.06</v>
      </c>
      <c r="ABI565" s="21">
        <f t="shared" si="745"/>
        <v>76444.3</v>
      </c>
      <c r="ABJ565" s="21">
        <f t="shared" si="746"/>
        <v>13592.17</v>
      </c>
      <c r="ABK565" s="21">
        <f t="shared" si="747"/>
        <v>12921.66</v>
      </c>
      <c r="ABL565" s="21">
        <f t="shared" si="748"/>
        <v>12206.47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69149.22</v>
      </c>
      <c r="ACC565" s="21">
        <f t="shared" si="758"/>
        <v>71295.72</v>
      </c>
      <c r="ACD565" s="21">
        <f t="shared" si="759"/>
        <v>74618.97</v>
      </c>
      <c r="ACE565" s="21">
        <f t="shared" si="760"/>
        <v>16539.47</v>
      </c>
      <c r="ACF565" s="21">
        <f t="shared" si="761"/>
        <v>15437.32</v>
      </c>
      <c r="ACG565" s="21">
        <f t="shared" si="762"/>
        <v>14859.96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69184.31</v>
      </c>
      <c r="ACX565" s="21">
        <f t="shared" si="772"/>
        <v>72135.08</v>
      </c>
      <c r="ACY565" s="21">
        <f t="shared" si="773"/>
        <v>76110.03</v>
      </c>
      <c r="ACZ565" s="21">
        <f t="shared" si="774"/>
        <v>17856.38</v>
      </c>
      <c r="ADA565" s="21">
        <f t="shared" si="775"/>
        <v>16835.21</v>
      </c>
      <c r="ADB565" s="21">
        <f t="shared" si="776"/>
        <v>16167.42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69211.210000000006</v>
      </c>
      <c r="ADS565" s="21">
        <f t="shared" si="786"/>
        <v>72479.679999999993</v>
      </c>
      <c r="ADT565" s="21">
        <f t="shared" si="787"/>
        <v>76721.2</v>
      </c>
      <c r="ADU565" s="21">
        <f t="shared" si="788"/>
        <v>15570.76</v>
      </c>
      <c r="ADV565" s="21">
        <f t="shared" si="789"/>
        <v>14319.2</v>
      </c>
      <c r="ADW565" s="21">
        <f t="shared" si="790"/>
        <v>13580.54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43</v>
      </c>
      <c r="AEE565" s="23">
        <v>28</v>
      </c>
      <c r="AEF565" s="23">
        <v>28</v>
      </c>
      <c r="AEG565" s="21">
        <f t="shared" si="793"/>
        <v>2966011</v>
      </c>
      <c r="AEH565" s="21">
        <f t="shared" si="794"/>
        <v>1949500</v>
      </c>
      <c r="AEI565" s="21">
        <f t="shared" si="795"/>
        <v>1977332</v>
      </c>
      <c r="AEJ565" s="21">
        <f t="shared" si="796"/>
        <v>1872629.79</v>
      </c>
      <c r="AEK565" s="21">
        <f t="shared" si="797"/>
        <v>1238062.8400000001</v>
      </c>
      <c r="AEL565" s="21">
        <f t="shared" si="798"/>
        <v>1260294.8400000001</v>
      </c>
      <c r="AEM565" s="21">
        <f t="shared" si="799"/>
        <v>64514.76</v>
      </c>
      <c r="AEN565" s="21">
        <f t="shared" si="800"/>
        <v>72137.16</v>
      </c>
      <c r="AEO565" s="21">
        <f t="shared" si="801"/>
        <v>76111.02</v>
      </c>
      <c r="AEP565" s="21">
        <f t="shared" si="802"/>
        <v>18067.34</v>
      </c>
      <c r="AEQ565" s="21">
        <f t="shared" si="803"/>
        <v>18165.54</v>
      </c>
      <c r="AER565" s="21">
        <f t="shared" si="804"/>
        <v>17469.07</v>
      </c>
      <c r="AES565" s="21">
        <f t="shared" si="805"/>
        <v>2774134.68</v>
      </c>
      <c r="AET565" s="21">
        <f t="shared" si="211"/>
        <v>2019840.48</v>
      </c>
      <c r="AEU565" s="21">
        <f t="shared" si="211"/>
        <v>2131108.56</v>
      </c>
      <c r="AEV565" s="21">
        <f t="shared" si="806"/>
        <v>776895.62</v>
      </c>
      <c r="AEW565" s="21">
        <f t="shared" si="212"/>
        <v>508635.12</v>
      </c>
      <c r="AEX565" s="21">
        <f t="shared" si="212"/>
        <v>489133.96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69226.460000000006</v>
      </c>
      <c r="AFI565" s="21">
        <f t="shared" si="814"/>
        <v>72873.679999999993</v>
      </c>
      <c r="AFJ565" s="21">
        <f t="shared" si="815"/>
        <v>77421.210000000006</v>
      </c>
      <c r="AFK565" s="21">
        <f t="shared" si="816"/>
        <v>19634.05</v>
      </c>
      <c r="AFL565" s="21">
        <f t="shared" si="817"/>
        <v>18903.990000000002</v>
      </c>
      <c r="AFM565" s="21">
        <f t="shared" si="818"/>
        <v>18143.02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69184.94</v>
      </c>
      <c r="AGD565" s="21">
        <f t="shared" si="828"/>
        <v>72020.56</v>
      </c>
      <c r="AGE565" s="21">
        <f t="shared" si="829"/>
        <v>75906.13</v>
      </c>
      <c r="AGF565" s="21">
        <f t="shared" si="830"/>
        <v>21522.93</v>
      </c>
      <c r="AGG565" s="21">
        <f t="shared" si="831"/>
        <v>19481.13</v>
      </c>
      <c r="AGH565" s="21">
        <f t="shared" si="832"/>
        <v>18710.48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69193.919999999998</v>
      </c>
      <c r="AGY565" s="21">
        <f t="shared" si="842"/>
        <v>72181.87</v>
      </c>
      <c r="AGZ565" s="21">
        <f t="shared" si="843"/>
        <v>76191.33</v>
      </c>
      <c r="AHA565" s="21">
        <f t="shared" si="844"/>
        <v>32289.46</v>
      </c>
      <c r="AHB565" s="21">
        <f t="shared" si="845"/>
        <v>29045.360000000001</v>
      </c>
      <c r="AHC565" s="21">
        <f t="shared" si="846"/>
        <v>27839.11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69219.570000000007</v>
      </c>
      <c r="AHT565" s="21">
        <f t="shared" si="856"/>
        <v>72774.55</v>
      </c>
      <c r="AHU565" s="21">
        <f t="shared" si="857"/>
        <v>77244.58</v>
      </c>
      <c r="AHV565" s="21">
        <f t="shared" si="858"/>
        <v>18938.919999999998</v>
      </c>
      <c r="AHW565" s="21">
        <f t="shared" si="859"/>
        <v>17874.650000000001</v>
      </c>
      <c r="AHX565" s="21">
        <f t="shared" si="860"/>
        <v>17073.78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67493.37</v>
      </c>
      <c r="AJJ565" s="21">
        <f t="shared" si="885"/>
        <v>72127.66</v>
      </c>
      <c r="AJK565" s="21">
        <f t="shared" si="886"/>
        <v>76098.179999999993</v>
      </c>
      <c r="AJL565" s="21">
        <f t="shared" si="887"/>
        <v>19322.29</v>
      </c>
      <c r="AJM565" s="21">
        <f t="shared" si="888"/>
        <v>18435.689999999999</v>
      </c>
      <c r="AJN565" s="21">
        <f t="shared" si="889"/>
        <v>17727.8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69211.75</v>
      </c>
      <c r="AKE565" s="21">
        <f t="shared" si="899"/>
        <v>72560.259999999995</v>
      </c>
      <c r="AKF565" s="21">
        <f t="shared" si="900"/>
        <v>76864.460000000006</v>
      </c>
      <c r="AKG565" s="21">
        <f t="shared" si="901"/>
        <v>19705.12</v>
      </c>
      <c r="AKH565" s="21">
        <f t="shared" si="902"/>
        <v>18030.23</v>
      </c>
      <c r="AKI565" s="21">
        <f t="shared" si="903"/>
        <v>17329.55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69190.070000000007</v>
      </c>
      <c r="AKZ565" s="21">
        <f t="shared" si="913"/>
        <v>72273.899999999994</v>
      </c>
      <c r="ALA565" s="21">
        <f t="shared" si="914"/>
        <v>76355.34</v>
      </c>
      <c r="ALB565" s="21">
        <f t="shared" si="915"/>
        <v>20003.12</v>
      </c>
      <c r="ALC565" s="21">
        <f t="shared" si="916"/>
        <v>19054.189999999999</v>
      </c>
      <c r="ALD565" s="21">
        <f t="shared" si="917"/>
        <v>18085.7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69243.02</v>
      </c>
      <c r="ALU565" s="21">
        <f t="shared" si="927"/>
        <v>73028.539999999994</v>
      </c>
      <c r="ALV565" s="21">
        <f t="shared" si="928"/>
        <v>77693.42</v>
      </c>
      <c r="ALW565" s="21">
        <f t="shared" si="929"/>
        <v>22789.16</v>
      </c>
      <c r="ALX565" s="21">
        <f t="shared" si="930"/>
        <v>20544.79</v>
      </c>
      <c r="ALY565" s="21">
        <f t="shared" si="931"/>
        <v>19474.32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69240.100000000006</v>
      </c>
      <c r="AMP565" s="21">
        <f t="shared" si="941"/>
        <v>72887.839999999997</v>
      </c>
      <c r="AMQ565" s="21">
        <f t="shared" si="942"/>
        <v>77444.66</v>
      </c>
      <c r="AMR565" s="21">
        <f t="shared" si="943"/>
        <v>19241.79</v>
      </c>
      <c r="AMS565" s="21">
        <f t="shared" si="944"/>
        <v>17350.580000000002</v>
      </c>
      <c r="AMT565" s="21">
        <f t="shared" si="945"/>
        <v>16494.560000000001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69213.759999999995</v>
      </c>
      <c r="ANK565" s="21">
        <f t="shared" si="955"/>
        <v>75171.77</v>
      </c>
      <c r="ANL565" s="21">
        <f t="shared" si="956"/>
        <v>81495.8</v>
      </c>
      <c r="ANM565" s="21">
        <f t="shared" si="957"/>
        <v>30615.41</v>
      </c>
      <c r="ANN565" s="21">
        <f t="shared" si="958"/>
        <v>44772.93</v>
      </c>
      <c r="ANO565" s="21">
        <f t="shared" si="959"/>
        <v>43800.26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68106.8</v>
      </c>
      <c r="AOF565" s="21">
        <f t="shared" si="969"/>
        <v>73409.440000000002</v>
      </c>
      <c r="AOG565" s="21">
        <f t="shared" si="970"/>
        <v>78368.72</v>
      </c>
      <c r="AOH565" s="21">
        <f t="shared" si="971"/>
        <v>17630.47</v>
      </c>
      <c r="AOI565" s="21">
        <f t="shared" si="972"/>
        <v>17863.07</v>
      </c>
      <c r="AOJ565" s="21">
        <f t="shared" si="973"/>
        <v>17002.55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69232.679999999993</v>
      </c>
      <c r="APA565" s="21">
        <f t="shared" si="983"/>
        <v>72768.19</v>
      </c>
      <c r="APB565" s="21">
        <f t="shared" si="984"/>
        <v>77233.06</v>
      </c>
      <c r="APC565" s="21">
        <f t="shared" si="985"/>
        <v>23014.79</v>
      </c>
      <c r="APD565" s="21">
        <f t="shared" si="986"/>
        <v>20050.13</v>
      </c>
      <c r="APE565" s="21">
        <f t="shared" si="987"/>
        <v>18916.3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69203.210000000006</v>
      </c>
      <c r="APV565" s="21">
        <f t="shared" si="997"/>
        <v>72243.87</v>
      </c>
      <c r="APW565" s="21">
        <f t="shared" si="998"/>
        <v>76302.789999999994</v>
      </c>
      <c r="APX565" s="21">
        <f t="shared" si="999"/>
        <v>20126.07</v>
      </c>
      <c r="APY565" s="21">
        <f t="shared" si="1000"/>
        <v>17971.55</v>
      </c>
      <c r="APZ565" s="21">
        <f t="shared" si="1001"/>
        <v>17110.14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69247.73</v>
      </c>
      <c r="AQQ565" s="21">
        <f t="shared" si="1011"/>
        <v>73240.56</v>
      </c>
      <c r="AQR565" s="21">
        <f t="shared" si="1012"/>
        <v>78068.789999999994</v>
      </c>
      <c r="AQS565" s="21">
        <f t="shared" si="1013"/>
        <v>17438.64</v>
      </c>
      <c r="AQT565" s="21">
        <f t="shared" si="1014"/>
        <v>16834.11</v>
      </c>
      <c r="AQU565" s="21">
        <f t="shared" si="1015"/>
        <v>16174.22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69230.31</v>
      </c>
      <c r="ARL565" s="21">
        <f t="shared" si="1025"/>
        <v>71986.66</v>
      </c>
      <c r="ARM565" s="21">
        <f t="shared" si="1026"/>
        <v>75847.360000000001</v>
      </c>
      <c r="ARN565" s="21">
        <f t="shared" si="1027"/>
        <v>21304.54</v>
      </c>
      <c r="ARO565" s="21">
        <f t="shared" si="1028"/>
        <v>16427.03</v>
      </c>
      <c r="ARP565" s="21">
        <f t="shared" si="1029"/>
        <v>15578.85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69192.289999999994</v>
      </c>
      <c r="ASG565" s="21">
        <f t="shared" si="1039"/>
        <v>72286.52</v>
      </c>
      <c r="ASH565" s="21">
        <f t="shared" si="1040"/>
        <v>76378.34</v>
      </c>
      <c r="ASI565" s="21">
        <f t="shared" si="1041"/>
        <v>19542.400000000001</v>
      </c>
      <c r="ASJ565" s="21">
        <f t="shared" si="1042"/>
        <v>18571.2</v>
      </c>
      <c r="ASK565" s="21">
        <f t="shared" si="1043"/>
        <v>17473.29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69208</v>
      </c>
      <c r="ATB565" s="21">
        <f t="shared" si="1053"/>
        <v>72511.789999999994</v>
      </c>
      <c r="ATC565" s="21">
        <f t="shared" si="1054"/>
        <v>76777.84</v>
      </c>
      <c r="ATD565" s="21">
        <f t="shared" si="1055"/>
        <v>16335.93</v>
      </c>
      <c r="ATE565" s="21">
        <f t="shared" si="1056"/>
        <v>15849.87</v>
      </c>
      <c r="ATF565" s="21">
        <f t="shared" si="1057"/>
        <v>15060.98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69210.11</v>
      </c>
      <c r="ATW565" s="21">
        <f t="shared" si="1067"/>
        <v>72439.86</v>
      </c>
      <c r="ATX565" s="21">
        <f t="shared" si="1068"/>
        <v>76650.559999999998</v>
      </c>
      <c r="ATY565" s="21">
        <f t="shared" si="1069"/>
        <v>19799.46</v>
      </c>
      <c r="ATZ565" s="21">
        <f t="shared" si="1070"/>
        <v>17958.73</v>
      </c>
      <c r="AUA565" s="21">
        <f t="shared" si="1071"/>
        <v>16901.57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69201.52</v>
      </c>
      <c r="AUR565" s="21">
        <f t="shared" si="1081"/>
        <v>72390.37</v>
      </c>
      <c r="AUS565" s="21">
        <f t="shared" si="1082"/>
        <v>76562.899999999994</v>
      </c>
      <c r="AUT565" s="21">
        <f t="shared" si="1083"/>
        <v>19143.150000000001</v>
      </c>
      <c r="AUU565" s="21">
        <f t="shared" si="1084"/>
        <v>18003.48</v>
      </c>
      <c r="AUV565" s="21">
        <f t="shared" si="1085"/>
        <v>17109.599999999999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43</v>
      </c>
      <c r="AVD565" s="41">
        <f t="shared" si="254"/>
        <v>28</v>
      </c>
      <c r="AVE565" s="41">
        <f t="shared" si="254"/>
        <v>28</v>
      </c>
      <c r="AVF565" s="21">
        <f t="shared" si="254"/>
        <v>2966011</v>
      </c>
      <c r="AVG565" s="21">
        <f t="shared" si="254"/>
        <v>1949500</v>
      </c>
      <c r="AVH565" s="21">
        <f t="shared" si="254"/>
        <v>1977332</v>
      </c>
      <c r="AVI565" s="21">
        <f t="shared" si="254"/>
        <v>1872629.79</v>
      </c>
      <c r="AVJ565" s="21">
        <f t="shared" si="254"/>
        <v>1238062.8400000001</v>
      </c>
      <c r="AVK565" s="21">
        <f t="shared" si="254"/>
        <v>1260294.8400000001</v>
      </c>
      <c r="AVL565" s="21"/>
      <c r="AVM565" s="21"/>
      <c r="AVN565" s="21"/>
      <c r="AVO565" s="21"/>
      <c r="AVP565" s="21"/>
      <c r="AVQ565" s="21"/>
      <c r="AVR565" s="21">
        <f t="shared" si="255"/>
        <v>2774134.68</v>
      </c>
      <c r="AVS565" s="21">
        <f t="shared" si="255"/>
        <v>2019840.48</v>
      </c>
      <c r="AVT565" s="21">
        <f t="shared" si="255"/>
        <v>2131108.56</v>
      </c>
      <c r="AVU565" s="21">
        <f t="shared" si="255"/>
        <v>776895.62</v>
      </c>
      <c r="AVV565" s="21">
        <f t="shared" si="255"/>
        <v>508635.12</v>
      </c>
      <c r="AVW565" s="21">
        <f t="shared" si="255"/>
        <v>489133.96</v>
      </c>
    </row>
    <row r="566" spans="1:1271" ht="38.25" customHeight="1">
      <c r="A566" s="127" t="s">
        <v>69</v>
      </c>
      <c r="B566" s="8" t="s">
        <v>84</v>
      </c>
      <c r="C566" s="5"/>
      <c r="D566" s="187"/>
      <c r="E566" s="160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43548.32</v>
      </c>
      <c r="J566" s="21">
        <f t="shared" si="257"/>
        <v>44215.32</v>
      </c>
      <c r="K566" s="21">
        <f t="shared" si="257"/>
        <v>45009.32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64369.07</v>
      </c>
      <c r="V566" s="21">
        <f t="shared" si="265"/>
        <v>52448.69</v>
      </c>
      <c r="W566" s="21">
        <f t="shared" si="266"/>
        <v>56002.37</v>
      </c>
      <c r="X566" s="21">
        <f t="shared" si="267"/>
        <v>18551.55</v>
      </c>
      <c r="Y566" s="21">
        <f t="shared" si="268"/>
        <v>20978.52</v>
      </c>
      <c r="Z566" s="21">
        <f t="shared" si="269"/>
        <v>19709.62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49453.35</v>
      </c>
      <c r="AQ566" s="21">
        <f t="shared" si="279"/>
        <v>52298.58</v>
      </c>
      <c r="AR566" s="21">
        <f t="shared" si="280"/>
        <v>55735.67</v>
      </c>
      <c r="AS566" s="21">
        <f t="shared" si="281"/>
        <v>18817.87</v>
      </c>
      <c r="AT566" s="21">
        <f t="shared" si="282"/>
        <v>19526.37</v>
      </c>
      <c r="AU566" s="21">
        <f t="shared" si="283"/>
        <v>18790.04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48426.94</v>
      </c>
      <c r="BL566" s="21">
        <f t="shared" si="293"/>
        <v>52506.16</v>
      </c>
      <c r="BM566" s="21">
        <f t="shared" si="294"/>
        <v>56104.35</v>
      </c>
      <c r="BN566" s="21">
        <f t="shared" si="295"/>
        <v>19057.18</v>
      </c>
      <c r="BO566" s="21">
        <f t="shared" si="296"/>
        <v>19191.72</v>
      </c>
      <c r="BP566" s="21">
        <f t="shared" si="297"/>
        <v>17926.759999999998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0</v>
      </c>
      <c r="CG566" s="21">
        <f t="shared" si="307"/>
        <v>0</v>
      </c>
      <c r="CH566" s="21">
        <f t="shared" si="308"/>
        <v>0</v>
      </c>
      <c r="CI566" s="21">
        <f t="shared" si="309"/>
        <v>0</v>
      </c>
      <c r="CJ566" s="21">
        <f t="shared" si="310"/>
        <v>0</v>
      </c>
      <c r="CK566" s="21">
        <f t="shared" si="311"/>
        <v>0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49420.14</v>
      </c>
      <c r="DB566" s="21">
        <f t="shared" si="321"/>
        <v>51701.53</v>
      </c>
      <c r="DC566" s="21">
        <f t="shared" si="322"/>
        <v>54677.86</v>
      </c>
      <c r="DD566" s="21">
        <f t="shared" si="323"/>
        <v>22889.34</v>
      </c>
      <c r="DE566" s="21">
        <f t="shared" si="324"/>
        <v>22734.14</v>
      </c>
      <c r="DF566" s="21">
        <f t="shared" si="325"/>
        <v>21764.25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29</v>
      </c>
      <c r="DN566" s="23">
        <v>28</v>
      </c>
      <c r="DO566" s="23">
        <v>28</v>
      </c>
      <c r="DP566" s="21">
        <f t="shared" si="328"/>
        <v>1428801</v>
      </c>
      <c r="DQ566" s="21">
        <f t="shared" si="329"/>
        <v>1392496</v>
      </c>
      <c r="DR566" s="21">
        <f t="shared" si="330"/>
        <v>1412376</v>
      </c>
      <c r="DS566" s="21">
        <f t="shared" si="331"/>
        <v>1262901.28</v>
      </c>
      <c r="DT566" s="21">
        <f t="shared" si="332"/>
        <v>1238028.96</v>
      </c>
      <c r="DU566" s="21">
        <f t="shared" si="333"/>
        <v>1260260.96</v>
      </c>
      <c r="DV566" s="21">
        <f t="shared" si="334"/>
        <v>48850.9</v>
      </c>
      <c r="DW566" s="21">
        <f t="shared" si="335"/>
        <v>52415.89</v>
      </c>
      <c r="DX566" s="21">
        <f t="shared" si="336"/>
        <v>55944.37</v>
      </c>
      <c r="DY566" s="21">
        <f t="shared" si="337"/>
        <v>24265.200000000001</v>
      </c>
      <c r="DZ566" s="21">
        <f t="shared" si="338"/>
        <v>24240.22</v>
      </c>
      <c r="EA566" s="21">
        <f t="shared" si="339"/>
        <v>23379.66</v>
      </c>
      <c r="EB566" s="21">
        <f t="shared" si="340"/>
        <v>1416676.1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703690.8</v>
      </c>
      <c r="EF566" s="21">
        <f t="shared" si="144"/>
        <v>678726.16</v>
      </c>
      <c r="EG566" s="21">
        <f t="shared" si="144"/>
        <v>654630.48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49492.7</v>
      </c>
      <c r="ER566" s="21">
        <f t="shared" si="349"/>
        <v>52853.51</v>
      </c>
      <c r="ES566" s="21">
        <f t="shared" si="350"/>
        <v>56717.18</v>
      </c>
      <c r="ET566" s="21">
        <f t="shared" si="351"/>
        <v>23237.29</v>
      </c>
      <c r="EU566" s="21">
        <f t="shared" si="352"/>
        <v>21821.96</v>
      </c>
      <c r="EV566" s="21">
        <f t="shared" si="353"/>
        <v>20991.19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49420.57</v>
      </c>
      <c r="FM566" s="21">
        <f t="shared" si="363"/>
        <v>51736.31</v>
      </c>
      <c r="FN566" s="21">
        <f t="shared" si="364"/>
        <v>54738.59</v>
      </c>
      <c r="FO566" s="21">
        <f t="shared" si="365"/>
        <v>19374.53</v>
      </c>
      <c r="FP566" s="21">
        <f t="shared" si="366"/>
        <v>18200.240000000002</v>
      </c>
      <c r="FQ566" s="21">
        <f t="shared" si="367"/>
        <v>17579.23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47140.91</v>
      </c>
      <c r="HC566" s="21">
        <f t="shared" si="392"/>
        <v>51655.37</v>
      </c>
      <c r="HD566" s="21">
        <f t="shared" si="393"/>
        <v>54595.87</v>
      </c>
      <c r="HE566" s="21">
        <f t="shared" si="394"/>
        <v>20834.48</v>
      </c>
      <c r="HF566" s="21">
        <f t="shared" si="395"/>
        <v>20925.79</v>
      </c>
      <c r="HG566" s="21">
        <f t="shared" si="396"/>
        <v>20128.61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84"/>
      <c r="HO566" s="184"/>
      <c r="HP566" s="184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49466.03</v>
      </c>
      <c r="HX566" s="21">
        <f t="shared" si="406"/>
        <v>52232.29</v>
      </c>
      <c r="HY566" s="21">
        <f t="shared" si="407"/>
        <v>55618.38</v>
      </c>
      <c r="HZ566" s="21">
        <f t="shared" si="408"/>
        <v>23840.36</v>
      </c>
      <c r="IA566" s="21">
        <f t="shared" si="409"/>
        <v>20328.47</v>
      </c>
      <c r="IB566" s="21">
        <f t="shared" si="410"/>
        <v>19317.79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49436.26</v>
      </c>
      <c r="IS566" s="21">
        <f t="shared" si="420"/>
        <v>51851.18</v>
      </c>
      <c r="IT566" s="21">
        <f t="shared" si="421"/>
        <v>54942.94</v>
      </c>
      <c r="IU566" s="21">
        <f t="shared" si="422"/>
        <v>20249.87</v>
      </c>
      <c r="IV566" s="21">
        <f t="shared" si="423"/>
        <v>18956.54</v>
      </c>
      <c r="IW566" s="21">
        <f t="shared" si="424"/>
        <v>17982.25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49439.65</v>
      </c>
      <c r="JN566" s="21">
        <f t="shared" si="434"/>
        <v>51703.53</v>
      </c>
      <c r="JO566" s="21">
        <f t="shared" si="435"/>
        <v>54679.57</v>
      </c>
      <c r="JP566" s="21">
        <f t="shared" si="436"/>
        <v>29538.799999999999</v>
      </c>
      <c r="JQ566" s="21">
        <f t="shared" si="437"/>
        <v>26506.92</v>
      </c>
      <c r="JR566" s="21">
        <f t="shared" si="438"/>
        <v>25922.01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49469.98</v>
      </c>
      <c r="KI566" s="21">
        <f t="shared" si="448"/>
        <v>52278.04</v>
      </c>
      <c r="KJ566" s="21">
        <f t="shared" si="449"/>
        <v>55699.47</v>
      </c>
      <c r="KK566" s="21">
        <f t="shared" si="450"/>
        <v>20815.55</v>
      </c>
      <c r="KL566" s="21">
        <f t="shared" si="451"/>
        <v>18197.29</v>
      </c>
      <c r="KM566" s="21">
        <f t="shared" si="452"/>
        <v>17315.43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49458.55</v>
      </c>
      <c r="LD566" s="21">
        <f t="shared" si="462"/>
        <v>51922.86</v>
      </c>
      <c r="LE566" s="21">
        <f t="shared" si="463"/>
        <v>55070.07</v>
      </c>
      <c r="LF566" s="21">
        <f t="shared" si="464"/>
        <v>18679.259999999998</v>
      </c>
      <c r="LG566" s="21">
        <f t="shared" si="465"/>
        <v>16481.939999999999</v>
      </c>
      <c r="LH566" s="21">
        <f t="shared" si="466"/>
        <v>15889.72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/>
      <c r="LP566" s="23"/>
      <c r="LQ566" s="23"/>
      <c r="LR566" s="21">
        <f t="shared" si="469"/>
        <v>0</v>
      </c>
      <c r="LS566" s="21">
        <f t="shared" si="470"/>
        <v>0</v>
      </c>
      <c r="LT566" s="21">
        <f t="shared" si="471"/>
        <v>0</v>
      </c>
      <c r="LU566" s="21">
        <f t="shared" si="472"/>
        <v>0</v>
      </c>
      <c r="LV566" s="21">
        <f t="shared" si="473"/>
        <v>0</v>
      </c>
      <c r="LW566" s="21">
        <f t="shared" si="474"/>
        <v>0</v>
      </c>
      <c r="LX566" s="21">
        <f t="shared" si="475"/>
        <v>49443.65</v>
      </c>
      <c r="LY566" s="21">
        <f t="shared" si="476"/>
        <v>51925.82</v>
      </c>
      <c r="LZ566" s="21">
        <f t="shared" si="477"/>
        <v>55074.77</v>
      </c>
      <c r="MA566" s="21">
        <f t="shared" si="478"/>
        <v>24981.25</v>
      </c>
      <c r="MB566" s="21">
        <f t="shared" si="479"/>
        <v>23092.16</v>
      </c>
      <c r="MC566" s="21">
        <f t="shared" si="480"/>
        <v>22346.04</v>
      </c>
      <c r="MD566" s="21">
        <f t="shared" si="481"/>
        <v>0</v>
      </c>
      <c r="ME566" s="21">
        <f t="shared" si="164"/>
        <v>0</v>
      </c>
      <c r="MF566" s="21">
        <f t="shared" si="164"/>
        <v>0</v>
      </c>
      <c r="MG566" s="21">
        <f t="shared" si="482"/>
        <v>0</v>
      </c>
      <c r="MH566" s="21">
        <f t="shared" si="165"/>
        <v>0</v>
      </c>
      <c r="MI566" s="21">
        <f t="shared" si="165"/>
        <v>0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49451.93</v>
      </c>
      <c r="MT566" s="21">
        <f t="shared" si="490"/>
        <v>52161.71</v>
      </c>
      <c r="MU566" s="21">
        <f t="shared" si="491"/>
        <v>55493.5</v>
      </c>
      <c r="MV566" s="21">
        <f t="shared" si="492"/>
        <v>29159.21</v>
      </c>
      <c r="MW566" s="21">
        <f t="shared" si="493"/>
        <v>26191.1</v>
      </c>
      <c r="MX566" s="21">
        <f t="shared" si="494"/>
        <v>24840.85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49422.11</v>
      </c>
      <c r="NO566" s="21">
        <f t="shared" si="504"/>
        <v>51595.68</v>
      </c>
      <c r="NP566" s="21">
        <f t="shared" si="505"/>
        <v>54489.73</v>
      </c>
      <c r="NQ566" s="21">
        <f t="shared" si="506"/>
        <v>17472.98</v>
      </c>
      <c r="NR566" s="21">
        <f t="shared" si="507"/>
        <v>16711.740000000002</v>
      </c>
      <c r="NS566" s="21">
        <f t="shared" si="508"/>
        <v>15968.81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49445.26</v>
      </c>
      <c r="OJ566" s="21">
        <f t="shared" si="518"/>
        <v>52252.94</v>
      </c>
      <c r="OK566" s="21">
        <f t="shared" si="519"/>
        <v>55655.56</v>
      </c>
      <c r="OL566" s="21">
        <f t="shared" si="520"/>
        <v>24584.94</v>
      </c>
      <c r="OM566" s="21">
        <f t="shared" si="521"/>
        <v>24505.439999999999</v>
      </c>
      <c r="ON566" s="21">
        <f t="shared" si="522"/>
        <v>23619.25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49441.31</v>
      </c>
      <c r="PE566" s="21">
        <f t="shared" si="532"/>
        <v>51935.31</v>
      </c>
      <c r="PF566" s="21">
        <f t="shared" si="533"/>
        <v>55089.72</v>
      </c>
      <c r="PG566" s="21">
        <f t="shared" si="534"/>
        <v>19528.16</v>
      </c>
      <c r="PH566" s="21">
        <f t="shared" si="535"/>
        <v>19106.349999999999</v>
      </c>
      <c r="PI566" s="21">
        <f t="shared" si="536"/>
        <v>18472.59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49465.25</v>
      </c>
      <c r="PZ566" s="21">
        <f t="shared" si="546"/>
        <v>52294.58</v>
      </c>
      <c r="QA566" s="21">
        <f t="shared" si="547"/>
        <v>55728.22</v>
      </c>
      <c r="QB566" s="21">
        <f t="shared" si="548"/>
        <v>23977</v>
      </c>
      <c r="QC566" s="21">
        <f t="shared" si="549"/>
        <v>22060.37</v>
      </c>
      <c r="QD566" s="21">
        <f t="shared" si="550"/>
        <v>21235.8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49430.91</v>
      </c>
      <c r="QU566" s="21">
        <f t="shared" si="560"/>
        <v>51821.11</v>
      </c>
      <c r="QV566" s="21">
        <f t="shared" si="561"/>
        <v>54889.34</v>
      </c>
      <c r="QW566" s="21">
        <f t="shared" si="562"/>
        <v>21598.9</v>
      </c>
      <c r="QX566" s="21">
        <f t="shared" si="563"/>
        <v>20586.95</v>
      </c>
      <c r="QY566" s="21">
        <f t="shared" si="564"/>
        <v>19510.7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46475.43</v>
      </c>
      <c r="RP566" s="21">
        <f t="shared" si="574"/>
        <v>52041</v>
      </c>
      <c r="RQ566" s="21">
        <f t="shared" si="575"/>
        <v>55279.1</v>
      </c>
      <c r="RR566" s="21">
        <f t="shared" si="576"/>
        <v>14911.19</v>
      </c>
      <c r="RS566" s="21">
        <f t="shared" si="577"/>
        <v>15225.31</v>
      </c>
      <c r="RT566" s="21">
        <f t="shared" si="578"/>
        <v>14405.21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49428.74</v>
      </c>
      <c r="SK566" s="21">
        <f t="shared" si="588"/>
        <v>51257.72</v>
      </c>
      <c r="SL566" s="21">
        <f t="shared" si="589"/>
        <v>53888.4</v>
      </c>
      <c r="SM566" s="21">
        <f t="shared" si="590"/>
        <v>21757.439999999999</v>
      </c>
      <c r="SN566" s="21">
        <f t="shared" si="591"/>
        <v>18733.330000000002</v>
      </c>
      <c r="SO566" s="21">
        <f t="shared" si="592"/>
        <v>17877.73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49468.19</v>
      </c>
      <c r="TF566" s="21">
        <f t="shared" si="603"/>
        <v>52287.5</v>
      </c>
      <c r="TG566" s="21">
        <f t="shared" si="604"/>
        <v>55716.3</v>
      </c>
      <c r="TH566" s="21">
        <f t="shared" si="605"/>
        <v>22049.9</v>
      </c>
      <c r="TI566" s="21">
        <f t="shared" si="606"/>
        <v>19867.990000000002</v>
      </c>
      <c r="TJ566" s="21">
        <f t="shared" si="607"/>
        <v>19139.77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49460.9</v>
      </c>
      <c r="UA566" s="21">
        <f t="shared" si="617"/>
        <v>52041.63</v>
      </c>
      <c r="UB566" s="21">
        <f t="shared" si="618"/>
        <v>55280.78</v>
      </c>
      <c r="UC566" s="21">
        <f t="shared" si="619"/>
        <v>23912.880000000001</v>
      </c>
      <c r="UD566" s="21">
        <f t="shared" si="620"/>
        <v>21044.2</v>
      </c>
      <c r="UE566" s="21">
        <f t="shared" si="621"/>
        <v>20064.07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49466.92</v>
      </c>
      <c r="UV566" s="21">
        <f t="shared" si="631"/>
        <v>52235.95</v>
      </c>
      <c r="UW566" s="21">
        <f t="shared" si="632"/>
        <v>55624.46</v>
      </c>
      <c r="UX566" s="21">
        <f t="shared" si="633"/>
        <v>22869.91</v>
      </c>
      <c r="UY566" s="21">
        <f t="shared" si="634"/>
        <v>20815.419999999998</v>
      </c>
      <c r="UZ566" s="21">
        <f t="shared" si="635"/>
        <v>19666.009999999998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49426.06</v>
      </c>
      <c r="WL566" s="21">
        <f t="shared" si="660"/>
        <v>51746.65</v>
      </c>
      <c r="WM566" s="21">
        <f t="shared" si="661"/>
        <v>54756.79</v>
      </c>
      <c r="WN566" s="21">
        <f t="shared" si="662"/>
        <v>17269.169999999998</v>
      </c>
      <c r="WO566" s="21">
        <f t="shared" si="663"/>
        <v>16931.2</v>
      </c>
      <c r="WP566" s="21">
        <f t="shared" si="664"/>
        <v>16331.9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49434.879999999997</v>
      </c>
      <c r="XG566" s="21">
        <f t="shared" si="674"/>
        <v>51803.19</v>
      </c>
      <c r="XH566" s="21">
        <f t="shared" si="675"/>
        <v>54856.77</v>
      </c>
      <c r="XI566" s="21">
        <f t="shared" si="676"/>
        <v>17529.419999999998</v>
      </c>
      <c r="XJ566" s="21">
        <f t="shared" si="677"/>
        <v>16468.490000000002</v>
      </c>
      <c r="XK566" s="21">
        <f t="shared" si="678"/>
        <v>15738.1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49135.45</v>
      </c>
      <c r="YB566" s="21">
        <f t="shared" si="688"/>
        <v>51578.080000000002</v>
      </c>
      <c r="YC566" s="21">
        <f t="shared" si="689"/>
        <v>54458.22</v>
      </c>
      <c r="YD566" s="21">
        <f t="shared" si="690"/>
        <v>15318.17</v>
      </c>
      <c r="YE566" s="21">
        <f t="shared" si="691"/>
        <v>14975.25</v>
      </c>
      <c r="YF566" s="21">
        <f t="shared" si="692"/>
        <v>14303.3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49420.04</v>
      </c>
      <c r="YW566" s="21">
        <f t="shared" si="702"/>
        <v>51441.4</v>
      </c>
      <c r="YX566" s="21">
        <f t="shared" si="703"/>
        <v>54215.47</v>
      </c>
      <c r="YY566" s="21">
        <f t="shared" si="704"/>
        <v>18959.12</v>
      </c>
      <c r="YZ566" s="21">
        <f t="shared" si="705"/>
        <v>17431.919999999998</v>
      </c>
      <c r="ZA566" s="21">
        <f t="shared" si="706"/>
        <v>16572.310000000001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49475.040000000001</v>
      </c>
      <c r="ZR566" s="21">
        <f t="shared" si="716"/>
        <v>51337.02</v>
      </c>
      <c r="ZS566" s="21">
        <f t="shared" si="717"/>
        <v>54030.17</v>
      </c>
      <c r="ZT566" s="21">
        <f t="shared" si="718"/>
        <v>24810.91</v>
      </c>
      <c r="ZU566" s="21">
        <f t="shared" si="719"/>
        <v>15319.08</v>
      </c>
      <c r="ZV566" s="21">
        <f t="shared" si="720"/>
        <v>14536.3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48799.92</v>
      </c>
      <c r="AAM566" s="21">
        <f t="shared" si="730"/>
        <v>52243.519999999997</v>
      </c>
      <c r="AAN566" s="21">
        <f t="shared" si="731"/>
        <v>55637.84</v>
      </c>
      <c r="AAO566" s="21">
        <f t="shared" si="732"/>
        <v>21428.81</v>
      </c>
      <c r="AAP566" s="21">
        <f t="shared" si="733"/>
        <v>20884.990000000002</v>
      </c>
      <c r="AAQ566" s="21">
        <f t="shared" si="734"/>
        <v>19897.830000000002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49426.29</v>
      </c>
      <c r="ABH566" s="21">
        <f t="shared" si="744"/>
        <v>51659.9</v>
      </c>
      <c r="ABI566" s="21">
        <f t="shared" si="745"/>
        <v>54602.92</v>
      </c>
      <c r="ABJ566" s="21">
        <f t="shared" si="746"/>
        <v>13591.79</v>
      </c>
      <c r="ABK566" s="21">
        <f t="shared" si="747"/>
        <v>12921.31</v>
      </c>
      <c r="ABL566" s="21">
        <f t="shared" si="748"/>
        <v>12206.14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49392.02</v>
      </c>
      <c r="ACC566" s="21">
        <f t="shared" si="758"/>
        <v>50925.37</v>
      </c>
      <c r="ACD566" s="21">
        <f t="shared" si="759"/>
        <v>53299.11</v>
      </c>
      <c r="ACE566" s="21">
        <f t="shared" si="760"/>
        <v>16539.009999999998</v>
      </c>
      <c r="ACF566" s="21">
        <f t="shared" si="761"/>
        <v>15436.89</v>
      </c>
      <c r="ACG566" s="21">
        <f t="shared" si="762"/>
        <v>14859.56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49417.08</v>
      </c>
      <c r="ACX566" s="21">
        <f t="shared" si="772"/>
        <v>51524.91</v>
      </c>
      <c r="ACY566" s="21">
        <f t="shared" si="773"/>
        <v>54364.15</v>
      </c>
      <c r="ACZ566" s="21">
        <f t="shared" si="774"/>
        <v>17855.89</v>
      </c>
      <c r="ADA566" s="21">
        <f t="shared" si="775"/>
        <v>16834.75</v>
      </c>
      <c r="ADB566" s="21">
        <f t="shared" si="776"/>
        <v>16166.98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49436.29</v>
      </c>
      <c r="ADS566" s="21">
        <f t="shared" si="786"/>
        <v>51771.05</v>
      </c>
      <c r="ADT566" s="21">
        <f t="shared" si="787"/>
        <v>54800.7</v>
      </c>
      <c r="ADU566" s="21">
        <f t="shared" si="788"/>
        <v>15570.32</v>
      </c>
      <c r="ADV566" s="21">
        <f t="shared" si="789"/>
        <v>14318.81</v>
      </c>
      <c r="ADW566" s="21">
        <f t="shared" si="790"/>
        <v>13580.18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/>
      <c r="AEE566" s="23">
        <v>30</v>
      </c>
      <c r="AEF566" s="23">
        <v>30</v>
      </c>
      <c r="AEG566" s="21">
        <f t="shared" si="793"/>
        <v>0</v>
      </c>
      <c r="AEH566" s="21">
        <f t="shared" si="794"/>
        <v>1491960</v>
      </c>
      <c r="AEI566" s="21">
        <f t="shared" si="795"/>
        <v>1513260</v>
      </c>
      <c r="AEJ566" s="21">
        <f t="shared" si="796"/>
        <v>0</v>
      </c>
      <c r="AEK566" s="21">
        <f t="shared" si="797"/>
        <v>1326459.6000000001</v>
      </c>
      <c r="AEL566" s="21">
        <f t="shared" si="798"/>
        <v>1350279.6</v>
      </c>
      <c r="AEM566" s="21">
        <f t="shared" si="799"/>
        <v>46081.7</v>
      </c>
      <c r="AEN566" s="21">
        <f t="shared" si="800"/>
        <v>51526.39</v>
      </c>
      <c r="AEO566" s="21">
        <f t="shared" si="801"/>
        <v>54364.86</v>
      </c>
      <c r="AEP566" s="21">
        <f t="shared" si="802"/>
        <v>18066.84</v>
      </c>
      <c r="AEQ566" s="21">
        <f t="shared" si="803"/>
        <v>18165.04</v>
      </c>
      <c r="AER566" s="21">
        <f t="shared" si="804"/>
        <v>17468.599999999999</v>
      </c>
      <c r="AES566" s="21">
        <f t="shared" si="805"/>
        <v>0</v>
      </c>
      <c r="AET566" s="21">
        <f t="shared" si="211"/>
        <v>1545791.7</v>
      </c>
      <c r="AEU566" s="21">
        <f t="shared" si="211"/>
        <v>1630945.8</v>
      </c>
      <c r="AEV566" s="21">
        <f t="shared" si="806"/>
        <v>0</v>
      </c>
      <c r="AEW566" s="21">
        <f t="shared" si="212"/>
        <v>544951.19999999995</v>
      </c>
      <c r="AEX566" s="21">
        <f t="shared" si="212"/>
        <v>524058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49447.18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19633.5</v>
      </c>
      <c r="AFL566" s="21">
        <f t="shared" si="817"/>
        <v>18903.48</v>
      </c>
      <c r="AFM566" s="21">
        <f t="shared" si="818"/>
        <v>18142.53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49417.53</v>
      </c>
      <c r="AGD566" s="21">
        <f t="shared" si="828"/>
        <v>51443.11</v>
      </c>
      <c r="AGE566" s="21">
        <f t="shared" si="829"/>
        <v>54218.51</v>
      </c>
      <c r="AGF566" s="21">
        <f t="shared" si="830"/>
        <v>21522.33</v>
      </c>
      <c r="AGG566" s="21">
        <f t="shared" si="831"/>
        <v>19480.599999999999</v>
      </c>
      <c r="AGH566" s="21">
        <f t="shared" si="832"/>
        <v>18709.97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84">
        <v>35</v>
      </c>
      <c r="AGP566" s="184">
        <v>36</v>
      </c>
      <c r="AGQ566" s="184">
        <v>36</v>
      </c>
      <c r="AGR566" s="21">
        <f t="shared" si="835"/>
        <v>1724415</v>
      </c>
      <c r="AGS566" s="21">
        <f t="shared" si="836"/>
        <v>1790352</v>
      </c>
      <c r="AGT566" s="21">
        <f t="shared" si="837"/>
        <v>1815912</v>
      </c>
      <c r="AGU566" s="21">
        <f t="shared" si="838"/>
        <v>1524191.2</v>
      </c>
      <c r="AGV566" s="21">
        <f t="shared" si="839"/>
        <v>1591751.52</v>
      </c>
      <c r="AGW566" s="21">
        <f t="shared" si="840"/>
        <v>1620335.52</v>
      </c>
      <c r="AGX566" s="21">
        <f t="shared" si="841"/>
        <v>49423.94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32288.560000000001</v>
      </c>
      <c r="AHB566" s="21">
        <f t="shared" si="845"/>
        <v>29044.57</v>
      </c>
      <c r="AHC566" s="21">
        <f t="shared" si="846"/>
        <v>27838.36</v>
      </c>
      <c r="AHD566" s="21">
        <f t="shared" si="847"/>
        <v>1729837.9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1130099.6000000001</v>
      </c>
      <c r="AHH566" s="21">
        <f t="shared" si="218"/>
        <v>1045604.52</v>
      </c>
      <c r="AHI566" s="21">
        <f t="shared" si="218"/>
        <v>1002180.96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49442.26</v>
      </c>
      <c r="AHT566" s="21">
        <f t="shared" si="856"/>
        <v>51981.67</v>
      </c>
      <c r="AHU566" s="21">
        <f t="shared" si="857"/>
        <v>55174.54</v>
      </c>
      <c r="AHV566" s="21">
        <f t="shared" si="858"/>
        <v>18938.39</v>
      </c>
      <c r="AHW566" s="21">
        <f t="shared" si="859"/>
        <v>17874.16</v>
      </c>
      <c r="AHX566" s="21">
        <f t="shared" si="860"/>
        <v>17073.32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48209.27</v>
      </c>
      <c r="AJJ566" s="21">
        <f t="shared" si="885"/>
        <v>51519.61</v>
      </c>
      <c r="AJK566" s="21">
        <f t="shared" si="886"/>
        <v>54355.69</v>
      </c>
      <c r="AJL566" s="21">
        <f t="shared" si="887"/>
        <v>19321.759999999998</v>
      </c>
      <c r="AJM566" s="21">
        <f t="shared" si="888"/>
        <v>18435.189999999999</v>
      </c>
      <c r="AJN566" s="21">
        <f t="shared" si="889"/>
        <v>17727.330000000002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49436.67</v>
      </c>
      <c r="AKE566" s="21">
        <f t="shared" si="899"/>
        <v>51828.61</v>
      </c>
      <c r="AKF566" s="21">
        <f t="shared" si="900"/>
        <v>54903.03</v>
      </c>
      <c r="AKG566" s="21">
        <f t="shared" si="901"/>
        <v>19704.57</v>
      </c>
      <c r="AKH566" s="21">
        <f t="shared" si="902"/>
        <v>18029.740000000002</v>
      </c>
      <c r="AKI566" s="21">
        <f t="shared" si="903"/>
        <v>17329.09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49421.19</v>
      </c>
      <c r="AKZ566" s="21">
        <f t="shared" si="913"/>
        <v>51624.06</v>
      </c>
      <c r="ALA566" s="21">
        <f t="shared" si="914"/>
        <v>54539.37</v>
      </c>
      <c r="ALB566" s="21">
        <f t="shared" si="915"/>
        <v>20002.560000000001</v>
      </c>
      <c r="ALC566" s="21">
        <f t="shared" si="916"/>
        <v>19053.669999999998</v>
      </c>
      <c r="ALD566" s="21">
        <f t="shared" si="917"/>
        <v>18085.21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49459.01</v>
      </c>
      <c r="ALU566" s="21">
        <f t="shared" si="927"/>
        <v>52163.09</v>
      </c>
      <c r="ALV566" s="21">
        <f t="shared" si="928"/>
        <v>55495.14</v>
      </c>
      <c r="ALW566" s="21">
        <f t="shared" si="929"/>
        <v>22788.53</v>
      </c>
      <c r="ALX566" s="21">
        <f t="shared" si="930"/>
        <v>20544.23</v>
      </c>
      <c r="ALY566" s="21">
        <f t="shared" si="931"/>
        <v>19473.79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49456.92</v>
      </c>
      <c r="AMP566" s="21">
        <f t="shared" si="941"/>
        <v>52062.59</v>
      </c>
      <c r="AMQ566" s="21">
        <f t="shared" si="942"/>
        <v>55317.46</v>
      </c>
      <c r="AMR566" s="21">
        <f t="shared" si="943"/>
        <v>19241.25</v>
      </c>
      <c r="AMS566" s="21">
        <f t="shared" si="944"/>
        <v>17350.099999999999</v>
      </c>
      <c r="AMT566" s="21">
        <f t="shared" si="945"/>
        <v>16494.11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58</v>
      </c>
      <c r="ANB566" s="23">
        <v>39</v>
      </c>
      <c r="ANC566" s="23">
        <v>39</v>
      </c>
      <c r="AND566" s="21">
        <f t="shared" si="948"/>
        <v>2857602</v>
      </c>
      <c r="ANE566" s="21">
        <f t="shared" si="949"/>
        <v>1939548</v>
      </c>
      <c r="ANF566" s="21">
        <f t="shared" si="950"/>
        <v>1967238</v>
      </c>
      <c r="ANG566" s="21">
        <f t="shared" si="951"/>
        <v>2525802.56</v>
      </c>
      <c r="ANH566" s="21">
        <f t="shared" si="952"/>
        <v>1724397.48</v>
      </c>
      <c r="ANI566" s="21">
        <f t="shared" si="953"/>
        <v>1755363.48</v>
      </c>
      <c r="ANJ566" s="21">
        <f t="shared" si="954"/>
        <v>49438.11</v>
      </c>
      <c r="ANK566" s="21">
        <f t="shared" si="955"/>
        <v>53693.97</v>
      </c>
      <c r="ANL566" s="21">
        <f t="shared" si="956"/>
        <v>58211.12</v>
      </c>
      <c r="ANM566" s="21">
        <f t="shared" si="957"/>
        <v>30614.560000000001</v>
      </c>
      <c r="ANN566" s="21">
        <f t="shared" si="958"/>
        <v>44771.7</v>
      </c>
      <c r="ANO566" s="21">
        <f t="shared" si="959"/>
        <v>43799.08</v>
      </c>
      <c r="ANP566" s="21">
        <f t="shared" si="960"/>
        <v>2867410.38</v>
      </c>
      <c r="ANQ566" s="21">
        <f t="shared" si="234"/>
        <v>2094064.83</v>
      </c>
      <c r="ANR566" s="21">
        <f t="shared" si="234"/>
        <v>2270233.6800000002</v>
      </c>
      <c r="ANS566" s="21">
        <f t="shared" si="961"/>
        <v>1775644.48</v>
      </c>
      <c r="ANT566" s="21">
        <f t="shared" si="235"/>
        <v>1746096.3</v>
      </c>
      <c r="ANU566" s="21">
        <f t="shared" si="235"/>
        <v>1708164.12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48647.43</v>
      </c>
      <c r="AOF566" s="21">
        <f t="shared" si="969"/>
        <v>52435.16</v>
      </c>
      <c r="AOG566" s="21">
        <f t="shared" si="970"/>
        <v>55977.5</v>
      </c>
      <c r="AOH566" s="21">
        <f t="shared" si="971"/>
        <v>17629.98</v>
      </c>
      <c r="AOI566" s="21">
        <f t="shared" si="972"/>
        <v>17862.580000000002</v>
      </c>
      <c r="AOJ566" s="21">
        <f t="shared" si="973"/>
        <v>17002.099999999999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49451.63</v>
      </c>
      <c r="APA566" s="21">
        <f t="shared" si="983"/>
        <v>51977.13</v>
      </c>
      <c r="APB566" s="21">
        <f t="shared" si="984"/>
        <v>55166.32</v>
      </c>
      <c r="APC566" s="21">
        <f t="shared" si="985"/>
        <v>23014.15</v>
      </c>
      <c r="APD566" s="21">
        <f t="shared" si="986"/>
        <v>20049.580000000002</v>
      </c>
      <c r="APE566" s="21">
        <f t="shared" si="987"/>
        <v>18915.8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49430.58</v>
      </c>
      <c r="APV566" s="21">
        <f t="shared" si="997"/>
        <v>51602.62</v>
      </c>
      <c r="APW566" s="21">
        <f t="shared" si="998"/>
        <v>54501.84</v>
      </c>
      <c r="APX566" s="21">
        <f t="shared" si="999"/>
        <v>20125.509999999998</v>
      </c>
      <c r="APY566" s="21">
        <f t="shared" si="1000"/>
        <v>17971.05</v>
      </c>
      <c r="APZ566" s="21">
        <f t="shared" si="1001"/>
        <v>17109.68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49462.37</v>
      </c>
      <c r="AQQ566" s="21">
        <f t="shared" si="1011"/>
        <v>52314.54</v>
      </c>
      <c r="AQR566" s="21">
        <f t="shared" si="1012"/>
        <v>55763.26</v>
      </c>
      <c r="AQS566" s="21">
        <f t="shared" si="1013"/>
        <v>17438.16</v>
      </c>
      <c r="AQT566" s="21">
        <f t="shared" si="1014"/>
        <v>16833.650000000001</v>
      </c>
      <c r="AQU566" s="21">
        <f t="shared" si="1015"/>
        <v>16173.78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49449.94</v>
      </c>
      <c r="ARL566" s="21">
        <f t="shared" si="1025"/>
        <v>51418.9</v>
      </c>
      <c r="ARM566" s="21">
        <f t="shared" si="1026"/>
        <v>54176.54</v>
      </c>
      <c r="ARN566" s="21">
        <f t="shared" si="1027"/>
        <v>21303.95</v>
      </c>
      <c r="ARO566" s="21">
        <f t="shared" si="1028"/>
        <v>16426.580000000002</v>
      </c>
      <c r="ARP566" s="21">
        <f t="shared" si="1029"/>
        <v>15578.43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49422.78</v>
      </c>
      <c r="ASG566" s="21">
        <f t="shared" si="1039"/>
        <v>51633.08</v>
      </c>
      <c r="ASH566" s="21">
        <f t="shared" si="1040"/>
        <v>54555.8</v>
      </c>
      <c r="ASI566" s="21">
        <f t="shared" si="1041"/>
        <v>19541.86</v>
      </c>
      <c r="ASJ566" s="21">
        <f t="shared" si="1042"/>
        <v>18570.7</v>
      </c>
      <c r="ASK566" s="21">
        <f t="shared" si="1043"/>
        <v>17472.82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49434</v>
      </c>
      <c r="ATB566" s="21">
        <f t="shared" si="1053"/>
        <v>51793.99</v>
      </c>
      <c r="ATC566" s="21">
        <f t="shared" si="1054"/>
        <v>54841.16</v>
      </c>
      <c r="ATD566" s="21">
        <f t="shared" si="1055"/>
        <v>16335.48</v>
      </c>
      <c r="ATE566" s="21">
        <f t="shared" si="1056"/>
        <v>15849.43</v>
      </c>
      <c r="ATF566" s="21">
        <f t="shared" si="1057"/>
        <v>15060.57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49435.51</v>
      </c>
      <c r="ATW566" s="21">
        <f t="shared" si="1067"/>
        <v>51742.61</v>
      </c>
      <c r="ATX566" s="21">
        <f t="shared" si="1068"/>
        <v>54750.25</v>
      </c>
      <c r="ATY566" s="21">
        <f t="shared" si="1069"/>
        <v>19798.91</v>
      </c>
      <c r="ATZ566" s="21">
        <f t="shared" si="1070"/>
        <v>17958.240000000002</v>
      </c>
      <c r="AUA566" s="21">
        <f t="shared" si="1071"/>
        <v>16901.12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49429.37</v>
      </c>
      <c r="AUR566" s="21">
        <f t="shared" si="1081"/>
        <v>51707.26</v>
      </c>
      <c r="AUS566" s="21">
        <f t="shared" si="1082"/>
        <v>54687.63</v>
      </c>
      <c r="AUT566" s="21">
        <f t="shared" si="1083"/>
        <v>19142.62</v>
      </c>
      <c r="AUU566" s="21">
        <f t="shared" si="1084"/>
        <v>18002.990000000002</v>
      </c>
      <c r="AUV566" s="21">
        <f t="shared" si="1085"/>
        <v>17109.14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122</v>
      </c>
      <c r="AVD566" s="41">
        <f t="shared" si="254"/>
        <v>133</v>
      </c>
      <c r="AVE566" s="41">
        <f t="shared" si="254"/>
        <v>133</v>
      </c>
      <c r="AVF566" s="21">
        <f t="shared" si="254"/>
        <v>6010818</v>
      </c>
      <c r="AVG566" s="21">
        <f t="shared" si="254"/>
        <v>6614356</v>
      </c>
      <c r="AVH566" s="21">
        <f t="shared" si="254"/>
        <v>6708786</v>
      </c>
      <c r="AVI566" s="21">
        <f t="shared" si="254"/>
        <v>5312895.04</v>
      </c>
      <c r="AVJ566" s="21">
        <f t="shared" si="254"/>
        <v>5880637.5599999996</v>
      </c>
      <c r="AVK566" s="21">
        <f t="shared" si="254"/>
        <v>5986239.5599999996</v>
      </c>
      <c r="AVL566" s="21"/>
      <c r="AVM566" s="21"/>
      <c r="AVN566" s="21"/>
      <c r="AVO566" s="21"/>
      <c r="AVP566" s="21"/>
      <c r="AVQ566" s="21"/>
      <c r="AVR566" s="21">
        <f t="shared" si="255"/>
        <v>6013924.3799999999</v>
      </c>
      <c r="AVS566" s="21">
        <f t="shared" si="255"/>
        <v>6963601.3300000001</v>
      </c>
      <c r="AVT566" s="21">
        <f t="shared" si="255"/>
        <v>7426821.7599999998</v>
      </c>
      <c r="AVU566" s="21">
        <f t="shared" si="255"/>
        <v>3609434.88</v>
      </c>
      <c r="AVV566" s="21">
        <f t="shared" si="255"/>
        <v>4015378.18</v>
      </c>
      <c r="AVW566" s="21">
        <f t="shared" si="255"/>
        <v>3889033.56</v>
      </c>
    </row>
    <row r="567" spans="1:1271" ht="39" customHeight="1">
      <c r="A567" s="127" t="s">
        <v>70</v>
      </c>
      <c r="B567" s="8" t="s">
        <v>84</v>
      </c>
      <c r="C567" s="5"/>
      <c r="D567" s="187"/>
      <c r="E567" s="160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43546.47</v>
      </c>
      <c r="J567" s="21">
        <f t="shared" si="257"/>
        <v>44213.47</v>
      </c>
      <c r="K567" s="21">
        <f t="shared" si="257"/>
        <v>45007.47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64369.07</v>
      </c>
      <c r="V567" s="21">
        <f t="shared" si="265"/>
        <v>52448.69</v>
      </c>
      <c r="W567" s="21">
        <f t="shared" si="266"/>
        <v>56002.37</v>
      </c>
      <c r="X567" s="21">
        <f t="shared" si="267"/>
        <v>18550.77</v>
      </c>
      <c r="Y567" s="21">
        <f t="shared" si="268"/>
        <v>20977.65</v>
      </c>
      <c r="Z567" s="21">
        <f t="shared" si="269"/>
        <v>19708.810000000001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23</v>
      </c>
      <c r="AH567" s="23">
        <v>27</v>
      </c>
      <c r="AI567" s="23">
        <v>27</v>
      </c>
      <c r="AJ567" s="21">
        <f t="shared" si="272"/>
        <v>1133187</v>
      </c>
      <c r="AK567" s="21">
        <f t="shared" si="273"/>
        <v>1342764</v>
      </c>
      <c r="AL567" s="21">
        <f t="shared" si="274"/>
        <v>1361934</v>
      </c>
      <c r="AM567" s="21">
        <f t="shared" si="275"/>
        <v>1001568.81</v>
      </c>
      <c r="AN567" s="21">
        <f t="shared" si="276"/>
        <v>1193763.69</v>
      </c>
      <c r="AO567" s="21">
        <f t="shared" si="277"/>
        <v>1215201.69</v>
      </c>
      <c r="AP567" s="21">
        <f t="shared" si="278"/>
        <v>49453.35</v>
      </c>
      <c r="AQ567" s="21">
        <f t="shared" si="279"/>
        <v>52298.58</v>
      </c>
      <c r="AR567" s="21">
        <f t="shared" si="280"/>
        <v>55735.67</v>
      </c>
      <c r="AS567" s="21">
        <f t="shared" si="281"/>
        <v>18817.07</v>
      </c>
      <c r="AT567" s="21">
        <f t="shared" si="282"/>
        <v>19525.55</v>
      </c>
      <c r="AU567" s="21">
        <f t="shared" si="283"/>
        <v>18789.27</v>
      </c>
      <c r="AV567" s="21">
        <f t="shared" si="284"/>
        <v>1137427.05</v>
      </c>
      <c r="AW567" s="21">
        <f t="shared" si="135"/>
        <v>1412061.66</v>
      </c>
      <c r="AX567" s="21">
        <f t="shared" si="135"/>
        <v>1504863.09</v>
      </c>
      <c r="AY567" s="21">
        <f t="shared" si="285"/>
        <v>432792.61</v>
      </c>
      <c r="AZ567" s="21">
        <f t="shared" si="136"/>
        <v>527189.85</v>
      </c>
      <c r="BA567" s="21">
        <f t="shared" si="136"/>
        <v>507310.29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48426.94</v>
      </c>
      <c r="BL567" s="21">
        <f t="shared" si="293"/>
        <v>52506.16</v>
      </c>
      <c r="BM567" s="21">
        <f t="shared" si="294"/>
        <v>56104.35</v>
      </c>
      <c r="BN567" s="21">
        <f t="shared" si="295"/>
        <v>19056.37</v>
      </c>
      <c r="BO567" s="21">
        <f t="shared" si="296"/>
        <v>19190.919999999998</v>
      </c>
      <c r="BP567" s="21">
        <f t="shared" si="297"/>
        <v>17926.02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0</v>
      </c>
      <c r="CG567" s="21">
        <f t="shared" si="307"/>
        <v>0</v>
      </c>
      <c r="CH567" s="21">
        <f t="shared" si="308"/>
        <v>0</v>
      </c>
      <c r="CI567" s="21">
        <f t="shared" si="309"/>
        <v>0</v>
      </c>
      <c r="CJ567" s="21">
        <f t="shared" si="310"/>
        <v>0</v>
      </c>
      <c r="CK567" s="21">
        <f t="shared" si="311"/>
        <v>0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49420.14</v>
      </c>
      <c r="DB567" s="21">
        <f t="shared" si="321"/>
        <v>51701.53</v>
      </c>
      <c r="DC567" s="21">
        <f t="shared" si="322"/>
        <v>54677.86</v>
      </c>
      <c r="DD567" s="21">
        <f t="shared" si="323"/>
        <v>22888.36</v>
      </c>
      <c r="DE567" s="21">
        <f t="shared" si="324"/>
        <v>22733.19</v>
      </c>
      <c r="DF567" s="21">
        <f t="shared" si="325"/>
        <v>21763.360000000001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33</v>
      </c>
      <c r="DN567" s="23">
        <v>23</v>
      </c>
      <c r="DO567" s="23">
        <v>23</v>
      </c>
      <c r="DP567" s="21">
        <f t="shared" si="328"/>
        <v>1625877</v>
      </c>
      <c r="DQ567" s="21">
        <f t="shared" si="329"/>
        <v>1143836</v>
      </c>
      <c r="DR567" s="21">
        <f t="shared" si="330"/>
        <v>1160166</v>
      </c>
      <c r="DS567" s="21">
        <f t="shared" si="331"/>
        <v>1437033.51</v>
      </c>
      <c r="DT567" s="21">
        <f t="shared" si="332"/>
        <v>1016909.81</v>
      </c>
      <c r="DU567" s="21">
        <f t="shared" si="333"/>
        <v>1035171.81</v>
      </c>
      <c r="DV567" s="21">
        <f t="shared" si="334"/>
        <v>48850.9</v>
      </c>
      <c r="DW567" s="21">
        <f t="shared" si="335"/>
        <v>52415.89</v>
      </c>
      <c r="DX567" s="21">
        <f t="shared" si="336"/>
        <v>55944.37</v>
      </c>
      <c r="DY567" s="21">
        <f t="shared" si="337"/>
        <v>24264.17</v>
      </c>
      <c r="DZ567" s="21">
        <f t="shared" si="338"/>
        <v>24239.200000000001</v>
      </c>
      <c r="EA567" s="21">
        <f t="shared" si="339"/>
        <v>23378.7</v>
      </c>
      <c r="EB567" s="21">
        <f t="shared" si="340"/>
        <v>1612079.7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800717.61</v>
      </c>
      <c r="EF567" s="21">
        <f t="shared" si="144"/>
        <v>557501.6</v>
      </c>
      <c r="EG567" s="21">
        <f t="shared" si="144"/>
        <v>537710.1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49492.7</v>
      </c>
      <c r="ER567" s="21">
        <f t="shared" si="349"/>
        <v>52853.51</v>
      </c>
      <c r="ES567" s="21">
        <f t="shared" si="350"/>
        <v>56717.18</v>
      </c>
      <c r="ET567" s="21">
        <f t="shared" si="351"/>
        <v>23236.3</v>
      </c>
      <c r="EU567" s="21">
        <f t="shared" si="352"/>
        <v>21821.05</v>
      </c>
      <c r="EV567" s="21">
        <f t="shared" si="353"/>
        <v>20990.33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49420.57</v>
      </c>
      <c r="FM567" s="21">
        <f t="shared" si="363"/>
        <v>51736.31</v>
      </c>
      <c r="FN567" s="21">
        <f t="shared" si="364"/>
        <v>54738.59</v>
      </c>
      <c r="FO567" s="21">
        <f t="shared" si="365"/>
        <v>19373.71</v>
      </c>
      <c r="FP567" s="21">
        <f t="shared" si="366"/>
        <v>18199.48</v>
      </c>
      <c r="FQ567" s="21">
        <f t="shared" si="367"/>
        <v>17578.509999999998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47140.91</v>
      </c>
      <c r="HC567" s="21">
        <f t="shared" si="392"/>
        <v>51655.37</v>
      </c>
      <c r="HD567" s="21">
        <f t="shared" si="393"/>
        <v>54595.87</v>
      </c>
      <c r="HE567" s="21">
        <f t="shared" si="394"/>
        <v>20833.599999999999</v>
      </c>
      <c r="HF567" s="21">
        <f t="shared" si="395"/>
        <v>20924.91</v>
      </c>
      <c r="HG567" s="21">
        <f t="shared" si="396"/>
        <v>20127.78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84"/>
      <c r="HO567" s="184"/>
      <c r="HP567" s="184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49466.03</v>
      </c>
      <c r="HX567" s="21">
        <f t="shared" si="406"/>
        <v>52232.29</v>
      </c>
      <c r="HY567" s="21">
        <f t="shared" si="407"/>
        <v>55618.38</v>
      </c>
      <c r="HZ567" s="21">
        <f t="shared" si="408"/>
        <v>23839.34</v>
      </c>
      <c r="IA567" s="21">
        <f t="shared" si="409"/>
        <v>20327.62</v>
      </c>
      <c r="IB567" s="21">
        <f t="shared" si="410"/>
        <v>19317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49436.26</v>
      </c>
      <c r="IS567" s="21">
        <f t="shared" si="420"/>
        <v>51851.18</v>
      </c>
      <c r="IT567" s="21">
        <f t="shared" si="421"/>
        <v>54942.94</v>
      </c>
      <c r="IU567" s="21">
        <f t="shared" si="422"/>
        <v>20249.009999999998</v>
      </c>
      <c r="IV567" s="21">
        <f t="shared" si="423"/>
        <v>18955.740000000002</v>
      </c>
      <c r="IW567" s="21">
        <f t="shared" si="424"/>
        <v>17981.509999999998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49439.65</v>
      </c>
      <c r="JN567" s="21">
        <f t="shared" si="434"/>
        <v>51703.53</v>
      </c>
      <c r="JO567" s="21">
        <f t="shared" si="435"/>
        <v>54679.57</v>
      </c>
      <c r="JP567" s="21">
        <f t="shared" si="436"/>
        <v>29537.55</v>
      </c>
      <c r="JQ567" s="21">
        <f t="shared" si="437"/>
        <v>26505.81</v>
      </c>
      <c r="JR567" s="21">
        <f t="shared" si="438"/>
        <v>25920.95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49469.98</v>
      </c>
      <c r="KI567" s="21">
        <f t="shared" si="448"/>
        <v>52278.04</v>
      </c>
      <c r="KJ567" s="21">
        <f t="shared" si="449"/>
        <v>55699.47</v>
      </c>
      <c r="KK567" s="21">
        <f t="shared" si="450"/>
        <v>20814.669999999998</v>
      </c>
      <c r="KL567" s="21">
        <f t="shared" si="451"/>
        <v>18196.53</v>
      </c>
      <c r="KM567" s="21">
        <f t="shared" si="452"/>
        <v>17314.72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49458.55</v>
      </c>
      <c r="LD567" s="21">
        <f t="shared" si="462"/>
        <v>51922.86</v>
      </c>
      <c r="LE567" s="21">
        <f t="shared" si="463"/>
        <v>55070.07</v>
      </c>
      <c r="LF567" s="21">
        <f t="shared" si="464"/>
        <v>18678.47</v>
      </c>
      <c r="LG567" s="21">
        <f t="shared" si="465"/>
        <v>16481.25</v>
      </c>
      <c r="LH567" s="21">
        <f t="shared" si="466"/>
        <v>15889.07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69</v>
      </c>
      <c r="LP567" s="23">
        <v>68</v>
      </c>
      <c r="LQ567" s="23">
        <v>68</v>
      </c>
      <c r="LR567" s="21">
        <f t="shared" si="469"/>
        <v>3399561</v>
      </c>
      <c r="LS567" s="21">
        <f t="shared" si="470"/>
        <v>3381776</v>
      </c>
      <c r="LT567" s="21">
        <f t="shared" si="471"/>
        <v>3430056</v>
      </c>
      <c r="LU567" s="21">
        <f t="shared" si="472"/>
        <v>3004706.43</v>
      </c>
      <c r="LV567" s="21">
        <f t="shared" si="473"/>
        <v>3006515.96</v>
      </c>
      <c r="LW567" s="21">
        <f t="shared" si="474"/>
        <v>3060507.96</v>
      </c>
      <c r="LX567" s="21">
        <f t="shared" si="475"/>
        <v>49443.65</v>
      </c>
      <c r="LY567" s="21">
        <f t="shared" si="476"/>
        <v>51925.82</v>
      </c>
      <c r="LZ567" s="21">
        <f t="shared" si="477"/>
        <v>55074.77</v>
      </c>
      <c r="MA567" s="21">
        <f t="shared" si="478"/>
        <v>24980.19</v>
      </c>
      <c r="MB567" s="21">
        <f t="shared" si="479"/>
        <v>23091.200000000001</v>
      </c>
      <c r="MC567" s="21">
        <f t="shared" si="480"/>
        <v>22345.13</v>
      </c>
      <c r="MD567" s="21">
        <f t="shared" si="481"/>
        <v>3411611.85</v>
      </c>
      <c r="ME567" s="21">
        <f t="shared" si="164"/>
        <v>3530955.76</v>
      </c>
      <c r="MF567" s="21">
        <f t="shared" si="164"/>
        <v>3745084.36</v>
      </c>
      <c r="MG567" s="21">
        <f t="shared" si="482"/>
        <v>1723633.11</v>
      </c>
      <c r="MH567" s="21">
        <f t="shared" si="165"/>
        <v>1570201.6000000001</v>
      </c>
      <c r="MI567" s="21">
        <f t="shared" si="165"/>
        <v>1519468.84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49451.93</v>
      </c>
      <c r="MT567" s="21">
        <f t="shared" si="490"/>
        <v>52161.71</v>
      </c>
      <c r="MU567" s="21">
        <f t="shared" si="491"/>
        <v>55493.5</v>
      </c>
      <c r="MV567" s="21">
        <f t="shared" si="492"/>
        <v>29157.98</v>
      </c>
      <c r="MW567" s="21">
        <f t="shared" si="493"/>
        <v>26190.01</v>
      </c>
      <c r="MX567" s="21">
        <f t="shared" si="494"/>
        <v>24839.82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49422.11</v>
      </c>
      <c r="NO567" s="21">
        <f t="shared" si="504"/>
        <v>51595.68</v>
      </c>
      <c r="NP567" s="21">
        <f t="shared" si="505"/>
        <v>54489.73</v>
      </c>
      <c r="NQ567" s="21">
        <f t="shared" si="506"/>
        <v>17472.240000000002</v>
      </c>
      <c r="NR567" s="21">
        <f t="shared" si="507"/>
        <v>16711.04</v>
      </c>
      <c r="NS567" s="21">
        <f t="shared" si="508"/>
        <v>15968.15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49445.26</v>
      </c>
      <c r="OJ567" s="21">
        <f t="shared" si="518"/>
        <v>52252.94</v>
      </c>
      <c r="OK567" s="21">
        <f t="shared" si="519"/>
        <v>55655.56</v>
      </c>
      <c r="OL567" s="21">
        <f t="shared" si="520"/>
        <v>24583.89</v>
      </c>
      <c r="OM567" s="21">
        <f t="shared" si="521"/>
        <v>24504.42</v>
      </c>
      <c r="ON567" s="21">
        <f t="shared" si="522"/>
        <v>23618.28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49441.31</v>
      </c>
      <c r="PE567" s="21">
        <f t="shared" si="532"/>
        <v>51935.31</v>
      </c>
      <c r="PF567" s="21">
        <f t="shared" si="533"/>
        <v>55089.72</v>
      </c>
      <c r="PG567" s="21">
        <f t="shared" si="534"/>
        <v>19527.330000000002</v>
      </c>
      <c r="PH567" s="21">
        <f t="shared" si="535"/>
        <v>19105.55</v>
      </c>
      <c r="PI567" s="21">
        <f t="shared" si="536"/>
        <v>18471.830000000002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49465.25</v>
      </c>
      <c r="PZ567" s="21">
        <f t="shared" si="546"/>
        <v>52294.58</v>
      </c>
      <c r="QA567" s="21">
        <f t="shared" si="547"/>
        <v>55728.22</v>
      </c>
      <c r="QB567" s="21">
        <f t="shared" si="548"/>
        <v>23975.98</v>
      </c>
      <c r="QC567" s="21">
        <f t="shared" si="549"/>
        <v>22059.45</v>
      </c>
      <c r="QD567" s="21">
        <f t="shared" si="550"/>
        <v>21234.93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49430.91</v>
      </c>
      <c r="QU567" s="21">
        <f t="shared" si="560"/>
        <v>51821.11</v>
      </c>
      <c r="QV567" s="21">
        <f t="shared" si="561"/>
        <v>54889.34</v>
      </c>
      <c r="QW567" s="21">
        <f t="shared" si="562"/>
        <v>21597.99</v>
      </c>
      <c r="QX567" s="21">
        <f t="shared" si="563"/>
        <v>20586.09</v>
      </c>
      <c r="QY567" s="21">
        <f t="shared" si="564"/>
        <v>19509.900000000001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31</v>
      </c>
      <c r="RG567" s="23">
        <v>28</v>
      </c>
      <c r="RH567" s="23">
        <v>28</v>
      </c>
      <c r="RI567" s="21">
        <f t="shared" si="567"/>
        <v>1527339</v>
      </c>
      <c r="RJ567" s="21">
        <f t="shared" si="568"/>
        <v>1392496</v>
      </c>
      <c r="RK567" s="21">
        <f t="shared" si="569"/>
        <v>1412376</v>
      </c>
      <c r="RL567" s="21">
        <f t="shared" si="570"/>
        <v>1349940.57</v>
      </c>
      <c r="RM567" s="21">
        <f t="shared" si="571"/>
        <v>1237977.1599999999</v>
      </c>
      <c r="RN567" s="21">
        <f t="shared" si="572"/>
        <v>1260209.1599999999</v>
      </c>
      <c r="RO567" s="21">
        <f t="shared" si="573"/>
        <v>46475.43</v>
      </c>
      <c r="RP567" s="21">
        <f t="shared" si="574"/>
        <v>52041</v>
      </c>
      <c r="RQ567" s="21">
        <f t="shared" si="575"/>
        <v>55279.1</v>
      </c>
      <c r="RR567" s="21">
        <f t="shared" si="576"/>
        <v>14910.56</v>
      </c>
      <c r="RS567" s="21">
        <f t="shared" si="577"/>
        <v>15224.67</v>
      </c>
      <c r="RT567" s="21">
        <f t="shared" si="578"/>
        <v>14404.62</v>
      </c>
      <c r="RU567" s="21">
        <f t="shared" si="579"/>
        <v>1440738.33</v>
      </c>
      <c r="RV567" s="21">
        <f t="shared" si="178"/>
        <v>1457148</v>
      </c>
      <c r="RW567" s="21">
        <f t="shared" si="178"/>
        <v>1547814.8</v>
      </c>
      <c r="RX567" s="21">
        <f t="shared" si="580"/>
        <v>462227.36</v>
      </c>
      <c r="RY567" s="21">
        <f t="shared" si="179"/>
        <v>426290.76</v>
      </c>
      <c r="RZ567" s="21">
        <f t="shared" si="179"/>
        <v>403329.36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49428.74</v>
      </c>
      <c r="SK567" s="21">
        <f t="shared" si="588"/>
        <v>51257.72</v>
      </c>
      <c r="SL567" s="21">
        <f t="shared" si="589"/>
        <v>53888.4</v>
      </c>
      <c r="SM567" s="21">
        <f t="shared" si="590"/>
        <v>21756.52</v>
      </c>
      <c r="SN567" s="21">
        <f t="shared" si="591"/>
        <v>18732.55</v>
      </c>
      <c r="SO567" s="21">
        <f t="shared" si="592"/>
        <v>17877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49468.19</v>
      </c>
      <c r="TF567" s="21">
        <f t="shared" si="603"/>
        <v>52287.5</v>
      </c>
      <c r="TG567" s="21">
        <f t="shared" si="604"/>
        <v>55716.3</v>
      </c>
      <c r="TH567" s="21">
        <f t="shared" si="605"/>
        <v>22048.97</v>
      </c>
      <c r="TI567" s="21">
        <f t="shared" si="606"/>
        <v>19867.16</v>
      </c>
      <c r="TJ567" s="21">
        <f t="shared" si="607"/>
        <v>19138.98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49460.9</v>
      </c>
      <c r="UA567" s="21">
        <f t="shared" si="617"/>
        <v>52041.63</v>
      </c>
      <c r="UB567" s="21">
        <f t="shared" si="618"/>
        <v>55280.78</v>
      </c>
      <c r="UC567" s="21">
        <f t="shared" si="619"/>
        <v>23911.86</v>
      </c>
      <c r="UD567" s="21">
        <f t="shared" si="620"/>
        <v>21043.32</v>
      </c>
      <c r="UE567" s="21">
        <f t="shared" si="621"/>
        <v>20063.25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49466.92</v>
      </c>
      <c r="UV567" s="21">
        <f t="shared" si="631"/>
        <v>52235.95</v>
      </c>
      <c r="UW567" s="21">
        <f t="shared" si="632"/>
        <v>55624.46</v>
      </c>
      <c r="UX567" s="21">
        <f t="shared" si="633"/>
        <v>22868.94</v>
      </c>
      <c r="UY567" s="21">
        <f t="shared" si="634"/>
        <v>20814.55</v>
      </c>
      <c r="UZ567" s="21">
        <f t="shared" si="635"/>
        <v>19665.21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49426.06</v>
      </c>
      <c r="WL567" s="21">
        <f t="shared" si="660"/>
        <v>51746.65</v>
      </c>
      <c r="WM567" s="21">
        <f t="shared" si="661"/>
        <v>54756.79</v>
      </c>
      <c r="WN567" s="21">
        <f t="shared" si="662"/>
        <v>17268.439999999999</v>
      </c>
      <c r="WO567" s="21">
        <f t="shared" si="663"/>
        <v>16930.490000000002</v>
      </c>
      <c r="WP567" s="21">
        <f t="shared" si="664"/>
        <v>16331.23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49434.879999999997</v>
      </c>
      <c r="XG567" s="21">
        <f t="shared" si="674"/>
        <v>51803.19</v>
      </c>
      <c r="XH567" s="21">
        <f t="shared" si="675"/>
        <v>54856.77</v>
      </c>
      <c r="XI567" s="21">
        <f t="shared" si="676"/>
        <v>17528.68</v>
      </c>
      <c r="XJ567" s="21">
        <f t="shared" si="677"/>
        <v>16467.810000000001</v>
      </c>
      <c r="XK567" s="21">
        <f t="shared" si="678"/>
        <v>15737.45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49135.45</v>
      </c>
      <c r="YB567" s="21">
        <f t="shared" si="688"/>
        <v>51578.080000000002</v>
      </c>
      <c r="YC567" s="21">
        <f t="shared" si="689"/>
        <v>54458.22</v>
      </c>
      <c r="YD567" s="21">
        <f t="shared" si="690"/>
        <v>15317.52</v>
      </c>
      <c r="YE567" s="21">
        <f t="shared" si="691"/>
        <v>14974.63</v>
      </c>
      <c r="YF567" s="21">
        <f t="shared" si="692"/>
        <v>14302.72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49420.04</v>
      </c>
      <c r="YW567" s="21">
        <f t="shared" si="702"/>
        <v>51441.4</v>
      </c>
      <c r="YX567" s="21">
        <f t="shared" si="703"/>
        <v>54215.47</v>
      </c>
      <c r="YY567" s="21">
        <f t="shared" si="704"/>
        <v>18958.32</v>
      </c>
      <c r="YZ567" s="21">
        <f t="shared" si="705"/>
        <v>17431.189999999999</v>
      </c>
      <c r="ZA567" s="21">
        <f t="shared" si="706"/>
        <v>16571.63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49475.040000000001</v>
      </c>
      <c r="ZR567" s="21">
        <f t="shared" si="716"/>
        <v>51337.02</v>
      </c>
      <c r="ZS567" s="21">
        <f t="shared" si="717"/>
        <v>54030.17</v>
      </c>
      <c r="ZT567" s="21">
        <f t="shared" si="718"/>
        <v>24809.86</v>
      </c>
      <c r="ZU567" s="21">
        <f t="shared" si="719"/>
        <v>15318.44</v>
      </c>
      <c r="ZV567" s="21">
        <f t="shared" si="720"/>
        <v>14535.71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48799.92</v>
      </c>
      <c r="AAM567" s="21">
        <f t="shared" si="730"/>
        <v>52243.519999999997</v>
      </c>
      <c r="AAN567" s="21">
        <f t="shared" si="731"/>
        <v>55637.84</v>
      </c>
      <c r="AAO567" s="21">
        <f t="shared" si="732"/>
        <v>21427.9</v>
      </c>
      <c r="AAP567" s="21">
        <f t="shared" si="733"/>
        <v>20884.11</v>
      </c>
      <c r="AAQ567" s="21">
        <f t="shared" si="734"/>
        <v>19897.009999999998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49426.29</v>
      </c>
      <c r="ABH567" s="21">
        <f t="shared" si="744"/>
        <v>51659.9</v>
      </c>
      <c r="ABI567" s="21">
        <f t="shared" si="745"/>
        <v>54602.92</v>
      </c>
      <c r="ABJ567" s="21">
        <f t="shared" si="746"/>
        <v>13591.21</v>
      </c>
      <c r="ABK567" s="21">
        <f t="shared" si="747"/>
        <v>12920.77</v>
      </c>
      <c r="ABL567" s="21">
        <f t="shared" si="748"/>
        <v>12205.64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49392.02</v>
      </c>
      <c r="ACC567" s="21">
        <f t="shared" si="758"/>
        <v>50925.37</v>
      </c>
      <c r="ACD567" s="21">
        <f t="shared" si="759"/>
        <v>53299.11</v>
      </c>
      <c r="ACE567" s="21">
        <f t="shared" si="760"/>
        <v>16538.3</v>
      </c>
      <c r="ACF567" s="21">
        <f t="shared" si="761"/>
        <v>15436.25</v>
      </c>
      <c r="ACG567" s="21">
        <f t="shared" si="762"/>
        <v>14858.95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49417.08</v>
      </c>
      <c r="ACX567" s="21">
        <f t="shared" si="772"/>
        <v>51524.91</v>
      </c>
      <c r="ACY567" s="21">
        <f t="shared" si="773"/>
        <v>54364.15</v>
      </c>
      <c r="ACZ567" s="21">
        <f t="shared" si="774"/>
        <v>17855.13</v>
      </c>
      <c r="ADA567" s="21">
        <f t="shared" si="775"/>
        <v>16834.05</v>
      </c>
      <c r="ADB567" s="21">
        <f t="shared" si="776"/>
        <v>16166.32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49436.29</v>
      </c>
      <c r="ADS567" s="21">
        <f t="shared" si="786"/>
        <v>51771.05</v>
      </c>
      <c r="ADT567" s="21">
        <f t="shared" si="787"/>
        <v>54800.7</v>
      </c>
      <c r="ADU567" s="21">
        <f t="shared" si="788"/>
        <v>15569.66</v>
      </c>
      <c r="ADV567" s="21">
        <f t="shared" si="789"/>
        <v>14318.21</v>
      </c>
      <c r="ADW567" s="21">
        <f t="shared" si="790"/>
        <v>13579.62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46081.7</v>
      </c>
      <c r="AEN567" s="21">
        <f t="shared" si="800"/>
        <v>51526.39</v>
      </c>
      <c r="AEO567" s="21">
        <f t="shared" si="801"/>
        <v>54364.86</v>
      </c>
      <c r="AEP567" s="21">
        <f t="shared" si="802"/>
        <v>18066.07</v>
      </c>
      <c r="AEQ567" s="21">
        <f t="shared" si="803"/>
        <v>18164.28</v>
      </c>
      <c r="AER567" s="21">
        <f t="shared" si="804"/>
        <v>17467.88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655746</v>
      </c>
      <c r="AFE567" s="21">
        <f t="shared" si="810"/>
        <v>566104.11</v>
      </c>
      <c r="AFF567" s="21">
        <f t="shared" si="811"/>
        <v>574775.11</v>
      </c>
      <c r="AFG567" s="21">
        <f t="shared" si="812"/>
        <v>585097.11</v>
      </c>
      <c r="AFH567" s="21">
        <f t="shared" si="813"/>
        <v>49447.18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19632.669999999998</v>
      </c>
      <c r="AFL567" s="21">
        <f t="shared" si="817"/>
        <v>18902.689999999999</v>
      </c>
      <c r="AFM567" s="21">
        <f t="shared" si="818"/>
        <v>18141.78</v>
      </c>
      <c r="AFN567" s="21">
        <f t="shared" si="819"/>
        <v>642813.34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255224.71</v>
      </c>
      <c r="AFR567" s="21">
        <f t="shared" si="214"/>
        <v>245734.97</v>
      </c>
      <c r="AFS567" s="21">
        <f t="shared" si="214"/>
        <v>235843.14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49417.53</v>
      </c>
      <c r="AGD567" s="21">
        <f t="shared" si="828"/>
        <v>51443.11</v>
      </c>
      <c r="AGE567" s="21">
        <f t="shared" si="829"/>
        <v>54218.51</v>
      </c>
      <c r="AGF567" s="21">
        <f t="shared" si="830"/>
        <v>21521.42</v>
      </c>
      <c r="AGG567" s="21">
        <f t="shared" si="831"/>
        <v>19479.78</v>
      </c>
      <c r="AGH567" s="21">
        <f t="shared" si="832"/>
        <v>18709.2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1815912</v>
      </c>
      <c r="AGU567" s="21">
        <f t="shared" si="838"/>
        <v>1567672.92</v>
      </c>
      <c r="AGV567" s="21">
        <f t="shared" si="839"/>
        <v>1591684.92</v>
      </c>
      <c r="AGW567" s="21">
        <f t="shared" si="840"/>
        <v>1620268.92</v>
      </c>
      <c r="AGX567" s="21">
        <f t="shared" si="841"/>
        <v>49423.94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32287.19</v>
      </c>
      <c r="AHB567" s="21">
        <f t="shared" si="845"/>
        <v>29043.35</v>
      </c>
      <c r="AHC567" s="21">
        <f t="shared" si="846"/>
        <v>27837.22</v>
      </c>
      <c r="AHD567" s="21">
        <f t="shared" si="847"/>
        <v>1779261.84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1162338.8400000001</v>
      </c>
      <c r="AHH567" s="21">
        <f t="shared" si="218"/>
        <v>1045560.6</v>
      </c>
      <c r="AHI567" s="21">
        <f t="shared" si="218"/>
        <v>1002139.92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49442.26</v>
      </c>
      <c r="AHT567" s="21">
        <f t="shared" si="856"/>
        <v>51981.67</v>
      </c>
      <c r="AHU567" s="21">
        <f t="shared" si="857"/>
        <v>55174.54</v>
      </c>
      <c r="AHV567" s="21">
        <f t="shared" si="858"/>
        <v>18937.59</v>
      </c>
      <c r="AHW567" s="21">
        <f t="shared" si="859"/>
        <v>17873.41</v>
      </c>
      <c r="AHX567" s="21">
        <f t="shared" si="860"/>
        <v>17072.62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48209.27</v>
      </c>
      <c r="AJJ567" s="21">
        <f t="shared" si="885"/>
        <v>51519.61</v>
      </c>
      <c r="AJK567" s="21">
        <f t="shared" si="886"/>
        <v>54355.69</v>
      </c>
      <c r="AJL567" s="21">
        <f t="shared" si="887"/>
        <v>19320.939999999999</v>
      </c>
      <c r="AJM567" s="21">
        <f t="shared" si="888"/>
        <v>18434.41</v>
      </c>
      <c r="AJN567" s="21">
        <f t="shared" si="889"/>
        <v>17726.599999999999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49436.67</v>
      </c>
      <c r="AKE567" s="21">
        <f t="shared" si="899"/>
        <v>51828.61</v>
      </c>
      <c r="AKF567" s="21">
        <f t="shared" si="900"/>
        <v>54903.03</v>
      </c>
      <c r="AKG567" s="21">
        <f t="shared" si="901"/>
        <v>19703.73</v>
      </c>
      <c r="AKH567" s="21">
        <f t="shared" si="902"/>
        <v>18028.98</v>
      </c>
      <c r="AKI567" s="21">
        <f t="shared" si="903"/>
        <v>17328.38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23</v>
      </c>
      <c r="AKQ567" s="23">
        <v>27</v>
      </c>
      <c r="AKR567" s="23">
        <v>27</v>
      </c>
      <c r="AKS567" s="21">
        <f t="shared" si="906"/>
        <v>1133187</v>
      </c>
      <c r="AKT567" s="21">
        <f t="shared" si="907"/>
        <v>1342764</v>
      </c>
      <c r="AKU567" s="21">
        <f t="shared" si="908"/>
        <v>1361934</v>
      </c>
      <c r="AKV567" s="21">
        <f t="shared" si="909"/>
        <v>1001568.81</v>
      </c>
      <c r="AKW567" s="21">
        <f t="shared" si="910"/>
        <v>1193763.69</v>
      </c>
      <c r="AKX567" s="21">
        <f t="shared" si="911"/>
        <v>1215201.69</v>
      </c>
      <c r="AKY567" s="21">
        <f t="shared" si="912"/>
        <v>49421.19</v>
      </c>
      <c r="AKZ567" s="21">
        <f t="shared" si="913"/>
        <v>51624.06</v>
      </c>
      <c r="ALA567" s="21">
        <f t="shared" si="914"/>
        <v>54539.37</v>
      </c>
      <c r="ALB567" s="21">
        <f t="shared" si="915"/>
        <v>20001.71</v>
      </c>
      <c r="ALC567" s="21">
        <f t="shared" si="916"/>
        <v>19052.87</v>
      </c>
      <c r="ALD567" s="21">
        <f t="shared" si="917"/>
        <v>18084.47</v>
      </c>
      <c r="ALE567" s="21">
        <f t="shared" si="918"/>
        <v>1136687.3700000001</v>
      </c>
      <c r="ALF567" s="21">
        <f t="shared" si="228"/>
        <v>1393849.62</v>
      </c>
      <c r="ALG567" s="21">
        <f t="shared" si="228"/>
        <v>1472562.99</v>
      </c>
      <c r="ALH567" s="21">
        <f t="shared" si="919"/>
        <v>460039.33</v>
      </c>
      <c r="ALI567" s="21">
        <f t="shared" si="229"/>
        <v>514427.49</v>
      </c>
      <c r="ALJ567" s="21">
        <f t="shared" si="229"/>
        <v>488280.69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49459.01</v>
      </c>
      <c r="ALU567" s="21">
        <f t="shared" si="927"/>
        <v>52163.09</v>
      </c>
      <c r="ALV567" s="21">
        <f t="shared" si="928"/>
        <v>55495.14</v>
      </c>
      <c r="ALW567" s="21">
        <f t="shared" si="929"/>
        <v>22787.56</v>
      </c>
      <c r="ALX567" s="21">
        <f t="shared" si="930"/>
        <v>20543.37</v>
      </c>
      <c r="ALY567" s="21">
        <f t="shared" si="931"/>
        <v>19472.990000000002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49456.92</v>
      </c>
      <c r="AMP567" s="21">
        <f t="shared" si="941"/>
        <v>52062.59</v>
      </c>
      <c r="AMQ567" s="21">
        <f t="shared" si="942"/>
        <v>55317.46</v>
      </c>
      <c r="AMR567" s="21">
        <f t="shared" si="943"/>
        <v>19240.43</v>
      </c>
      <c r="AMS567" s="21">
        <f t="shared" si="944"/>
        <v>17349.38</v>
      </c>
      <c r="AMT567" s="21">
        <f t="shared" si="945"/>
        <v>16493.439999999999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49438.11</v>
      </c>
      <c r="ANK567" s="21">
        <f t="shared" si="955"/>
        <v>53693.97</v>
      </c>
      <c r="ANL567" s="21">
        <f t="shared" si="956"/>
        <v>58211.12</v>
      </c>
      <c r="ANM567" s="21">
        <f t="shared" si="957"/>
        <v>30613.26</v>
      </c>
      <c r="ANN567" s="21">
        <f t="shared" si="958"/>
        <v>44769.83</v>
      </c>
      <c r="ANO567" s="21">
        <f t="shared" si="959"/>
        <v>43797.279999999999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48647.43</v>
      </c>
      <c r="AOF567" s="21">
        <f t="shared" si="969"/>
        <v>52435.16</v>
      </c>
      <c r="AOG567" s="21">
        <f t="shared" si="970"/>
        <v>55977.5</v>
      </c>
      <c r="AOH567" s="21">
        <f t="shared" si="971"/>
        <v>17629.23</v>
      </c>
      <c r="AOI567" s="21">
        <f t="shared" si="972"/>
        <v>17861.830000000002</v>
      </c>
      <c r="AOJ567" s="21">
        <f t="shared" si="973"/>
        <v>17001.400000000001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49451.63</v>
      </c>
      <c r="APA567" s="21">
        <f t="shared" si="983"/>
        <v>51977.13</v>
      </c>
      <c r="APB567" s="21">
        <f t="shared" si="984"/>
        <v>55166.32</v>
      </c>
      <c r="APC567" s="21">
        <f t="shared" si="985"/>
        <v>23013.17</v>
      </c>
      <c r="APD567" s="21">
        <f t="shared" si="986"/>
        <v>20048.740000000002</v>
      </c>
      <c r="APE567" s="21">
        <f t="shared" si="987"/>
        <v>18915.02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49430.58</v>
      </c>
      <c r="APV567" s="21">
        <f t="shared" si="997"/>
        <v>51602.62</v>
      </c>
      <c r="APW567" s="21">
        <f t="shared" si="998"/>
        <v>54501.84</v>
      </c>
      <c r="APX567" s="21">
        <f t="shared" si="999"/>
        <v>20124.66</v>
      </c>
      <c r="APY567" s="21">
        <f t="shared" si="1000"/>
        <v>17970.3</v>
      </c>
      <c r="APZ567" s="21">
        <f t="shared" si="1001"/>
        <v>17108.98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49462.37</v>
      </c>
      <c r="AQQ567" s="21">
        <f t="shared" si="1011"/>
        <v>52314.54</v>
      </c>
      <c r="AQR567" s="21">
        <f t="shared" si="1012"/>
        <v>55763.26</v>
      </c>
      <c r="AQS567" s="21">
        <f t="shared" si="1013"/>
        <v>17437.419999999998</v>
      </c>
      <c r="AQT567" s="21">
        <f t="shared" si="1014"/>
        <v>16832.939999999999</v>
      </c>
      <c r="AQU567" s="21">
        <f t="shared" si="1015"/>
        <v>16173.12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49449.94</v>
      </c>
      <c r="ARL567" s="21">
        <f t="shared" si="1025"/>
        <v>51418.9</v>
      </c>
      <c r="ARM567" s="21">
        <f t="shared" si="1026"/>
        <v>54176.54</v>
      </c>
      <c r="ARN567" s="21">
        <f t="shared" si="1027"/>
        <v>21303.040000000001</v>
      </c>
      <c r="ARO567" s="21">
        <f t="shared" si="1028"/>
        <v>16425.89</v>
      </c>
      <c r="ARP567" s="21">
        <f t="shared" si="1029"/>
        <v>15577.79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49422.78</v>
      </c>
      <c r="ASG567" s="21">
        <f t="shared" si="1039"/>
        <v>51633.08</v>
      </c>
      <c r="ASH567" s="21">
        <f t="shared" si="1040"/>
        <v>54555.8</v>
      </c>
      <c r="ASI567" s="21">
        <f t="shared" si="1041"/>
        <v>19541.03</v>
      </c>
      <c r="ASJ567" s="21">
        <f t="shared" si="1042"/>
        <v>18569.919999999998</v>
      </c>
      <c r="ASK567" s="21">
        <f t="shared" si="1043"/>
        <v>17472.11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49434</v>
      </c>
      <c r="ATB567" s="21">
        <f t="shared" si="1053"/>
        <v>51793.99</v>
      </c>
      <c r="ATC567" s="21">
        <f t="shared" si="1054"/>
        <v>54841.16</v>
      </c>
      <c r="ATD567" s="21">
        <f t="shared" si="1055"/>
        <v>16334.79</v>
      </c>
      <c r="ATE567" s="21">
        <f t="shared" si="1056"/>
        <v>15848.77</v>
      </c>
      <c r="ATF567" s="21">
        <f t="shared" si="1057"/>
        <v>15059.95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49435.51</v>
      </c>
      <c r="ATW567" s="21">
        <f t="shared" si="1067"/>
        <v>51742.61</v>
      </c>
      <c r="ATX567" s="21">
        <f t="shared" si="1068"/>
        <v>54750.25</v>
      </c>
      <c r="ATY567" s="21">
        <f t="shared" si="1069"/>
        <v>19798.07</v>
      </c>
      <c r="ATZ567" s="21">
        <f t="shared" si="1070"/>
        <v>17957.490000000002</v>
      </c>
      <c r="AUA567" s="21">
        <f t="shared" si="1071"/>
        <v>16900.419999999998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49429.37</v>
      </c>
      <c r="AUR567" s="21">
        <f t="shared" si="1081"/>
        <v>51707.26</v>
      </c>
      <c r="AUS567" s="21">
        <f t="shared" si="1082"/>
        <v>54687.63</v>
      </c>
      <c r="AUT567" s="21">
        <f t="shared" si="1083"/>
        <v>19141.810000000001</v>
      </c>
      <c r="AUU567" s="21">
        <f t="shared" si="1084"/>
        <v>18002.240000000002</v>
      </c>
      <c r="AUV567" s="21">
        <f t="shared" si="1085"/>
        <v>17108.439999999999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228</v>
      </c>
      <c r="AVD567" s="41">
        <f t="shared" si="254"/>
        <v>222</v>
      </c>
      <c r="AVE567" s="41">
        <f t="shared" si="254"/>
        <v>222</v>
      </c>
      <c r="AVF567" s="21">
        <f t="shared" si="254"/>
        <v>11233332</v>
      </c>
      <c r="AVG567" s="21">
        <f t="shared" si="254"/>
        <v>11040504</v>
      </c>
      <c r="AVH567" s="21">
        <f t="shared" si="254"/>
        <v>11198124</v>
      </c>
      <c r="AVI567" s="21">
        <f t="shared" si="254"/>
        <v>9928595.1600000001</v>
      </c>
      <c r="AVJ567" s="21">
        <f t="shared" si="254"/>
        <v>9815390.3399999999</v>
      </c>
      <c r="AVK567" s="21">
        <f t="shared" si="254"/>
        <v>9991658.3399999999</v>
      </c>
      <c r="AVL567" s="21"/>
      <c r="AVM567" s="21"/>
      <c r="AVN567" s="21"/>
      <c r="AVO567" s="21"/>
      <c r="AVP567" s="21"/>
      <c r="AVQ567" s="21"/>
      <c r="AVR567" s="21">
        <f t="shared" si="255"/>
        <v>11160619.48</v>
      </c>
      <c r="AVS567" s="21">
        <f t="shared" si="255"/>
        <v>11532362.630000001</v>
      </c>
      <c r="AVT567" s="21">
        <f t="shared" si="255"/>
        <v>12235154.9</v>
      </c>
      <c r="AVU567" s="21">
        <f t="shared" si="255"/>
        <v>5296973.57</v>
      </c>
      <c r="AVV567" s="21">
        <f t="shared" si="255"/>
        <v>4886906.87</v>
      </c>
      <c r="AVW567" s="21">
        <f t="shared" si="255"/>
        <v>4694082.34</v>
      </c>
    </row>
    <row r="568" spans="1:1271" ht="48">
      <c r="A568" s="18" t="s">
        <v>71</v>
      </c>
      <c r="B568" s="18" t="s">
        <v>83</v>
      </c>
      <c r="C568" s="5"/>
      <c r="D568" s="187"/>
      <c r="E568" s="160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95540.43</v>
      </c>
      <c r="V568" s="21">
        <f t="shared" si="265"/>
        <v>77611.03</v>
      </c>
      <c r="W568" s="21">
        <f t="shared" si="266"/>
        <v>82491.42</v>
      </c>
      <c r="X568" s="21">
        <f t="shared" si="267"/>
        <v>25382.74</v>
      </c>
      <c r="Y568" s="21">
        <f t="shared" si="268"/>
        <v>28824.09</v>
      </c>
      <c r="Z568" s="21">
        <f t="shared" si="269"/>
        <v>27210.73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73401.63</v>
      </c>
      <c r="AQ568" s="21">
        <f t="shared" si="279"/>
        <v>77388.899999999994</v>
      </c>
      <c r="AR568" s="21">
        <f t="shared" si="280"/>
        <v>82098.570000000007</v>
      </c>
      <c r="AS568" s="21">
        <f t="shared" si="281"/>
        <v>25747.119999999999</v>
      </c>
      <c r="AT568" s="21">
        <f t="shared" si="282"/>
        <v>26828.86</v>
      </c>
      <c r="AU568" s="21">
        <f t="shared" si="283"/>
        <v>25941.17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71878.17</v>
      </c>
      <c r="BL568" s="21">
        <f t="shared" si="293"/>
        <v>77696.070000000007</v>
      </c>
      <c r="BM568" s="21">
        <f t="shared" si="294"/>
        <v>82641.63</v>
      </c>
      <c r="BN568" s="21">
        <f t="shared" si="295"/>
        <v>26074.560000000001</v>
      </c>
      <c r="BO568" s="21">
        <f t="shared" si="296"/>
        <v>26369.06</v>
      </c>
      <c r="BP568" s="21">
        <f t="shared" si="297"/>
        <v>24749.33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0</v>
      </c>
      <c r="CG568" s="21">
        <f t="shared" si="307"/>
        <v>0</v>
      </c>
      <c r="CH568" s="21">
        <f t="shared" si="308"/>
        <v>0</v>
      </c>
      <c r="CI568" s="21">
        <f t="shared" si="309"/>
        <v>0</v>
      </c>
      <c r="CJ568" s="21">
        <f t="shared" si="310"/>
        <v>0</v>
      </c>
      <c r="CK568" s="21">
        <f t="shared" si="311"/>
        <v>0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73352.34</v>
      </c>
      <c r="DB568" s="21">
        <f t="shared" si="321"/>
        <v>76505.41</v>
      </c>
      <c r="DC568" s="21">
        <f t="shared" si="322"/>
        <v>80540.42</v>
      </c>
      <c r="DD568" s="21">
        <f t="shared" si="323"/>
        <v>31317.82</v>
      </c>
      <c r="DE568" s="21">
        <f t="shared" si="324"/>
        <v>31236.27</v>
      </c>
      <c r="DF568" s="21">
        <f t="shared" si="325"/>
        <v>30047.3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72507.429999999993</v>
      </c>
      <c r="DW568" s="21">
        <f t="shared" si="335"/>
        <v>77562.5</v>
      </c>
      <c r="DX568" s="21">
        <f t="shared" si="336"/>
        <v>82405.990000000005</v>
      </c>
      <c r="DY568" s="21">
        <f t="shared" si="337"/>
        <v>33200.31</v>
      </c>
      <c r="DZ568" s="21">
        <f t="shared" si="338"/>
        <v>33305.589999999997</v>
      </c>
      <c r="EA568" s="21">
        <f t="shared" si="339"/>
        <v>32277.51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73460.03</v>
      </c>
      <c r="ER568" s="21">
        <f t="shared" si="349"/>
        <v>78210.06</v>
      </c>
      <c r="ES568" s="21">
        <f t="shared" si="350"/>
        <v>83544.33</v>
      </c>
      <c r="ET568" s="21">
        <f t="shared" si="351"/>
        <v>31793.89</v>
      </c>
      <c r="EU568" s="21">
        <f t="shared" si="352"/>
        <v>29982.959999999999</v>
      </c>
      <c r="EV568" s="21">
        <f t="shared" si="353"/>
        <v>28980.03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73352.960000000006</v>
      </c>
      <c r="FM568" s="21">
        <f t="shared" si="363"/>
        <v>76556.88</v>
      </c>
      <c r="FN568" s="21">
        <f t="shared" si="364"/>
        <v>80629.88</v>
      </c>
      <c r="FO568" s="21">
        <f t="shared" si="365"/>
        <v>26508.76</v>
      </c>
      <c r="FP568" s="21">
        <f t="shared" si="366"/>
        <v>25006.78</v>
      </c>
      <c r="FQ568" s="21">
        <f t="shared" si="367"/>
        <v>24269.54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69969.36</v>
      </c>
      <c r="HC568" s="21">
        <f t="shared" si="392"/>
        <v>76437.11</v>
      </c>
      <c r="HD568" s="21">
        <f t="shared" si="393"/>
        <v>80419.64</v>
      </c>
      <c r="HE568" s="21">
        <f t="shared" si="394"/>
        <v>28506.31</v>
      </c>
      <c r="HF568" s="21">
        <f t="shared" si="395"/>
        <v>28751.63</v>
      </c>
      <c r="HG568" s="21">
        <f t="shared" si="396"/>
        <v>27789.17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84"/>
      <c r="HO568" s="184"/>
      <c r="HP568" s="184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73420.45</v>
      </c>
      <c r="HX568" s="21">
        <f t="shared" si="406"/>
        <v>77290.81</v>
      </c>
      <c r="HY568" s="21">
        <f t="shared" si="407"/>
        <v>81925.8</v>
      </c>
      <c r="HZ568" s="21">
        <f t="shared" si="408"/>
        <v>32619.03</v>
      </c>
      <c r="IA568" s="21">
        <f t="shared" si="409"/>
        <v>27930.93</v>
      </c>
      <c r="IB568" s="21">
        <f t="shared" si="410"/>
        <v>26669.77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73376.25</v>
      </c>
      <c r="IS568" s="21">
        <f t="shared" si="420"/>
        <v>76726.850000000006</v>
      </c>
      <c r="IT568" s="21">
        <f t="shared" si="421"/>
        <v>80930.880000000005</v>
      </c>
      <c r="IU568" s="21">
        <f t="shared" si="422"/>
        <v>27706.42</v>
      </c>
      <c r="IV568" s="21">
        <f t="shared" si="423"/>
        <v>26045.919999999998</v>
      </c>
      <c r="IW568" s="21">
        <f t="shared" si="424"/>
        <v>24825.95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73381.289999999994</v>
      </c>
      <c r="JN568" s="21">
        <f t="shared" si="434"/>
        <v>76508.37</v>
      </c>
      <c r="JO568" s="21">
        <f t="shared" si="435"/>
        <v>80542.94</v>
      </c>
      <c r="JP568" s="21">
        <f t="shared" si="436"/>
        <v>40415.800000000003</v>
      </c>
      <c r="JQ568" s="21">
        <f t="shared" si="437"/>
        <v>36420</v>
      </c>
      <c r="JR568" s="21">
        <f t="shared" si="438"/>
        <v>35787.43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73426.31</v>
      </c>
      <c r="KI568" s="21">
        <f t="shared" si="448"/>
        <v>77358.509999999995</v>
      </c>
      <c r="KJ568" s="21">
        <f t="shared" si="449"/>
        <v>82045.25</v>
      </c>
      <c r="KK568" s="21">
        <f t="shared" si="450"/>
        <v>28480.41</v>
      </c>
      <c r="KL568" s="21">
        <f t="shared" si="451"/>
        <v>25002.73</v>
      </c>
      <c r="KM568" s="21">
        <f t="shared" si="452"/>
        <v>23905.360000000001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73409.34</v>
      </c>
      <c r="LD568" s="21">
        <f t="shared" si="462"/>
        <v>76832.92</v>
      </c>
      <c r="LE568" s="21">
        <f t="shared" si="463"/>
        <v>81118.149999999994</v>
      </c>
      <c r="LF568" s="21">
        <f t="shared" si="464"/>
        <v>25557.48</v>
      </c>
      <c r="LG568" s="21">
        <f t="shared" si="465"/>
        <v>22645.87</v>
      </c>
      <c r="LH568" s="21">
        <f t="shared" si="466"/>
        <v>21937.040000000001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73387.23</v>
      </c>
      <c r="LY568" s="21">
        <f t="shared" si="476"/>
        <v>76837.31</v>
      </c>
      <c r="LZ568" s="21">
        <f t="shared" si="477"/>
        <v>81125.06</v>
      </c>
      <c r="MA568" s="21">
        <f t="shared" si="478"/>
        <v>34180.03</v>
      </c>
      <c r="MB568" s="21">
        <f t="shared" si="479"/>
        <v>31728.19</v>
      </c>
      <c r="MC568" s="21">
        <f t="shared" si="480"/>
        <v>30850.52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73399.509999999995</v>
      </c>
      <c r="MT568" s="21">
        <f t="shared" si="490"/>
        <v>77186.36</v>
      </c>
      <c r="MU568" s="21">
        <f t="shared" si="491"/>
        <v>81741.850000000006</v>
      </c>
      <c r="MV568" s="21">
        <f t="shared" si="492"/>
        <v>39896.43</v>
      </c>
      <c r="MW568" s="21">
        <f t="shared" si="493"/>
        <v>35986.07</v>
      </c>
      <c r="MX568" s="21">
        <f t="shared" si="494"/>
        <v>34294.79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73355.259999999995</v>
      </c>
      <c r="NO568" s="21">
        <f t="shared" si="504"/>
        <v>76348.78</v>
      </c>
      <c r="NP568" s="21">
        <f t="shared" si="505"/>
        <v>80263.3</v>
      </c>
      <c r="NQ568" s="21">
        <f t="shared" si="506"/>
        <v>23907.01</v>
      </c>
      <c r="NR568" s="21">
        <f t="shared" si="507"/>
        <v>22961.599999999999</v>
      </c>
      <c r="NS568" s="21">
        <f t="shared" si="508"/>
        <v>22046.23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73389.61</v>
      </c>
      <c r="OJ568" s="21">
        <f t="shared" si="518"/>
        <v>77321.37</v>
      </c>
      <c r="OK568" s="21">
        <f t="shared" si="519"/>
        <v>81980.56</v>
      </c>
      <c r="OL568" s="21">
        <f t="shared" si="520"/>
        <v>33637.78</v>
      </c>
      <c r="OM568" s="21">
        <f t="shared" si="521"/>
        <v>33670.01</v>
      </c>
      <c r="ON568" s="21">
        <f t="shared" si="522"/>
        <v>32608.29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73383.75</v>
      </c>
      <c r="PE568" s="21">
        <f t="shared" si="532"/>
        <v>76851.350000000006</v>
      </c>
      <c r="PF568" s="21">
        <f t="shared" si="533"/>
        <v>81147.09</v>
      </c>
      <c r="PG568" s="21">
        <f t="shared" si="534"/>
        <v>26718.959999999999</v>
      </c>
      <c r="PH568" s="21">
        <f t="shared" si="535"/>
        <v>26251.759999999998</v>
      </c>
      <c r="PI568" s="21">
        <f t="shared" si="536"/>
        <v>25502.9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73419.289999999994</v>
      </c>
      <c r="PZ568" s="21">
        <f t="shared" si="546"/>
        <v>77382.97</v>
      </c>
      <c r="QA568" s="21">
        <f t="shared" si="547"/>
        <v>82087.59</v>
      </c>
      <c r="QB568" s="21">
        <f t="shared" si="548"/>
        <v>32805.99</v>
      </c>
      <c r="QC568" s="21">
        <f t="shared" si="549"/>
        <v>30310.53</v>
      </c>
      <c r="QD568" s="21">
        <f t="shared" si="550"/>
        <v>29317.73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73368.31</v>
      </c>
      <c r="QU568" s="21">
        <f t="shared" si="560"/>
        <v>76682.36</v>
      </c>
      <c r="QV568" s="21">
        <f t="shared" si="561"/>
        <v>80851.929999999993</v>
      </c>
      <c r="QW568" s="21">
        <f t="shared" si="562"/>
        <v>29552.21</v>
      </c>
      <c r="QX568" s="21">
        <f t="shared" si="563"/>
        <v>28286.07</v>
      </c>
      <c r="QY568" s="21">
        <f t="shared" si="564"/>
        <v>26936.1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68981.62</v>
      </c>
      <c r="RP568" s="21">
        <f t="shared" si="574"/>
        <v>77007.740000000005</v>
      </c>
      <c r="RQ568" s="21">
        <f t="shared" si="575"/>
        <v>81426.05</v>
      </c>
      <c r="RR568" s="21">
        <f t="shared" si="576"/>
        <v>20401.900000000001</v>
      </c>
      <c r="RS568" s="21">
        <f t="shared" si="577"/>
        <v>20919.28</v>
      </c>
      <c r="RT568" s="21">
        <f t="shared" si="578"/>
        <v>19887.560000000001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73365.100000000006</v>
      </c>
      <c r="SK568" s="21">
        <f t="shared" si="588"/>
        <v>75848.679999999993</v>
      </c>
      <c r="SL568" s="21">
        <f t="shared" si="589"/>
        <v>79377.55</v>
      </c>
      <c r="SM568" s="21">
        <f t="shared" si="590"/>
        <v>29769.119999999999</v>
      </c>
      <c r="SN568" s="21">
        <f t="shared" si="591"/>
        <v>25739.24</v>
      </c>
      <c r="SO568" s="21">
        <f t="shared" si="592"/>
        <v>24681.66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73423.64</v>
      </c>
      <c r="TF568" s="21">
        <f t="shared" si="603"/>
        <v>77372.5</v>
      </c>
      <c r="TG568" s="21">
        <f t="shared" si="604"/>
        <v>82070.039999999994</v>
      </c>
      <c r="TH568" s="21">
        <f t="shared" si="605"/>
        <v>30169.279999999999</v>
      </c>
      <c r="TI568" s="21">
        <f t="shared" si="606"/>
        <v>27298.240000000002</v>
      </c>
      <c r="TJ568" s="21">
        <f t="shared" si="607"/>
        <v>26423.99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73412.84</v>
      </c>
      <c r="UA568" s="21">
        <f t="shared" si="617"/>
        <v>77008.67</v>
      </c>
      <c r="UB568" s="21">
        <f t="shared" si="618"/>
        <v>81428.509999999995</v>
      </c>
      <c r="UC568" s="21">
        <f t="shared" si="619"/>
        <v>32718.25</v>
      </c>
      <c r="UD568" s="21">
        <f t="shared" si="620"/>
        <v>28914.32</v>
      </c>
      <c r="UE568" s="21">
        <f t="shared" si="621"/>
        <v>27700.080000000002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73421.759999999995</v>
      </c>
      <c r="UV568" s="21">
        <f t="shared" si="631"/>
        <v>77296.23</v>
      </c>
      <c r="UW568" s="21">
        <f t="shared" si="632"/>
        <v>81934.75</v>
      </c>
      <c r="UX568" s="21">
        <f t="shared" si="633"/>
        <v>31291.24</v>
      </c>
      <c r="UY568" s="21">
        <f t="shared" si="634"/>
        <v>28599.99</v>
      </c>
      <c r="UZ568" s="21">
        <f t="shared" si="635"/>
        <v>27150.52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73361.119999999995</v>
      </c>
      <c r="WL568" s="21">
        <f t="shared" si="660"/>
        <v>76572.17</v>
      </c>
      <c r="WM568" s="21">
        <f t="shared" si="661"/>
        <v>80656.67</v>
      </c>
      <c r="WN568" s="21">
        <f t="shared" si="662"/>
        <v>23628.15</v>
      </c>
      <c r="WO568" s="21">
        <f t="shared" si="663"/>
        <v>23263.14</v>
      </c>
      <c r="WP568" s="21">
        <f t="shared" si="664"/>
        <v>22547.51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73374.210000000006</v>
      </c>
      <c r="XG568" s="21">
        <f t="shared" si="674"/>
        <v>76655.850000000006</v>
      </c>
      <c r="XH568" s="21">
        <f t="shared" si="675"/>
        <v>80803.95</v>
      </c>
      <c r="XI568" s="21">
        <f t="shared" si="676"/>
        <v>23984.23</v>
      </c>
      <c r="XJ568" s="21">
        <f t="shared" si="677"/>
        <v>22627.39</v>
      </c>
      <c r="XK568" s="21">
        <f t="shared" si="678"/>
        <v>21727.71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72929.78</v>
      </c>
      <c r="YB568" s="21">
        <f t="shared" si="688"/>
        <v>76322.740000000005</v>
      </c>
      <c r="YC568" s="21">
        <f t="shared" si="689"/>
        <v>80216.88</v>
      </c>
      <c r="YD568" s="21">
        <f t="shared" si="690"/>
        <v>20958.73</v>
      </c>
      <c r="YE568" s="21">
        <f t="shared" si="691"/>
        <v>20575.71</v>
      </c>
      <c r="YF568" s="21">
        <f t="shared" si="692"/>
        <v>19746.87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73352.179999999993</v>
      </c>
      <c r="YW568" s="21">
        <f t="shared" si="702"/>
        <v>76120.490000000005</v>
      </c>
      <c r="YX568" s="21">
        <f t="shared" si="703"/>
        <v>79859.320000000007</v>
      </c>
      <c r="YY568" s="21">
        <f t="shared" si="704"/>
        <v>25940.39</v>
      </c>
      <c r="YZ568" s="21">
        <f t="shared" si="705"/>
        <v>23951.13</v>
      </c>
      <c r="ZA568" s="21">
        <f t="shared" si="706"/>
        <v>22879.42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73433.81</v>
      </c>
      <c r="ZR568" s="21">
        <f t="shared" si="716"/>
        <v>75966.039999999994</v>
      </c>
      <c r="ZS568" s="21">
        <f t="shared" si="717"/>
        <v>79586.37</v>
      </c>
      <c r="ZT568" s="21">
        <f t="shared" si="718"/>
        <v>33946.97</v>
      </c>
      <c r="ZU568" s="21">
        <f t="shared" si="719"/>
        <v>21048.12</v>
      </c>
      <c r="ZV568" s="21">
        <f t="shared" si="720"/>
        <v>20068.54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72431.759999999995</v>
      </c>
      <c r="AAM568" s="21">
        <f t="shared" si="730"/>
        <v>77307.429999999993</v>
      </c>
      <c r="AAN568" s="21">
        <f t="shared" si="731"/>
        <v>81954.47</v>
      </c>
      <c r="AAO568" s="21">
        <f t="shared" si="732"/>
        <v>29319.49</v>
      </c>
      <c r="AAP568" s="21">
        <f t="shared" si="733"/>
        <v>28695.57</v>
      </c>
      <c r="AAQ568" s="21">
        <f t="shared" si="734"/>
        <v>27470.560000000001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73361.47</v>
      </c>
      <c r="ABH568" s="21">
        <f t="shared" si="744"/>
        <v>76443.81</v>
      </c>
      <c r="ABI568" s="21">
        <f t="shared" si="745"/>
        <v>80430.03</v>
      </c>
      <c r="ABJ568" s="21">
        <f t="shared" si="746"/>
        <v>18596.650000000001</v>
      </c>
      <c r="ABK568" s="21">
        <f t="shared" si="747"/>
        <v>17753.63</v>
      </c>
      <c r="ABL568" s="21">
        <f t="shared" si="748"/>
        <v>16851.560000000001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73310.59</v>
      </c>
      <c r="ACC568" s="21">
        <f t="shared" si="758"/>
        <v>75356.89</v>
      </c>
      <c r="ACD568" s="21">
        <f t="shared" si="759"/>
        <v>78509.53</v>
      </c>
      <c r="ACE568" s="21">
        <f t="shared" si="760"/>
        <v>22629.119999999999</v>
      </c>
      <c r="ACF568" s="21">
        <f t="shared" si="761"/>
        <v>21210</v>
      </c>
      <c r="ACG568" s="21">
        <f t="shared" si="762"/>
        <v>20514.830000000002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73347.789999999994</v>
      </c>
      <c r="ACX568" s="21">
        <f t="shared" si="772"/>
        <v>76244.06</v>
      </c>
      <c r="ACY568" s="21">
        <f t="shared" si="773"/>
        <v>80078.320000000007</v>
      </c>
      <c r="ACZ568" s="21">
        <f t="shared" si="774"/>
        <v>24430.91</v>
      </c>
      <c r="ADA568" s="21">
        <f t="shared" si="775"/>
        <v>23130.63</v>
      </c>
      <c r="ADB568" s="21">
        <f t="shared" si="776"/>
        <v>22319.83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73376.31</v>
      </c>
      <c r="ADS568" s="21">
        <f t="shared" si="786"/>
        <v>76608.289999999994</v>
      </c>
      <c r="ADT568" s="21">
        <f t="shared" si="787"/>
        <v>80721.37</v>
      </c>
      <c r="ADU568" s="21">
        <f t="shared" si="788"/>
        <v>21303.74</v>
      </c>
      <c r="ADV568" s="21">
        <f t="shared" si="789"/>
        <v>19673.759999999998</v>
      </c>
      <c r="ADW568" s="21">
        <f t="shared" si="790"/>
        <v>18748.53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68397.22</v>
      </c>
      <c r="AEN568" s="21">
        <f t="shared" si="800"/>
        <v>76246.25</v>
      </c>
      <c r="AEO568" s="21">
        <f t="shared" si="801"/>
        <v>80079.37</v>
      </c>
      <c r="AEP568" s="21">
        <f t="shared" si="802"/>
        <v>24719.54</v>
      </c>
      <c r="AEQ568" s="21">
        <f t="shared" si="803"/>
        <v>24958.42</v>
      </c>
      <c r="AER568" s="21">
        <f t="shared" si="804"/>
        <v>24116.81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73392.47</v>
      </c>
      <c r="AFI568" s="21">
        <f t="shared" si="814"/>
        <v>77024.740000000005</v>
      </c>
      <c r="AFJ568" s="21">
        <f t="shared" si="815"/>
        <v>81457.87</v>
      </c>
      <c r="AFK568" s="21">
        <f t="shared" si="816"/>
        <v>26863.09</v>
      </c>
      <c r="AFL568" s="21">
        <f t="shared" si="817"/>
        <v>25973.01</v>
      </c>
      <c r="AFM568" s="21">
        <f t="shared" si="818"/>
        <v>25047.23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73348.45</v>
      </c>
      <c r="AGD568" s="21">
        <f t="shared" si="828"/>
        <v>76123.02</v>
      </c>
      <c r="AGE568" s="21">
        <f t="shared" si="829"/>
        <v>79863.789999999994</v>
      </c>
      <c r="AGF568" s="21">
        <f t="shared" si="830"/>
        <v>29447.439999999999</v>
      </c>
      <c r="AGG568" s="21">
        <f t="shared" si="831"/>
        <v>26765.96</v>
      </c>
      <c r="AGH568" s="21">
        <f t="shared" si="832"/>
        <v>25830.63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73357.98</v>
      </c>
      <c r="AGY568" s="21">
        <f t="shared" si="842"/>
        <v>76293.52</v>
      </c>
      <c r="AGZ568" s="21">
        <f t="shared" si="843"/>
        <v>80163.86</v>
      </c>
      <c r="AHA568" s="21">
        <f t="shared" si="844"/>
        <v>44178.09</v>
      </c>
      <c r="AHB568" s="21">
        <f t="shared" si="845"/>
        <v>39906.68</v>
      </c>
      <c r="AHC568" s="21">
        <f t="shared" si="846"/>
        <v>38433.11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73385.17</v>
      </c>
      <c r="AHT568" s="21">
        <f t="shared" si="856"/>
        <v>76919.960000000006</v>
      </c>
      <c r="AHU568" s="21">
        <f t="shared" si="857"/>
        <v>81272.03</v>
      </c>
      <c r="AHV568" s="21">
        <f t="shared" si="858"/>
        <v>25912.03</v>
      </c>
      <c r="AHW568" s="21">
        <f t="shared" si="859"/>
        <v>24558.75</v>
      </c>
      <c r="AHX568" s="21">
        <f t="shared" si="860"/>
        <v>23571.1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71555.09</v>
      </c>
      <c r="AJJ568" s="21">
        <f t="shared" si="885"/>
        <v>76236.22</v>
      </c>
      <c r="AJK568" s="21">
        <f t="shared" si="886"/>
        <v>80065.86</v>
      </c>
      <c r="AJL568" s="21">
        <f t="shared" si="887"/>
        <v>26436.560000000001</v>
      </c>
      <c r="AJM568" s="21">
        <f t="shared" si="888"/>
        <v>25329.59</v>
      </c>
      <c r="AJN568" s="21">
        <f t="shared" si="889"/>
        <v>24474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73376.87</v>
      </c>
      <c r="AKE568" s="21">
        <f t="shared" si="899"/>
        <v>76693.460000000006</v>
      </c>
      <c r="AKF568" s="21">
        <f t="shared" si="900"/>
        <v>80872.09</v>
      </c>
      <c r="AKG568" s="21">
        <f t="shared" si="901"/>
        <v>26960.33</v>
      </c>
      <c r="AKH568" s="21">
        <f t="shared" si="902"/>
        <v>24772.52</v>
      </c>
      <c r="AKI568" s="21">
        <f t="shared" si="903"/>
        <v>23924.2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73353.89</v>
      </c>
      <c r="AKZ568" s="21">
        <f t="shared" si="913"/>
        <v>76390.789999999994</v>
      </c>
      <c r="ALA568" s="21">
        <f t="shared" si="914"/>
        <v>80336.429999999993</v>
      </c>
      <c r="ALB568" s="21">
        <f t="shared" si="915"/>
        <v>27368.05</v>
      </c>
      <c r="ALC568" s="21">
        <f t="shared" si="916"/>
        <v>26179.38</v>
      </c>
      <c r="ALD568" s="21">
        <f t="shared" si="917"/>
        <v>24968.09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73410.03</v>
      </c>
      <c r="ALU568" s="21">
        <f t="shared" si="927"/>
        <v>77188.41</v>
      </c>
      <c r="ALV568" s="21">
        <f t="shared" si="928"/>
        <v>81744.27</v>
      </c>
      <c r="ALW568" s="21">
        <f t="shared" si="929"/>
        <v>31179.89</v>
      </c>
      <c r="ALX568" s="21">
        <f t="shared" si="930"/>
        <v>28227.37</v>
      </c>
      <c r="ALY568" s="21">
        <f t="shared" si="931"/>
        <v>26885.14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73406.929999999993</v>
      </c>
      <c r="AMP568" s="21">
        <f t="shared" si="941"/>
        <v>77039.7</v>
      </c>
      <c r="AMQ568" s="21">
        <f t="shared" si="942"/>
        <v>81482.55</v>
      </c>
      <c r="AMR568" s="21">
        <f t="shared" si="943"/>
        <v>26326.41</v>
      </c>
      <c r="AMS568" s="21">
        <f t="shared" si="944"/>
        <v>23838.71</v>
      </c>
      <c r="AMT568" s="21">
        <f t="shared" si="945"/>
        <v>22771.46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73379.009999999995</v>
      </c>
      <c r="ANK568" s="21">
        <f t="shared" si="955"/>
        <v>79453.73</v>
      </c>
      <c r="ANL568" s="21">
        <f t="shared" si="956"/>
        <v>85744.9</v>
      </c>
      <c r="ANM568" s="21">
        <f t="shared" si="957"/>
        <v>41887.68</v>
      </c>
      <c r="ANN568" s="21">
        <f t="shared" si="958"/>
        <v>61515.46</v>
      </c>
      <c r="ANO568" s="21">
        <f t="shared" si="959"/>
        <v>60468.17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72205.429999999993</v>
      </c>
      <c r="AOF568" s="21">
        <f t="shared" si="969"/>
        <v>77591.009999999995</v>
      </c>
      <c r="AOG568" s="21">
        <f t="shared" si="970"/>
        <v>82454.789999999994</v>
      </c>
      <c r="AOH568" s="21">
        <f t="shared" si="971"/>
        <v>24121.82</v>
      </c>
      <c r="AOI568" s="21">
        <f t="shared" si="972"/>
        <v>24542.84</v>
      </c>
      <c r="AOJ568" s="21">
        <f t="shared" si="973"/>
        <v>23472.77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73399.070000000007</v>
      </c>
      <c r="APA568" s="21">
        <f t="shared" si="983"/>
        <v>76913.240000000005</v>
      </c>
      <c r="APB568" s="21">
        <f t="shared" si="984"/>
        <v>81259.92</v>
      </c>
      <c r="APC568" s="21">
        <f t="shared" si="985"/>
        <v>31488.59</v>
      </c>
      <c r="APD568" s="21">
        <f t="shared" si="986"/>
        <v>27547.73</v>
      </c>
      <c r="APE568" s="21">
        <f t="shared" si="987"/>
        <v>26114.78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73367.83</v>
      </c>
      <c r="APV568" s="21">
        <f t="shared" si="997"/>
        <v>76359.05</v>
      </c>
      <c r="APW568" s="21">
        <f t="shared" si="998"/>
        <v>80281.14</v>
      </c>
      <c r="APX568" s="21">
        <f t="shared" si="999"/>
        <v>27536.28</v>
      </c>
      <c r="APY568" s="21">
        <f t="shared" si="1000"/>
        <v>24691.88</v>
      </c>
      <c r="APZ568" s="21">
        <f t="shared" si="1001"/>
        <v>23621.3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73415.02</v>
      </c>
      <c r="AQQ568" s="21">
        <f t="shared" si="1011"/>
        <v>77412.509999999995</v>
      </c>
      <c r="AQR568" s="21">
        <f t="shared" si="1012"/>
        <v>82139.210000000006</v>
      </c>
      <c r="AQS568" s="21">
        <f t="shared" si="1013"/>
        <v>23859.37</v>
      </c>
      <c r="AQT568" s="21">
        <f t="shared" si="1014"/>
        <v>23129.11</v>
      </c>
      <c r="AQU568" s="21">
        <f t="shared" si="1015"/>
        <v>22329.22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73396.55</v>
      </c>
      <c r="ARL568" s="21">
        <f t="shared" si="1025"/>
        <v>76087.19</v>
      </c>
      <c r="ARM568" s="21">
        <f t="shared" si="1026"/>
        <v>79801.97</v>
      </c>
      <c r="ARN568" s="21">
        <f t="shared" si="1027"/>
        <v>29148.65</v>
      </c>
      <c r="ARO568" s="21">
        <f t="shared" si="1028"/>
        <v>22569.8</v>
      </c>
      <c r="ARP568" s="21">
        <f t="shared" si="1029"/>
        <v>21507.29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73356.240000000005</v>
      </c>
      <c r="ASG568" s="21">
        <f t="shared" si="1039"/>
        <v>76404.13</v>
      </c>
      <c r="ASH568" s="21">
        <f t="shared" si="1040"/>
        <v>80360.63</v>
      </c>
      <c r="ASI568" s="21">
        <f t="shared" si="1041"/>
        <v>26737.71</v>
      </c>
      <c r="ASJ568" s="21">
        <f t="shared" si="1042"/>
        <v>25515.78</v>
      </c>
      <c r="ASK568" s="21">
        <f t="shared" si="1043"/>
        <v>24122.65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73372.899999999994</v>
      </c>
      <c r="ATB568" s="21">
        <f t="shared" si="1053"/>
        <v>76642.23</v>
      </c>
      <c r="ATC568" s="21">
        <f t="shared" si="1054"/>
        <v>80780.960000000006</v>
      </c>
      <c r="ATD568" s="21">
        <f t="shared" si="1055"/>
        <v>22350.65</v>
      </c>
      <c r="ATE568" s="21">
        <f t="shared" si="1056"/>
        <v>21776.82</v>
      </c>
      <c r="ATF568" s="21">
        <f t="shared" si="1057"/>
        <v>20792.330000000002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73375.14</v>
      </c>
      <c r="ATW568" s="21">
        <f t="shared" si="1067"/>
        <v>76566.210000000006</v>
      </c>
      <c r="ATX568" s="21">
        <f t="shared" si="1068"/>
        <v>80647.039999999994</v>
      </c>
      <c r="ATY568" s="21">
        <f t="shared" si="1069"/>
        <v>27089.41</v>
      </c>
      <c r="ATZ568" s="21">
        <f t="shared" si="1070"/>
        <v>24674.28</v>
      </c>
      <c r="AUA568" s="21">
        <f t="shared" si="1071"/>
        <v>23333.360000000001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73366.03</v>
      </c>
      <c r="AUR568" s="21">
        <f t="shared" si="1081"/>
        <v>76513.89</v>
      </c>
      <c r="AUS568" s="21">
        <f t="shared" si="1082"/>
        <v>80554.8</v>
      </c>
      <c r="AUT568" s="21">
        <f t="shared" si="1083"/>
        <v>26191.46</v>
      </c>
      <c r="AUU568" s="21">
        <f t="shared" si="1084"/>
        <v>24735.759999999998</v>
      </c>
      <c r="AUV568" s="21">
        <f t="shared" si="1085"/>
        <v>23620.55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72</v>
      </c>
      <c r="B569" s="22" t="s">
        <v>83</v>
      </c>
      <c r="C569" s="5"/>
      <c r="D569" s="187"/>
      <c r="E569" s="160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79602.77</v>
      </c>
      <c r="J569" s="21">
        <f t="shared" si="257"/>
        <v>81002.77</v>
      </c>
      <c r="K569" s="21">
        <f t="shared" si="257"/>
        <v>82668.77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162574.73000000001</v>
      </c>
      <c r="V569" s="21">
        <f t="shared" si="265"/>
        <v>132503.28</v>
      </c>
      <c r="W569" s="21">
        <f t="shared" si="266"/>
        <v>141541.37</v>
      </c>
      <c r="X569" s="21">
        <f t="shared" si="267"/>
        <v>33910.720000000001</v>
      </c>
      <c r="Y569" s="21">
        <f t="shared" si="268"/>
        <v>38432.800000000003</v>
      </c>
      <c r="Z569" s="21">
        <f t="shared" si="269"/>
        <v>36200.730000000003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42</v>
      </c>
      <c r="AH569" s="23">
        <v>39</v>
      </c>
      <c r="AI569" s="23">
        <v>39</v>
      </c>
      <c r="AJ569" s="21">
        <f t="shared" si="272"/>
        <v>5226354</v>
      </c>
      <c r="AK569" s="21">
        <f t="shared" si="273"/>
        <v>4899960</v>
      </c>
      <c r="AL569" s="21">
        <f t="shared" si="274"/>
        <v>4972032</v>
      </c>
      <c r="AM569" s="21">
        <f t="shared" si="275"/>
        <v>3343316.34</v>
      </c>
      <c r="AN569" s="21">
        <f t="shared" si="276"/>
        <v>3159108.03</v>
      </c>
      <c r="AO569" s="21">
        <f t="shared" si="277"/>
        <v>3224082.03</v>
      </c>
      <c r="AP569" s="21">
        <f t="shared" si="278"/>
        <v>124902.62</v>
      </c>
      <c r="AQ569" s="21">
        <f t="shared" si="279"/>
        <v>132124.04999999999</v>
      </c>
      <c r="AR569" s="21">
        <f t="shared" si="280"/>
        <v>140867.31</v>
      </c>
      <c r="AS569" s="21">
        <f t="shared" si="281"/>
        <v>34397.53</v>
      </c>
      <c r="AT569" s="21">
        <f t="shared" si="282"/>
        <v>35772.449999999997</v>
      </c>
      <c r="AU569" s="21">
        <f t="shared" si="283"/>
        <v>34511.730000000003</v>
      </c>
      <c r="AV569" s="21">
        <f t="shared" si="284"/>
        <v>5245910.04</v>
      </c>
      <c r="AW569" s="21">
        <f t="shared" si="135"/>
        <v>5152837.95</v>
      </c>
      <c r="AX569" s="21">
        <f t="shared" si="135"/>
        <v>5493825.0899999999</v>
      </c>
      <c r="AY569" s="21">
        <f t="shared" si="285"/>
        <v>1444696.26</v>
      </c>
      <c r="AZ569" s="21">
        <f t="shared" si="136"/>
        <v>1395125.55</v>
      </c>
      <c r="BA569" s="21">
        <f t="shared" si="136"/>
        <v>1345957.47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122310.25</v>
      </c>
      <c r="BL569" s="21">
        <f t="shared" si="293"/>
        <v>132648.47</v>
      </c>
      <c r="BM569" s="21">
        <f t="shared" si="294"/>
        <v>141799.12</v>
      </c>
      <c r="BN569" s="21">
        <f t="shared" si="295"/>
        <v>34834.97</v>
      </c>
      <c r="BO569" s="21">
        <f t="shared" si="296"/>
        <v>35159.370000000003</v>
      </c>
      <c r="BP569" s="21">
        <f t="shared" si="297"/>
        <v>32926.129999999997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0</v>
      </c>
      <c r="CG569" s="21">
        <f t="shared" si="307"/>
        <v>0</v>
      </c>
      <c r="CH569" s="21">
        <f t="shared" si="308"/>
        <v>0</v>
      </c>
      <c r="CI569" s="21">
        <f t="shared" si="309"/>
        <v>0</v>
      </c>
      <c r="CJ569" s="21">
        <f t="shared" si="310"/>
        <v>0</v>
      </c>
      <c r="CK569" s="21">
        <f t="shared" si="311"/>
        <v>0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124818.74</v>
      </c>
      <c r="DB569" s="21">
        <f t="shared" si="321"/>
        <v>130615.7</v>
      </c>
      <c r="DC569" s="21">
        <f t="shared" si="322"/>
        <v>138193.79</v>
      </c>
      <c r="DD569" s="21">
        <f t="shared" si="323"/>
        <v>41839.839999999997</v>
      </c>
      <c r="DE569" s="21">
        <f t="shared" si="324"/>
        <v>41649.1</v>
      </c>
      <c r="DF569" s="21">
        <f t="shared" si="325"/>
        <v>39974.47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123381.01</v>
      </c>
      <c r="DW569" s="21">
        <f t="shared" si="335"/>
        <v>132420.43</v>
      </c>
      <c r="DX569" s="21">
        <f t="shared" si="336"/>
        <v>141394.79</v>
      </c>
      <c r="DY569" s="21">
        <f t="shared" si="337"/>
        <v>44354.81</v>
      </c>
      <c r="DZ569" s="21">
        <f t="shared" si="338"/>
        <v>44408.25</v>
      </c>
      <c r="EA569" s="21">
        <f t="shared" si="339"/>
        <v>42941.5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23">
        <v>50</v>
      </c>
      <c r="EI569" s="23">
        <v>50</v>
      </c>
      <c r="EJ569" s="23">
        <v>50</v>
      </c>
      <c r="EK569" s="21">
        <f t="shared" si="342"/>
        <v>6221850</v>
      </c>
      <c r="EL569" s="21">
        <f t="shared" si="343"/>
        <v>6282000</v>
      </c>
      <c r="EM569" s="21">
        <f t="shared" si="344"/>
        <v>6374400</v>
      </c>
      <c r="EN569" s="21">
        <f t="shared" si="345"/>
        <v>3980138.5</v>
      </c>
      <c r="EO569" s="21">
        <f t="shared" si="346"/>
        <v>4050138.5</v>
      </c>
      <c r="EP569" s="21">
        <f t="shared" si="347"/>
        <v>4133438.5</v>
      </c>
      <c r="EQ569" s="21">
        <f t="shared" si="348"/>
        <v>125002</v>
      </c>
      <c r="ER569" s="21">
        <f t="shared" si="349"/>
        <v>133526</v>
      </c>
      <c r="ES569" s="21">
        <f t="shared" si="350"/>
        <v>143348</v>
      </c>
      <c r="ET569" s="21">
        <f t="shared" si="351"/>
        <v>42475.86</v>
      </c>
      <c r="EU569" s="21">
        <f t="shared" si="352"/>
        <v>39977.99</v>
      </c>
      <c r="EV569" s="21">
        <f t="shared" si="353"/>
        <v>38554.589999999997</v>
      </c>
      <c r="EW569" s="21">
        <f t="shared" si="354"/>
        <v>6250100</v>
      </c>
      <c r="EX569" s="21">
        <f t="shared" si="145"/>
        <v>6676300</v>
      </c>
      <c r="EY569" s="21">
        <f t="shared" si="145"/>
        <v>7167400</v>
      </c>
      <c r="EZ569" s="21">
        <f t="shared" si="355"/>
        <v>2123793</v>
      </c>
      <c r="FA569" s="21">
        <f t="shared" si="146"/>
        <v>1998899.5</v>
      </c>
      <c r="FB569" s="21">
        <f t="shared" si="146"/>
        <v>1927729.5</v>
      </c>
      <c r="FC569" s="23">
        <v>13</v>
      </c>
      <c r="FD569" s="23"/>
      <c r="FE569" s="23"/>
      <c r="FF569" s="21">
        <f t="shared" si="356"/>
        <v>1617681</v>
      </c>
      <c r="FG569" s="21">
        <f t="shared" si="357"/>
        <v>0</v>
      </c>
      <c r="FH569" s="21">
        <f t="shared" si="358"/>
        <v>0</v>
      </c>
      <c r="FI569" s="21">
        <f t="shared" si="359"/>
        <v>1034836.01</v>
      </c>
      <c r="FJ569" s="21">
        <f t="shared" si="360"/>
        <v>0</v>
      </c>
      <c r="FK569" s="21">
        <f t="shared" si="361"/>
        <v>0</v>
      </c>
      <c r="FL569" s="21">
        <f t="shared" si="362"/>
        <v>124819.81</v>
      </c>
      <c r="FM569" s="21">
        <f t="shared" si="363"/>
        <v>130703.57</v>
      </c>
      <c r="FN569" s="21">
        <f t="shared" si="364"/>
        <v>138347.29</v>
      </c>
      <c r="FO569" s="21">
        <f t="shared" si="365"/>
        <v>35415.050000000003</v>
      </c>
      <c r="FP569" s="21">
        <f t="shared" si="366"/>
        <v>33342.959999999999</v>
      </c>
      <c r="FQ569" s="21">
        <f t="shared" si="367"/>
        <v>32287.83</v>
      </c>
      <c r="FR569" s="21">
        <f t="shared" si="368"/>
        <v>1622657.53</v>
      </c>
      <c r="FS569" s="21">
        <f t="shared" si="147"/>
        <v>0</v>
      </c>
      <c r="FT569" s="21">
        <f t="shared" si="147"/>
        <v>0</v>
      </c>
      <c r="FU569" s="21">
        <f t="shared" si="369"/>
        <v>460395.65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89">28-28</f>
        <v>0</v>
      </c>
      <c r="FZ569" s="23">
        <f t="shared" si="1089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119062.15</v>
      </c>
      <c r="HC569" s="21">
        <f t="shared" si="392"/>
        <v>130499.09</v>
      </c>
      <c r="HD569" s="21">
        <f t="shared" si="393"/>
        <v>137986.56</v>
      </c>
      <c r="HE569" s="21">
        <f t="shared" si="394"/>
        <v>38083.730000000003</v>
      </c>
      <c r="HF569" s="21">
        <f t="shared" si="395"/>
        <v>38336.19</v>
      </c>
      <c r="HG569" s="21">
        <f t="shared" si="396"/>
        <v>36970.28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84">
        <v>38</v>
      </c>
      <c r="HO569" s="184">
        <f t="shared" ref="HO569:HP569" si="1090">0+28</f>
        <v>28</v>
      </c>
      <c r="HP569" s="184">
        <f t="shared" si="1090"/>
        <v>28</v>
      </c>
      <c r="HQ569" s="21">
        <f t="shared" si="399"/>
        <v>4728606</v>
      </c>
      <c r="HR569" s="21">
        <f t="shared" si="400"/>
        <v>3517920</v>
      </c>
      <c r="HS569" s="21">
        <f t="shared" si="401"/>
        <v>3569664</v>
      </c>
      <c r="HT569" s="21">
        <f t="shared" si="402"/>
        <v>3024905.26</v>
      </c>
      <c r="HU569" s="21">
        <f t="shared" si="403"/>
        <v>2268077.56</v>
      </c>
      <c r="HV569" s="21">
        <f t="shared" si="404"/>
        <v>2314725.56</v>
      </c>
      <c r="HW569" s="21">
        <f t="shared" si="405"/>
        <v>124934.64</v>
      </c>
      <c r="HX569" s="21">
        <f t="shared" si="406"/>
        <v>131956.59</v>
      </c>
      <c r="HY569" s="21">
        <f t="shared" si="407"/>
        <v>140570.87</v>
      </c>
      <c r="HZ569" s="21">
        <f t="shared" si="408"/>
        <v>43578.23</v>
      </c>
      <c r="IA569" s="21">
        <f t="shared" si="409"/>
        <v>37241.9</v>
      </c>
      <c r="IB569" s="21">
        <f t="shared" si="410"/>
        <v>35481.050000000003</v>
      </c>
      <c r="IC569" s="21">
        <f t="shared" si="411"/>
        <v>4747516.32</v>
      </c>
      <c r="ID569" s="21">
        <f t="shared" si="154"/>
        <v>3694784.52</v>
      </c>
      <c r="IE569" s="21">
        <f t="shared" si="154"/>
        <v>3935984.36</v>
      </c>
      <c r="IF569" s="21">
        <f t="shared" si="412"/>
        <v>1655972.74</v>
      </c>
      <c r="IG569" s="21">
        <f t="shared" si="155"/>
        <v>1042773.2</v>
      </c>
      <c r="IH569" s="21">
        <f t="shared" si="155"/>
        <v>993469.4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124859.44</v>
      </c>
      <c r="IS569" s="21">
        <f t="shared" si="420"/>
        <v>130993.76</v>
      </c>
      <c r="IT569" s="21">
        <f t="shared" si="421"/>
        <v>138863.76</v>
      </c>
      <c r="IU569" s="21">
        <f t="shared" si="422"/>
        <v>37015.1</v>
      </c>
      <c r="IV569" s="21">
        <f t="shared" si="423"/>
        <v>34728.51</v>
      </c>
      <c r="IW569" s="21">
        <f t="shared" si="424"/>
        <v>33028.06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50</v>
      </c>
      <c r="JE569" s="23">
        <v>53</v>
      </c>
      <c r="JF569" s="23">
        <v>53</v>
      </c>
      <c r="JG569" s="21">
        <f t="shared" si="427"/>
        <v>6221850</v>
      </c>
      <c r="JH569" s="21">
        <f t="shared" si="428"/>
        <v>6658920</v>
      </c>
      <c r="JI569" s="21">
        <f t="shared" si="429"/>
        <v>6756864</v>
      </c>
      <c r="JJ569" s="21">
        <f t="shared" si="430"/>
        <v>3980138.5</v>
      </c>
      <c r="JK569" s="21">
        <f t="shared" si="431"/>
        <v>4293146.8099999996</v>
      </c>
      <c r="JL569" s="21">
        <f t="shared" si="432"/>
        <v>4381444.8099999996</v>
      </c>
      <c r="JM569" s="21">
        <f t="shared" si="433"/>
        <v>124868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53994.52</v>
      </c>
      <c r="JQ569" s="21">
        <f t="shared" si="437"/>
        <v>48560.86</v>
      </c>
      <c r="JR569" s="21">
        <f t="shared" si="438"/>
        <v>47611.05</v>
      </c>
      <c r="JS569" s="21">
        <f t="shared" si="439"/>
        <v>6243400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2699726</v>
      </c>
      <c r="JW569" s="21">
        <f t="shared" si="159"/>
        <v>2573725.58</v>
      </c>
      <c r="JX569" s="21">
        <f t="shared" si="159"/>
        <v>2523385.65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124944.61</v>
      </c>
      <c r="KI569" s="21">
        <f t="shared" si="448"/>
        <v>132072.18</v>
      </c>
      <c r="KJ569" s="21">
        <f t="shared" si="449"/>
        <v>140775.82</v>
      </c>
      <c r="KK569" s="21">
        <f t="shared" si="450"/>
        <v>38049.129999999997</v>
      </c>
      <c r="KL569" s="21">
        <f t="shared" si="451"/>
        <v>33337.56</v>
      </c>
      <c r="KM569" s="21">
        <f t="shared" si="452"/>
        <v>31803.32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124915.74</v>
      </c>
      <c r="LD569" s="21">
        <f t="shared" si="462"/>
        <v>131174.85</v>
      </c>
      <c r="LE569" s="21">
        <f t="shared" si="463"/>
        <v>139185.07999999999</v>
      </c>
      <c r="LF569" s="21">
        <f t="shared" si="464"/>
        <v>34144.17</v>
      </c>
      <c r="LG569" s="21">
        <f t="shared" si="465"/>
        <v>30195.03</v>
      </c>
      <c r="LH569" s="21">
        <f t="shared" si="466"/>
        <v>29184.7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124878.12</v>
      </c>
      <c r="LY569" s="21">
        <f t="shared" si="476"/>
        <v>131182.32999999999</v>
      </c>
      <c r="LZ569" s="21">
        <f t="shared" si="477"/>
        <v>139196.93</v>
      </c>
      <c r="MA569" s="21">
        <f t="shared" si="478"/>
        <v>45663.69</v>
      </c>
      <c r="MB569" s="21">
        <f t="shared" si="479"/>
        <v>42305</v>
      </c>
      <c r="MC569" s="21">
        <f t="shared" si="480"/>
        <v>41043.06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124899.01</v>
      </c>
      <c r="MT569" s="21">
        <f t="shared" si="490"/>
        <v>131778.26999999999</v>
      </c>
      <c r="MU569" s="21">
        <f t="shared" si="491"/>
        <v>140255.24</v>
      </c>
      <c r="MV569" s="21">
        <f t="shared" si="492"/>
        <v>53300.66</v>
      </c>
      <c r="MW569" s="21">
        <f t="shared" si="493"/>
        <v>47982.28</v>
      </c>
      <c r="MX569" s="21">
        <f t="shared" si="494"/>
        <v>45625.26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124823.71</v>
      </c>
      <c r="NO569" s="21">
        <f t="shared" si="504"/>
        <v>130348.29</v>
      </c>
      <c r="NP569" s="21">
        <f t="shared" si="505"/>
        <v>137718.31</v>
      </c>
      <c r="NQ569" s="21">
        <f t="shared" si="506"/>
        <v>31939.18</v>
      </c>
      <c r="NR569" s="21">
        <f t="shared" si="507"/>
        <v>30616.01</v>
      </c>
      <c r="NS569" s="21">
        <f t="shared" si="508"/>
        <v>29329.97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124882.17</v>
      </c>
      <c r="OJ569" s="21">
        <f t="shared" si="518"/>
        <v>132008.76</v>
      </c>
      <c r="OK569" s="21">
        <f t="shared" si="519"/>
        <v>140664.82999999999</v>
      </c>
      <c r="OL569" s="21">
        <f t="shared" si="520"/>
        <v>44939.25</v>
      </c>
      <c r="OM569" s="21">
        <f t="shared" si="521"/>
        <v>44894.14</v>
      </c>
      <c r="ON569" s="21">
        <f t="shared" si="522"/>
        <v>43381.56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12111360</v>
      </c>
      <c r="PA569" s="21">
        <f t="shared" si="528"/>
        <v>7562263.1500000004</v>
      </c>
      <c r="PB569" s="21">
        <f t="shared" si="529"/>
        <v>7695263.1500000004</v>
      </c>
      <c r="PC569" s="21">
        <f t="shared" si="530"/>
        <v>7853533.1500000004</v>
      </c>
      <c r="PD569" s="21">
        <f t="shared" si="531"/>
        <v>124872.2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35695.879999999997</v>
      </c>
      <c r="PH569" s="21">
        <f t="shared" si="535"/>
        <v>35002.959999999999</v>
      </c>
      <c r="PI569" s="21">
        <f t="shared" si="536"/>
        <v>33928.67</v>
      </c>
      <c r="PJ569" s="21">
        <f t="shared" si="537"/>
        <v>11862859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3391108.6</v>
      </c>
      <c r="PN569" s="21">
        <f t="shared" si="173"/>
        <v>3325281.2</v>
      </c>
      <c r="PO569" s="21">
        <f t="shared" si="173"/>
        <v>3223223.65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124932.67</v>
      </c>
      <c r="PZ569" s="21">
        <f t="shared" si="546"/>
        <v>132113.94</v>
      </c>
      <c r="QA569" s="21">
        <f t="shared" si="547"/>
        <v>140848.47</v>
      </c>
      <c r="QB569" s="21">
        <f t="shared" si="548"/>
        <v>43828</v>
      </c>
      <c r="QC569" s="21">
        <f t="shared" si="549"/>
        <v>40414.75</v>
      </c>
      <c r="QD569" s="21">
        <f t="shared" si="550"/>
        <v>39003.86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124845.93</v>
      </c>
      <c r="QU569" s="21">
        <f t="shared" si="560"/>
        <v>130917.79</v>
      </c>
      <c r="QV569" s="21">
        <f t="shared" si="561"/>
        <v>138728.28</v>
      </c>
      <c r="QW569" s="21">
        <f t="shared" si="562"/>
        <v>39481.03</v>
      </c>
      <c r="QX569" s="21">
        <f t="shared" si="563"/>
        <v>37715.43</v>
      </c>
      <c r="QY569" s="21">
        <f t="shared" si="564"/>
        <v>35835.379999999997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117381.38</v>
      </c>
      <c r="RP569" s="21">
        <f t="shared" si="574"/>
        <v>131473.32</v>
      </c>
      <c r="RQ569" s="21">
        <f t="shared" si="575"/>
        <v>139713.38</v>
      </c>
      <c r="RR569" s="21">
        <f t="shared" si="576"/>
        <v>27256.44</v>
      </c>
      <c r="RS569" s="21">
        <f t="shared" si="577"/>
        <v>27892.87</v>
      </c>
      <c r="RT569" s="21">
        <f t="shared" si="578"/>
        <v>26458.1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18</v>
      </c>
      <c r="SB569" s="23">
        <v>14</v>
      </c>
      <c r="SC569" s="23">
        <v>14</v>
      </c>
      <c r="SD569" s="21">
        <f t="shared" si="581"/>
        <v>2239866</v>
      </c>
      <c r="SE569" s="21">
        <f t="shared" si="582"/>
        <v>1758960</v>
      </c>
      <c r="SF569" s="21">
        <f t="shared" si="583"/>
        <v>1784832</v>
      </c>
      <c r="SG569" s="21">
        <f t="shared" si="584"/>
        <v>1432849.86</v>
      </c>
      <c r="SH569" s="21">
        <f t="shared" si="585"/>
        <v>1134038.78</v>
      </c>
      <c r="SI569" s="21">
        <f t="shared" si="586"/>
        <v>1157362.78</v>
      </c>
      <c r="SJ569" s="21">
        <f t="shared" si="587"/>
        <v>124840.46</v>
      </c>
      <c r="SK569" s="21">
        <f t="shared" si="588"/>
        <v>129494.48</v>
      </c>
      <c r="SL569" s="21">
        <f t="shared" si="589"/>
        <v>136198.5</v>
      </c>
      <c r="SM569" s="21">
        <f t="shared" si="590"/>
        <v>39770.82</v>
      </c>
      <c r="SN569" s="21">
        <f t="shared" si="591"/>
        <v>34319.589999999997</v>
      </c>
      <c r="SO569" s="21">
        <f t="shared" si="592"/>
        <v>32836.1</v>
      </c>
      <c r="SP569" s="21">
        <f t="shared" si="593"/>
        <v>2247128.2799999998</v>
      </c>
      <c r="SQ569" s="21">
        <f t="shared" si="180"/>
        <v>1812922.72</v>
      </c>
      <c r="SR569" s="21">
        <f t="shared" si="180"/>
        <v>1906779</v>
      </c>
      <c r="SS569" s="21">
        <f t="shared" si="594"/>
        <v>715874.76</v>
      </c>
      <c r="ST569" s="21">
        <f t="shared" si="181"/>
        <v>480474.26</v>
      </c>
      <c r="SU569" s="21">
        <f t="shared" si="181"/>
        <v>459705.4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124940.08</v>
      </c>
      <c r="TF569" s="21">
        <f t="shared" si="603"/>
        <v>132096.06</v>
      </c>
      <c r="TG569" s="21">
        <f t="shared" si="604"/>
        <v>140818.35999999999</v>
      </c>
      <c r="TH569" s="21">
        <f t="shared" si="605"/>
        <v>40305.42</v>
      </c>
      <c r="TI569" s="21">
        <f t="shared" si="606"/>
        <v>36398.300000000003</v>
      </c>
      <c r="TJ569" s="21">
        <f t="shared" si="607"/>
        <v>35154.07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124921.69</v>
      </c>
      <c r="UA569" s="21">
        <f t="shared" si="617"/>
        <v>131474.9</v>
      </c>
      <c r="UB569" s="21">
        <f t="shared" si="618"/>
        <v>139717.60999999999</v>
      </c>
      <c r="UC569" s="21">
        <f t="shared" si="619"/>
        <v>43710.78</v>
      </c>
      <c r="UD569" s="21">
        <f t="shared" si="620"/>
        <v>38553.11</v>
      </c>
      <c r="UE569" s="21">
        <f t="shared" si="621"/>
        <v>36851.75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30</v>
      </c>
      <c r="UM569" s="23">
        <v>26</v>
      </c>
      <c r="UN569" s="23">
        <v>26</v>
      </c>
      <c r="UO569" s="21">
        <f t="shared" si="624"/>
        <v>3733110</v>
      </c>
      <c r="UP569" s="21">
        <f t="shared" si="625"/>
        <v>3266640</v>
      </c>
      <c r="UQ569" s="21">
        <f t="shared" si="626"/>
        <v>3314688</v>
      </c>
      <c r="UR569" s="21">
        <f t="shared" si="627"/>
        <v>2388083.1</v>
      </c>
      <c r="US569" s="21">
        <f t="shared" si="628"/>
        <v>2106072.02</v>
      </c>
      <c r="UT569" s="21">
        <f t="shared" si="629"/>
        <v>2149388.02</v>
      </c>
      <c r="UU569" s="21">
        <f t="shared" si="630"/>
        <v>124936.88</v>
      </c>
      <c r="UV569" s="21">
        <f t="shared" si="631"/>
        <v>131965.84</v>
      </c>
      <c r="UW569" s="21">
        <f t="shared" si="632"/>
        <v>140586.23000000001</v>
      </c>
      <c r="UX569" s="21">
        <f t="shared" si="633"/>
        <v>41804.33</v>
      </c>
      <c r="UY569" s="21">
        <f t="shared" si="634"/>
        <v>38134</v>
      </c>
      <c r="UZ569" s="21">
        <f t="shared" si="635"/>
        <v>36120.639999999999</v>
      </c>
      <c r="VA569" s="21">
        <f t="shared" si="636"/>
        <v>3748106.4</v>
      </c>
      <c r="VB569" s="21">
        <f t="shared" si="186"/>
        <v>3431111.84</v>
      </c>
      <c r="VC569" s="21">
        <f t="shared" si="186"/>
        <v>3655241.98</v>
      </c>
      <c r="VD569" s="21">
        <f t="shared" si="637"/>
        <v>1254129.8999999999</v>
      </c>
      <c r="VE569" s="21">
        <f t="shared" si="187"/>
        <v>991484</v>
      </c>
      <c r="VF569" s="21">
        <f t="shared" si="187"/>
        <v>939136.64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124833.68</v>
      </c>
      <c r="WL569" s="21">
        <f t="shared" si="660"/>
        <v>130729.68</v>
      </c>
      <c r="WM569" s="21">
        <f t="shared" si="661"/>
        <v>138393.26999999999</v>
      </c>
      <c r="WN569" s="21">
        <f t="shared" si="662"/>
        <v>31566.63</v>
      </c>
      <c r="WO569" s="21">
        <f t="shared" si="663"/>
        <v>31018.07</v>
      </c>
      <c r="WP569" s="21">
        <f t="shared" si="664"/>
        <v>29996.86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27</v>
      </c>
      <c r="WY569" s="23">
        <v>27</v>
      </c>
      <c r="WZ569" s="21">
        <f t="shared" si="667"/>
        <v>3484236</v>
      </c>
      <c r="XA569" s="21">
        <f t="shared" si="668"/>
        <v>3392280</v>
      </c>
      <c r="XB569" s="21">
        <f t="shared" si="669"/>
        <v>3442176</v>
      </c>
      <c r="XC569" s="21">
        <f t="shared" si="670"/>
        <v>2228877.56</v>
      </c>
      <c r="XD569" s="21">
        <f t="shared" si="671"/>
        <v>2187074.79</v>
      </c>
      <c r="XE569" s="21">
        <f t="shared" si="672"/>
        <v>2232056.79</v>
      </c>
      <c r="XF569" s="21">
        <f t="shared" si="673"/>
        <v>124855.97</v>
      </c>
      <c r="XG569" s="21">
        <f t="shared" si="674"/>
        <v>130872.54</v>
      </c>
      <c r="XH569" s="21">
        <f t="shared" si="675"/>
        <v>138645.96</v>
      </c>
      <c r="XI569" s="21">
        <f t="shared" si="676"/>
        <v>32042.35</v>
      </c>
      <c r="XJ569" s="21">
        <f t="shared" si="677"/>
        <v>30170.39</v>
      </c>
      <c r="XK569" s="21">
        <f t="shared" si="678"/>
        <v>28906.21</v>
      </c>
      <c r="XL569" s="21">
        <f t="shared" si="679"/>
        <v>3495967.16</v>
      </c>
      <c r="XM569" s="21">
        <f t="shared" si="193"/>
        <v>3533558.58</v>
      </c>
      <c r="XN569" s="21">
        <f t="shared" si="193"/>
        <v>3743440.92</v>
      </c>
      <c r="XO569" s="21">
        <f t="shared" si="680"/>
        <v>897185.8</v>
      </c>
      <c r="XP569" s="21">
        <f t="shared" si="194"/>
        <v>814600.53</v>
      </c>
      <c r="XQ569" s="21">
        <f t="shared" si="194"/>
        <v>780467.67</v>
      </c>
      <c r="XR569" s="23">
        <v>17</v>
      </c>
      <c r="XS569" s="23">
        <v>15</v>
      </c>
      <c r="XT569" s="23">
        <v>15</v>
      </c>
      <c r="XU569" s="21">
        <f t="shared" si="681"/>
        <v>2115429</v>
      </c>
      <c r="XV569" s="21">
        <f t="shared" si="682"/>
        <v>1884600</v>
      </c>
      <c r="XW569" s="21">
        <f t="shared" si="683"/>
        <v>1912320</v>
      </c>
      <c r="XX569" s="21">
        <f t="shared" si="684"/>
        <v>1353247.09</v>
      </c>
      <c r="XY569" s="21">
        <f t="shared" si="685"/>
        <v>1215041.55</v>
      </c>
      <c r="XZ569" s="21">
        <f t="shared" si="686"/>
        <v>1240031.55</v>
      </c>
      <c r="YA569" s="21">
        <f t="shared" si="687"/>
        <v>124099.7</v>
      </c>
      <c r="YB569" s="21">
        <f t="shared" si="688"/>
        <v>130303.83</v>
      </c>
      <c r="YC569" s="21">
        <f t="shared" si="689"/>
        <v>137638.66</v>
      </c>
      <c r="YD569" s="21">
        <f t="shared" si="690"/>
        <v>28000.36</v>
      </c>
      <c r="YE569" s="21">
        <f t="shared" si="691"/>
        <v>27434.77</v>
      </c>
      <c r="YF569" s="21">
        <f t="shared" si="692"/>
        <v>26270.93</v>
      </c>
      <c r="YG569" s="21">
        <f t="shared" si="693"/>
        <v>2109694.9</v>
      </c>
      <c r="YH569" s="21">
        <f t="shared" si="195"/>
        <v>1954557.45</v>
      </c>
      <c r="YI569" s="21">
        <f t="shared" si="195"/>
        <v>2064579.9</v>
      </c>
      <c r="YJ569" s="21">
        <f t="shared" si="694"/>
        <v>476006.12</v>
      </c>
      <c r="YK569" s="21">
        <f t="shared" si="196"/>
        <v>411521.55</v>
      </c>
      <c r="YL569" s="21">
        <f t="shared" si="196"/>
        <v>394063.95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124818.47</v>
      </c>
      <c r="YW569" s="21">
        <f t="shared" si="702"/>
        <v>129958.54</v>
      </c>
      <c r="YX569" s="21">
        <f t="shared" si="703"/>
        <v>137025.15</v>
      </c>
      <c r="YY569" s="21">
        <f t="shared" si="704"/>
        <v>34655.730000000003</v>
      </c>
      <c r="YZ569" s="21">
        <f t="shared" si="705"/>
        <v>31935.4</v>
      </c>
      <c r="ZA569" s="21">
        <f t="shared" si="706"/>
        <v>30438.42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124957.38</v>
      </c>
      <c r="ZR569" s="21">
        <f t="shared" si="716"/>
        <v>129694.84</v>
      </c>
      <c r="ZS569" s="21">
        <f t="shared" si="717"/>
        <v>136556.79999999999</v>
      </c>
      <c r="ZT569" s="21">
        <f t="shared" si="718"/>
        <v>45352.32</v>
      </c>
      <c r="ZU569" s="21">
        <f t="shared" si="719"/>
        <v>28064.65</v>
      </c>
      <c r="ZV569" s="21">
        <f t="shared" si="720"/>
        <v>26698.880000000001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123252.26</v>
      </c>
      <c r="AAM569" s="21">
        <f t="shared" si="730"/>
        <v>131984.95999999999</v>
      </c>
      <c r="AAN569" s="21">
        <f t="shared" si="731"/>
        <v>140620.06</v>
      </c>
      <c r="AAO569" s="21">
        <f t="shared" si="732"/>
        <v>39170.120000000003</v>
      </c>
      <c r="AAP569" s="21">
        <f t="shared" si="733"/>
        <v>38261.440000000002</v>
      </c>
      <c r="AAQ569" s="21">
        <f t="shared" si="734"/>
        <v>36546.410000000003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9306624</v>
      </c>
      <c r="ABD569" s="21">
        <f t="shared" si="740"/>
        <v>5811002.21</v>
      </c>
      <c r="ABE569" s="21">
        <f t="shared" si="741"/>
        <v>5913202.21</v>
      </c>
      <c r="ABF569" s="21">
        <f t="shared" si="742"/>
        <v>6034820.21</v>
      </c>
      <c r="ABG569" s="21">
        <f t="shared" si="743"/>
        <v>124834.27</v>
      </c>
      <c r="ABH569" s="21">
        <f t="shared" si="744"/>
        <v>130510.53</v>
      </c>
      <c r="ABI569" s="21">
        <f t="shared" si="745"/>
        <v>138004.38</v>
      </c>
      <c r="ABJ569" s="21">
        <f t="shared" si="746"/>
        <v>24844.68</v>
      </c>
      <c r="ABK569" s="21">
        <f t="shared" si="747"/>
        <v>23671.919999999998</v>
      </c>
      <c r="ABL569" s="21">
        <f t="shared" si="748"/>
        <v>22419.06</v>
      </c>
      <c r="ABM569" s="21">
        <f t="shared" si="749"/>
        <v>9112901.7100000009</v>
      </c>
      <c r="ABN569" s="21">
        <f t="shared" si="203"/>
        <v>9527268.6899999995</v>
      </c>
      <c r="ABO569" s="21">
        <f t="shared" si="203"/>
        <v>10074319.74</v>
      </c>
      <c r="ABP569" s="21">
        <f t="shared" si="750"/>
        <v>1813661.64</v>
      </c>
      <c r="ABQ569" s="21">
        <f t="shared" si="204"/>
        <v>1728050.16</v>
      </c>
      <c r="ABR569" s="21">
        <f t="shared" si="204"/>
        <v>1636591.38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2294784</v>
      </c>
      <c r="ABY569" s="21">
        <f t="shared" si="754"/>
        <v>1432849.86</v>
      </c>
      <c r="ABZ569" s="21">
        <f t="shared" si="755"/>
        <v>1458049.86</v>
      </c>
      <c r="ACA569" s="21">
        <f t="shared" si="756"/>
        <v>1488037.86</v>
      </c>
      <c r="ACB569" s="21">
        <f t="shared" si="757"/>
        <v>124747.7</v>
      </c>
      <c r="ACC569" s="21">
        <f t="shared" si="758"/>
        <v>128654.85</v>
      </c>
      <c r="ACD569" s="21">
        <f t="shared" si="759"/>
        <v>134709.12</v>
      </c>
      <c r="ACE569" s="21">
        <f t="shared" si="760"/>
        <v>30231.95</v>
      </c>
      <c r="ACF569" s="21">
        <f t="shared" si="761"/>
        <v>28280.49</v>
      </c>
      <c r="ACG569" s="21">
        <f t="shared" si="762"/>
        <v>27292.61</v>
      </c>
      <c r="ACH569" s="21">
        <f t="shared" si="763"/>
        <v>2245458.6</v>
      </c>
      <c r="ACI569" s="21">
        <f t="shared" si="205"/>
        <v>2315787.2999999998</v>
      </c>
      <c r="ACJ569" s="21">
        <f t="shared" si="205"/>
        <v>2424764.16</v>
      </c>
      <c r="ACK569" s="21">
        <f t="shared" si="764"/>
        <v>544175.1</v>
      </c>
      <c r="ACL569" s="21">
        <f t="shared" si="206"/>
        <v>509048.82</v>
      </c>
      <c r="ACM569" s="21">
        <f t="shared" si="206"/>
        <v>491266.98</v>
      </c>
      <c r="ACN569" s="23">
        <v>18</v>
      </c>
      <c r="ACO569" s="23">
        <v>16</v>
      </c>
      <c r="ACP569" s="23">
        <v>16</v>
      </c>
      <c r="ACQ569" s="21">
        <f t="shared" si="765"/>
        <v>2239866</v>
      </c>
      <c r="ACR569" s="21">
        <f t="shared" si="766"/>
        <v>2010240</v>
      </c>
      <c r="ACS569" s="21">
        <f t="shared" si="767"/>
        <v>2039808</v>
      </c>
      <c r="ACT569" s="21">
        <f t="shared" si="768"/>
        <v>1432849.86</v>
      </c>
      <c r="ACU569" s="21">
        <f t="shared" si="769"/>
        <v>1296044.32</v>
      </c>
      <c r="ACV569" s="21">
        <f t="shared" si="770"/>
        <v>1322700.32</v>
      </c>
      <c r="ACW569" s="21">
        <f t="shared" si="771"/>
        <v>124811</v>
      </c>
      <c r="ACX569" s="21">
        <f t="shared" si="772"/>
        <v>130169.5</v>
      </c>
      <c r="ACY569" s="21">
        <f t="shared" si="773"/>
        <v>137400.91</v>
      </c>
      <c r="ACZ569" s="21">
        <f t="shared" si="774"/>
        <v>32639.1</v>
      </c>
      <c r="ADA569" s="21">
        <f t="shared" si="775"/>
        <v>30841.38</v>
      </c>
      <c r="ADB569" s="21">
        <f t="shared" si="776"/>
        <v>29693.95</v>
      </c>
      <c r="ADC569" s="21">
        <f t="shared" si="777"/>
        <v>2246598</v>
      </c>
      <c r="ADD569" s="21">
        <f t="shared" si="207"/>
        <v>2082712</v>
      </c>
      <c r="ADE569" s="21">
        <f t="shared" si="207"/>
        <v>2198414.56</v>
      </c>
      <c r="ADF569" s="21">
        <f t="shared" si="778"/>
        <v>587503.80000000005</v>
      </c>
      <c r="ADG569" s="21">
        <f t="shared" si="208"/>
        <v>493462.08</v>
      </c>
      <c r="ADH569" s="21">
        <f t="shared" si="208"/>
        <v>475103.2</v>
      </c>
      <c r="ADI569" s="23">
        <v>26</v>
      </c>
      <c r="ADJ569" s="23">
        <v>25</v>
      </c>
      <c r="ADK569" s="23">
        <v>25</v>
      </c>
      <c r="ADL569" s="21">
        <f t="shared" si="779"/>
        <v>3235362</v>
      </c>
      <c r="ADM569" s="21">
        <f t="shared" si="780"/>
        <v>3141000</v>
      </c>
      <c r="ADN569" s="21">
        <f t="shared" si="781"/>
        <v>3187200</v>
      </c>
      <c r="ADO569" s="21">
        <f t="shared" si="782"/>
        <v>2069672.02</v>
      </c>
      <c r="ADP569" s="21">
        <f t="shared" si="783"/>
        <v>2025069.25</v>
      </c>
      <c r="ADQ569" s="21">
        <f t="shared" si="784"/>
        <v>2066719.25</v>
      </c>
      <c r="ADR569" s="21">
        <f t="shared" si="785"/>
        <v>124859.53</v>
      </c>
      <c r="ADS569" s="21">
        <f t="shared" si="786"/>
        <v>130791.35</v>
      </c>
      <c r="ADT569" s="21">
        <f t="shared" si="787"/>
        <v>138504.26999999999</v>
      </c>
      <c r="ADU569" s="21">
        <f t="shared" si="788"/>
        <v>28461.279999999999</v>
      </c>
      <c r="ADV569" s="21">
        <f t="shared" si="789"/>
        <v>26232.15</v>
      </c>
      <c r="ADW569" s="21">
        <f t="shared" si="790"/>
        <v>24942.76</v>
      </c>
      <c r="ADX569" s="21">
        <f t="shared" si="791"/>
        <v>3246347.78</v>
      </c>
      <c r="ADY569" s="21">
        <f t="shared" si="209"/>
        <v>3269783.75</v>
      </c>
      <c r="ADZ569" s="21">
        <f t="shared" si="209"/>
        <v>3462606.75</v>
      </c>
      <c r="AEA569" s="21">
        <f t="shared" si="792"/>
        <v>739993.28</v>
      </c>
      <c r="AEB569" s="21">
        <f t="shared" si="210"/>
        <v>655803.75</v>
      </c>
      <c r="AEC569" s="21">
        <f t="shared" si="210"/>
        <v>623569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116386.95</v>
      </c>
      <c r="AEN569" s="21">
        <f t="shared" si="800"/>
        <v>130173.25</v>
      </c>
      <c r="AEO569" s="21">
        <f t="shared" si="801"/>
        <v>137402.70000000001</v>
      </c>
      <c r="AEP569" s="21">
        <f t="shared" si="802"/>
        <v>33024.699999999997</v>
      </c>
      <c r="AEQ569" s="21">
        <f t="shared" si="803"/>
        <v>33278.49</v>
      </c>
      <c r="AER569" s="21">
        <f t="shared" si="804"/>
        <v>32084.639999999999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124887.03</v>
      </c>
      <c r="AFI569" s="21">
        <f t="shared" si="814"/>
        <v>131502.32999999999</v>
      </c>
      <c r="AFJ569" s="21">
        <f t="shared" si="815"/>
        <v>139767.99</v>
      </c>
      <c r="AFK569" s="21">
        <f t="shared" si="816"/>
        <v>35888.43</v>
      </c>
      <c r="AFL569" s="21">
        <f t="shared" si="817"/>
        <v>34631.300000000003</v>
      </c>
      <c r="AFM569" s="21">
        <f t="shared" si="818"/>
        <v>33322.449999999997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124812.13</v>
      </c>
      <c r="AGD569" s="21">
        <f t="shared" si="828"/>
        <v>129962.85</v>
      </c>
      <c r="AGE569" s="21">
        <f t="shared" si="829"/>
        <v>137032.81</v>
      </c>
      <c r="AGF569" s="21">
        <f t="shared" si="830"/>
        <v>39341.06</v>
      </c>
      <c r="AGG569" s="21">
        <f t="shared" si="831"/>
        <v>35688.589999999997</v>
      </c>
      <c r="AGH569" s="21">
        <f t="shared" si="832"/>
        <v>34364.67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124828.34</v>
      </c>
      <c r="AGY569" s="21">
        <f t="shared" si="842"/>
        <v>130253.94</v>
      </c>
      <c r="AGZ569" s="21">
        <f t="shared" si="843"/>
        <v>137547.68</v>
      </c>
      <c r="AHA569" s="21">
        <f t="shared" si="844"/>
        <v>59020.85</v>
      </c>
      <c r="AHB569" s="21">
        <f t="shared" si="845"/>
        <v>53209.85</v>
      </c>
      <c r="AHC569" s="21">
        <f t="shared" si="846"/>
        <v>51130.82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124874.6</v>
      </c>
      <c r="AHT569" s="21">
        <f t="shared" si="856"/>
        <v>131323.44</v>
      </c>
      <c r="AHU569" s="21">
        <f t="shared" si="857"/>
        <v>139449.10999999999</v>
      </c>
      <c r="AHV569" s="21">
        <f t="shared" si="858"/>
        <v>34617.839999999997</v>
      </c>
      <c r="AHW569" s="21">
        <f t="shared" si="859"/>
        <v>32745.58</v>
      </c>
      <c r="AHX569" s="21">
        <f t="shared" si="860"/>
        <v>31358.63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121760.48</v>
      </c>
      <c r="AJJ569" s="21">
        <f t="shared" si="885"/>
        <v>130156.11</v>
      </c>
      <c r="AJK569" s="21">
        <f t="shared" si="886"/>
        <v>137379.51999999999</v>
      </c>
      <c r="AJL569" s="21">
        <f t="shared" si="887"/>
        <v>35318.589999999997</v>
      </c>
      <c r="AJM569" s="21">
        <f t="shared" si="888"/>
        <v>33773.39</v>
      </c>
      <c r="AJN569" s="21">
        <f t="shared" si="889"/>
        <v>32559.84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124860.49</v>
      </c>
      <c r="AKE569" s="21">
        <f t="shared" si="899"/>
        <v>130936.75</v>
      </c>
      <c r="AKF569" s="21">
        <f t="shared" si="900"/>
        <v>138762.89000000001</v>
      </c>
      <c r="AKG569" s="21">
        <f t="shared" si="901"/>
        <v>36018.35</v>
      </c>
      <c r="AKH569" s="21">
        <f t="shared" si="902"/>
        <v>33030.61</v>
      </c>
      <c r="AKI569" s="21">
        <f t="shared" si="903"/>
        <v>31828.39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124821.39</v>
      </c>
      <c r="AKZ569" s="21">
        <f t="shared" si="913"/>
        <v>130420</v>
      </c>
      <c r="ALA569" s="21">
        <f t="shared" si="914"/>
        <v>137843.76999999999</v>
      </c>
      <c r="ALB569" s="21">
        <f t="shared" si="915"/>
        <v>36563.050000000003</v>
      </c>
      <c r="ALC569" s="21">
        <f t="shared" si="916"/>
        <v>34906.449999999997</v>
      </c>
      <c r="ALD569" s="21">
        <f t="shared" si="917"/>
        <v>33217.160000000003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124916.91</v>
      </c>
      <c r="ALU569" s="21">
        <f t="shared" si="927"/>
        <v>131781.76999999999</v>
      </c>
      <c r="ALV569" s="21">
        <f t="shared" si="928"/>
        <v>140259.41</v>
      </c>
      <c r="ALW569" s="21">
        <f t="shared" si="929"/>
        <v>41655.57</v>
      </c>
      <c r="ALX569" s="21">
        <f t="shared" si="930"/>
        <v>37637.160000000003</v>
      </c>
      <c r="ALY569" s="21">
        <f t="shared" si="931"/>
        <v>35767.58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5481984</v>
      </c>
      <c r="AML569" s="21">
        <f t="shared" si="937"/>
        <v>3422919.11</v>
      </c>
      <c r="AMM569" s="21">
        <f t="shared" si="938"/>
        <v>3483119.11</v>
      </c>
      <c r="AMN569" s="21">
        <f t="shared" si="939"/>
        <v>3554757.11</v>
      </c>
      <c r="AMO569" s="21">
        <f t="shared" si="940"/>
        <v>124911.63</v>
      </c>
      <c r="AMP569" s="21">
        <f t="shared" si="941"/>
        <v>131527.87</v>
      </c>
      <c r="AMQ569" s="21">
        <f t="shared" si="942"/>
        <v>139810.32</v>
      </c>
      <c r="AMR569" s="21">
        <f t="shared" si="943"/>
        <v>35171.440000000002</v>
      </c>
      <c r="AMS569" s="21">
        <f t="shared" si="944"/>
        <v>31785.51</v>
      </c>
      <c r="AMT569" s="21">
        <f t="shared" si="945"/>
        <v>30294.79</v>
      </c>
      <c r="AMU569" s="21">
        <f t="shared" si="946"/>
        <v>5371200.0899999999</v>
      </c>
      <c r="AMV569" s="21">
        <f t="shared" si="232"/>
        <v>5655698.4100000001</v>
      </c>
      <c r="AMW569" s="21">
        <f t="shared" si="232"/>
        <v>6011843.7599999998</v>
      </c>
      <c r="AMX569" s="21">
        <f t="shared" si="947"/>
        <v>1512371.92</v>
      </c>
      <c r="AMY569" s="21">
        <f t="shared" si="233"/>
        <v>1366776.93</v>
      </c>
      <c r="AMZ569" s="21">
        <f t="shared" si="233"/>
        <v>1302675.97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124864.12</v>
      </c>
      <c r="ANK569" s="21">
        <f t="shared" si="955"/>
        <v>135649.28</v>
      </c>
      <c r="ANL569" s="21">
        <f t="shared" si="956"/>
        <v>147123.81</v>
      </c>
      <c r="ANM569" s="21">
        <f t="shared" si="957"/>
        <v>55960.92</v>
      </c>
      <c r="ANN569" s="21">
        <f t="shared" si="958"/>
        <v>82022.06</v>
      </c>
      <c r="ANO569" s="21">
        <f t="shared" si="959"/>
        <v>80445.919999999998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38</v>
      </c>
      <c r="ANW569" s="23">
        <v>31</v>
      </c>
      <c r="ANX569" s="23">
        <v>31</v>
      </c>
      <c r="ANY569" s="21">
        <f t="shared" si="962"/>
        <v>4728606</v>
      </c>
      <c r="ANZ569" s="21">
        <f t="shared" si="963"/>
        <v>3894840</v>
      </c>
      <c r="AOA569" s="21">
        <f t="shared" si="964"/>
        <v>3952128</v>
      </c>
      <c r="AOB569" s="21">
        <f t="shared" si="965"/>
        <v>3024905.26</v>
      </c>
      <c r="AOC569" s="21">
        <f t="shared" si="966"/>
        <v>2511085.87</v>
      </c>
      <c r="AOD569" s="21">
        <f t="shared" si="967"/>
        <v>2562731.87</v>
      </c>
      <c r="AOE569" s="21">
        <f t="shared" si="968"/>
        <v>122867.12</v>
      </c>
      <c r="AOF569" s="21">
        <f t="shared" si="969"/>
        <v>132469.10999999999</v>
      </c>
      <c r="AOG569" s="21">
        <f t="shared" si="970"/>
        <v>141478.51999999999</v>
      </c>
      <c r="AOH569" s="21">
        <f t="shared" si="971"/>
        <v>32226.16</v>
      </c>
      <c r="AOI569" s="21">
        <f t="shared" si="972"/>
        <v>32724.37</v>
      </c>
      <c r="AOJ569" s="21">
        <f t="shared" si="973"/>
        <v>31227.81</v>
      </c>
      <c r="AOK569" s="21">
        <f t="shared" si="974"/>
        <v>4668950.5599999996</v>
      </c>
      <c r="AOL569" s="21">
        <f t="shared" si="236"/>
        <v>4106542.41</v>
      </c>
      <c r="AOM569" s="21">
        <f t="shared" si="236"/>
        <v>4385834.12</v>
      </c>
      <c r="AON569" s="21">
        <f t="shared" si="975"/>
        <v>1224594.08</v>
      </c>
      <c r="AOO569" s="21">
        <f t="shared" si="237"/>
        <v>1014455.47</v>
      </c>
      <c r="AOP569" s="21">
        <f t="shared" si="237"/>
        <v>968062.11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124898.26</v>
      </c>
      <c r="APA569" s="21">
        <f t="shared" si="983"/>
        <v>131311.97</v>
      </c>
      <c r="APB569" s="21">
        <f t="shared" si="984"/>
        <v>139428.32999999999</v>
      </c>
      <c r="APC569" s="21">
        <f t="shared" si="985"/>
        <v>42067.98</v>
      </c>
      <c r="APD569" s="21">
        <f t="shared" si="986"/>
        <v>36730.959999999999</v>
      </c>
      <c r="APE569" s="21">
        <f t="shared" si="987"/>
        <v>34742.71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124845.09</v>
      </c>
      <c r="APV569" s="21">
        <f t="shared" si="997"/>
        <v>130365.82</v>
      </c>
      <c r="APW569" s="21">
        <f t="shared" si="998"/>
        <v>137748.91</v>
      </c>
      <c r="APX569" s="21">
        <f t="shared" si="999"/>
        <v>36787.800000000003</v>
      </c>
      <c r="APY569" s="21">
        <f t="shared" si="1000"/>
        <v>32923.089999999997</v>
      </c>
      <c r="APZ569" s="21">
        <f t="shared" si="1001"/>
        <v>31425.41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49</v>
      </c>
      <c r="AQI569" s="23">
        <v>49</v>
      </c>
      <c r="AQJ569" s="21">
        <f t="shared" si="1004"/>
        <v>5599665</v>
      </c>
      <c r="AQK569" s="21">
        <f t="shared" si="1005"/>
        <v>6156360</v>
      </c>
      <c r="AQL569" s="21">
        <f t="shared" si="1006"/>
        <v>6246912</v>
      </c>
      <c r="AQM569" s="21">
        <f t="shared" si="1007"/>
        <v>3582124.65</v>
      </c>
      <c r="AQN569" s="21">
        <f t="shared" si="1008"/>
        <v>3969135.73</v>
      </c>
      <c r="AQO569" s="21">
        <f t="shared" si="1009"/>
        <v>4050769.73</v>
      </c>
      <c r="AQP569" s="21">
        <f t="shared" si="1010"/>
        <v>124925.4</v>
      </c>
      <c r="AQQ569" s="21">
        <f t="shared" si="1011"/>
        <v>132164.37</v>
      </c>
      <c r="AQR569" s="21">
        <f t="shared" si="1012"/>
        <v>140937.04999999999</v>
      </c>
      <c r="AQS569" s="21">
        <f t="shared" si="1013"/>
        <v>31875.53</v>
      </c>
      <c r="AQT569" s="21">
        <f t="shared" si="1014"/>
        <v>30839.360000000001</v>
      </c>
      <c r="AQU569" s="21">
        <f t="shared" si="1015"/>
        <v>29706.44</v>
      </c>
      <c r="AQV569" s="21">
        <f t="shared" si="1016"/>
        <v>5621643</v>
      </c>
      <c r="AQW569" s="21">
        <f t="shared" si="242"/>
        <v>6476054.1299999999</v>
      </c>
      <c r="AQX569" s="21">
        <f t="shared" si="242"/>
        <v>6905915.4500000002</v>
      </c>
      <c r="AQY569" s="21">
        <f t="shared" si="1017"/>
        <v>1434398.85</v>
      </c>
      <c r="AQZ569" s="21">
        <f t="shared" si="243"/>
        <v>1511128.64</v>
      </c>
      <c r="ARA569" s="21">
        <f t="shared" si="243"/>
        <v>1455615.56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124893.98</v>
      </c>
      <c r="ARL569" s="21">
        <f t="shared" si="1025"/>
        <v>129901.68</v>
      </c>
      <c r="ARM569" s="21">
        <f t="shared" si="1026"/>
        <v>136926.73000000001</v>
      </c>
      <c r="ARN569" s="21">
        <f t="shared" si="1027"/>
        <v>38941.879999999997</v>
      </c>
      <c r="ARO569" s="21">
        <f t="shared" si="1028"/>
        <v>30093.599999999999</v>
      </c>
      <c r="ARP569" s="21">
        <f t="shared" si="1029"/>
        <v>28612.959999999999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124825.39</v>
      </c>
      <c r="ASG569" s="21">
        <f t="shared" si="1039"/>
        <v>130442.78</v>
      </c>
      <c r="ASH569" s="21">
        <f t="shared" si="1040"/>
        <v>137885.29999999999</v>
      </c>
      <c r="ASI569" s="21">
        <f t="shared" si="1041"/>
        <v>35720.92</v>
      </c>
      <c r="ASJ569" s="21">
        <f t="shared" si="1042"/>
        <v>34021.64</v>
      </c>
      <c r="ASK569" s="21">
        <f t="shared" si="1043"/>
        <v>32092.400000000001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28</v>
      </c>
      <c r="AST569" s="23">
        <v>28</v>
      </c>
      <c r="ASU569" s="21">
        <f t="shared" si="1046"/>
        <v>3235362</v>
      </c>
      <c r="ASV569" s="21">
        <f t="shared" si="1047"/>
        <v>3517920</v>
      </c>
      <c r="ASW569" s="21">
        <f t="shared" si="1048"/>
        <v>3569664</v>
      </c>
      <c r="ASX569" s="21">
        <f t="shared" si="1049"/>
        <v>2069672.02</v>
      </c>
      <c r="ASY569" s="21">
        <f t="shared" si="1050"/>
        <v>2268077.56</v>
      </c>
      <c r="ASZ569" s="21">
        <f t="shared" si="1051"/>
        <v>2314725.56</v>
      </c>
      <c r="ATA569" s="21">
        <f t="shared" si="1052"/>
        <v>124853.73</v>
      </c>
      <c r="ATB569" s="21">
        <f t="shared" si="1053"/>
        <v>130849.28</v>
      </c>
      <c r="ATC569" s="21">
        <f t="shared" si="1054"/>
        <v>138606.51</v>
      </c>
      <c r="ATD569" s="21">
        <f t="shared" si="1055"/>
        <v>29859.919999999998</v>
      </c>
      <c r="ATE569" s="21">
        <f t="shared" si="1056"/>
        <v>29036.27</v>
      </c>
      <c r="ATF569" s="21">
        <f t="shared" si="1057"/>
        <v>27661.8</v>
      </c>
      <c r="ATG569" s="21">
        <f t="shared" si="1058"/>
        <v>3246196.98</v>
      </c>
      <c r="ATH569" s="21">
        <f t="shared" si="248"/>
        <v>3663779.8399999999</v>
      </c>
      <c r="ATI569" s="21">
        <f t="shared" si="248"/>
        <v>3880982.28</v>
      </c>
      <c r="ATJ569" s="21">
        <f t="shared" si="1059"/>
        <v>776357.92</v>
      </c>
      <c r="ATK569" s="21">
        <f t="shared" si="249"/>
        <v>813015.56</v>
      </c>
      <c r="ATL569" s="21">
        <f t="shared" si="249"/>
        <v>774530.4</v>
      </c>
      <c r="ATM569" s="23">
        <v>22</v>
      </c>
      <c r="ATN569" s="23">
        <v>25</v>
      </c>
      <c r="ATO569" s="23">
        <v>25</v>
      </c>
      <c r="ATP569" s="21">
        <f t="shared" si="1060"/>
        <v>2737614</v>
      </c>
      <c r="ATQ569" s="21">
        <f t="shared" si="1061"/>
        <v>3141000</v>
      </c>
      <c r="ATR569" s="21">
        <f t="shared" si="1062"/>
        <v>3187200</v>
      </c>
      <c r="ATS569" s="21">
        <f t="shared" si="1063"/>
        <v>1751260.94</v>
      </c>
      <c r="ATT569" s="21">
        <f t="shared" si="1064"/>
        <v>2025069.25</v>
      </c>
      <c r="ATU569" s="21">
        <f t="shared" si="1065"/>
        <v>2066719.25</v>
      </c>
      <c r="ATV569" s="21">
        <f t="shared" si="1066"/>
        <v>124857.54</v>
      </c>
      <c r="ATW569" s="21">
        <f t="shared" si="1067"/>
        <v>130719.49</v>
      </c>
      <c r="ATX569" s="21">
        <f t="shared" si="1068"/>
        <v>138376.74</v>
      </c>
      <c r="ATY569" s="21">
        <f t="shared" si="1069"/>
        <v>36190.79</v>
      </c>
      <c r="ATZ569" s="21">
        <f t="shared" si="1070"/>
        <v>32899.620000000003</v>
      </c>
      <c r="AUA569" s="21">
        <f t="shared" si="1071"/>
        <v>31042.34</v>
      </c>
      <c r="AUB569" s="21">
        <f t="shared" si="1072"/>
        <v>2746865.88</v>
      </c>
      <c r="AUC569" s="21">
        <f t="shared" si="250"/>
        <v>3267987.25</v>
      </c>
      <c r="AUD569" s="21">
        <f t="shared" si="250"/>
        <v>3459418.5</v>
      </c>
      <c r="AUE569" s="21">
        <f t="shared" si="1073"/>
        <v>796197.38</v>
      </c>
      <c r="AUF569" s="21">
        <f t="shared" si="251"/>
        <v>822490.5</v>
      </c>
      <c r="AUG569" s="21">
        <f t="shared" si="251"/>
        <v>776058.5</v>
      </c>
      <c r="AUH569" s="23">
        <v>28</v>
      </c>
      <c r="AUI569" s="23">
        <v>32</v>
      </c>
      <c r="AUJ569" s="23">
        <v>32</v>
      </c>
      <c r="AUK569" s="21">
        <f t="shared" si="1074"/>
        <v>3484236</v>
      </c>
      <c r="AUL569" s="21">
        <f t="shared" si="1075"/>
        <v>4020480</v>
      </c>
      <c r="AUM569" s="21">
        <f t="shared" si="1076"/>
        <v>4079616</v>
      </c>
      <c r="AUN569" s="21">
        <f t="shared" si="1077"/>
        <v>2228877.56</v>
      </c>
      <c r="AUO569" s="21">
        <f t="shared" si="1078"/>
        <v>2592088.64</v>
      </c>
      <c r="AUP569" s="21">
        <f t="shared" si="1079"/>
        <v>2645400.64</v>
      </c>
      <c r="AUQ569" s="21">
        <f t="shared" si="1080"/>
        <v>124842.05</v>
      </c>
      <c r="AUR569" s="21">
        <f t="shared" si="1081"/>
        <v>130630.17</v>
      </c>
      <c r="AUS569" s="21">
        <f t="shared" si="1082"/>
        <v>138218.48000000001</v>
      </c>
      <c r="AUT569" s="21">
        <f t="shared" si="1083"/>
        <v>34991.15</v>
      </c>
      <c r="AUU569" s="21">
        <f t="shared" si="1084"/>
        <v>32981.599999999999</v>
      </c>
      <c r="AUV569" s="21">
        <f t="shared" si="1085"/>
        <v>31424.42</v>
      </c>
      <c r="AUW569" s="21">
        <f t="shared" si="1086"/>
        <v>3495577.4</v>
      </c>
      <c r="AUX569" s="21">
        <f t="shared" si="252"/>
        <v>4180165.44</v>
      </c>
      <c r="AUY569" s="21">
        <f t="shared" si="252"/>
        <v>4422991.3600000003</v>
      </c>
      <c r="AUZ569" s="21">
        <f t="shared" si="1087"/>
        <v>979752.2</v>
      </c>
      <c r="AVA569" s="21">
        <f t="shared" si="253"/>
        <v>1055411.2</v>
      </c>
      <c r="AVB569" s="21">
        <f t="shared" si="253"/>
        <v>1005581.44</v>
      </c>
      <c r="AVC569" s="41">
        <f t="shared" si="1088"/>
        <v>718</v>
      </c>
      <c r="AVD569" s="41">
        <f t="shared" si="254"/>
        <v>687</v>
      </c>
      <c r="AVE569" s="41">
        <f t="shared" si="254"/>
        <v>687</v>
      </c>
      <c r="AVF569" s="21">
        <f t="shared" si="254"/>
        <v>89345766</v>
      </c>
      <c r="AVG569" s="21">
        <f t="shared" si="254"/>
        <v>86314680</v>
      </c>
      <c r="AVH569" s="21">
        <f t="shared" si="254"/>
        <v>87584256</v>
      </c>
      <c r="AVI569" s="21">
        <f t="shared" si="254"/>
        <v>57154788.859999999</v>
      </c>
      <c r="AVJ569" s="21">
        <f t="shared" si="254"/>
        <v>55648902.990000002</v>
      </c>
      <c r="AVK569" s="21">
        <f t="shared" si="254"/>
        <v>56793444.990000002</v>
      </c>
      <c r="AVL569" s="21"/>
      <c r="AVM569" s="21"/>
      <c r="AVN569" s="21"/>
      <c r="AVO569" s="21"/>
      <c r="AVP569" s="21"/>
      <c r="AVQ569" s="21"/>
      <c r="AVR569" s="21">
        <f t="shared" si="255"/>
        <v>89575079.629999995</v>
      </c>
      <c r="AVS569" s="21">
        <f t="shared" si="255"/>
        <v>90189352.430000007</v>
      </c>
      <c r="AVT569" s="21">
        <f t="shared" si="255"/>
        <v>95746142.060000002</v>
      </c>
      <c r="AVU569" s="21">
        <f t="shared" si="255"/>
        <v>25527895</v>
      </c>
      <c r="AVV569" s="21">
        <f t="shared" si="255"/>
        <v>23003528.48</v>
      </c>
      <c r="AVW569" s="21">
        <f t="shared" si="255"/>
        <v>22096193.870000001</v>
      </c>
    </row>
    <row r="570" spans="1:1271" ht="86.25" customHeight="1">
      <c r="A570" s="22" t="s">
        <v>77</v>
      </c>
      <c r="B570" s="22" t="s">
        <v>82</v>
      </c>
      <c r="C570" s="5"/>
      <c r="D570" s="187"/>
      <c r="E570" s="160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355659.74</v>
      </c>
      <c r="V570" s="21">
        <f t="shared" si="265"/>
        <v>289906.3</v>
      </c>
      <c r="W570" s="21">
        <f t="shared" si="266"/>
        <v>309727.23</v>
      </c>
      <c r="X570" s="21">
        <f t="shared" si="267"/>
        <v>46433.5</v>
      </c>
      <c r="Y570" s="21">
        <f t="shared" si="268"/>
        <v>52745.55</v>
      </c>
      <c r="Z570" s="21">
        <f t="shared" si="269"/>
        <v>49812.11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273245.62</v>
      </c>
      <c r="AQ570" s="21">
        <f t="shared" si="279"/>
        <v>289076.57</v>
      </c>
      <c r="AR570" s="21">
        <f t="shared" si="280"/>
        <v>308252.21999999997</v>
      </c>
      <c r="AS570" s="21">
        <f t="shared" si="281"/>
        <v>47100.07</v>
      </c>
      <c r="AT570" s="21">
        <f t="shared" si="282"/>
        <v>49094.46</v>
      </c>
      <c r="AU570" s="21">
        <f t="shared" si="283"/>
        <v>47488.05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267574.37</v>
      </c>
      <c r="BL570" s="21">
        <f t="shared" si="293"/>
        <v>290223.96000000002</v>
      </c>
      <c r="BM570" s="21">
        <f t="shared" si="294"/>
        <v>310291.23</v>
      </c>
      <c r="BN570" s="21">
        <f t="shared" si="295"/>
        <v>47699.05</v>
      </c>
      <c r="BO570" s="21">
        <f t="shared" si="296"/>
        <v>48253.06</v>
      </c>
      <c r="BP570" s="21">
        <f t="shared" si="297"/>
        <v>45306.27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0</v>
      </c>
      <c r="CG570" s="21">
        <f t="shared" si="307"/>
        <v>0</v>
      </c>
      <c r="CH570" s="21">
        <f t="shared" si="308"/>
        <v>0</v>
      </c>
      <c r="CI570" s="21">
        <f t="shared" si="309"/>
        <v>0</v>
      </c>
      <c r="CJ570" s="21">
        <f t="shared" si="310"/>
        <v>0</v>
      </c>
      <c r="CK570" s="21">
        <f t="shared" si="311"/>
        <v>0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273062.12</v>
      </c>
      <c r="DB570" s="21">
        <f t="shared" si="321"/>
        <v>285776.42</v>
      </c>
      <c r="DC570" s="21">
        <f t="shared" si="322"/>
        <v>302401.90000000002</v>
      </c>
      <c r="DD570" s="21">
        <f t="shared" si="323"/>
        <v>57290.720000000001</v>
      </c>
      <c r="DE570" s="21">
        <f t="shared" si="324"/>
        <v>57159.63</v>
      </c>
      <c r="DF570" s="21">
        <f t="shared" si="325"/>
        <v>55004.76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269916.84999999998</v>
      </c>
      <c r="DW570" s="21">
        <f t="shared" si="335"/>
        <v>289725.03000000003</v>
      </c>
      <c r="DX570" s="21">
        <f t="shared" si="336"/>
        <v>309406.46000000002</v>
      </c>
      <c r="DY570" s="21">
        <f t="shared" si="337"/>
        <v>60734.44</v>
      </c>
      <c r="DZ570" s="21">
        <f t="shared" si="338"/>
        <v>60946.31</v>
      </c>
      <c r="EA570" s="21">
        <f t="shared" si="339"/>
        <v>59087.38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273463.03000000003</v>
      </c>
      <c r="ER570" s="21">
        <f t="shared" si="349"/>
        <v>292143.92</v>
      </c>
      <c r="ES570" s="21">
        <f t="shared" si="350"/>
        <v>313680.57</v>
      </c>
      <c r="ET570" s="21">
        <f t="shared" si="351"/>
        <v>58161.62</v>
      </c>
      <c r="EU570" s="21">
        <f t="shared" si="352"/>
        <v>54866.19</v>
      </c>
      <c r="EV570" s="21">
        <f t="shared" si="353"/>
        <v>53051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273064.45</v>
      </c>
      <c r="FM570" s="21">
        <f t="shared" si="363"/>
        <v>285968.67</v>
      </c>
      <c r="FN570" s="21">
        <f t="shared" si="364"/>
        <v>302737.78000000003</v>
      </c>
      <c r="FO570" s="21">
        <f t="shared" si="365"/>
        <v>48493.36</v>
      </c>
      <c r="FP570" s="21">
        <f t="shared" si="366"/>
        <v>45760.21</v>
      </c>
      <c r="FQ570" s="21">
        <f t="shared" si="367"/>
        <v>44427.96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260468.62</v>
      </c>
      <c r="HC570" s="21">
        <f t="shared" si="392"/>
        <v>285521.3</v>
      </c>
      <c r="HD570" s="21">
        <f t="shared" si="393"/>
        <v>301948.42</v>
      </c>
      <c r="HE570" s="21">
        <f t="shared" si="394"/>
        <v>52147.54</v>
      </c>
      <c r="HF570" s="21">
        <f t="shared" si="395"/>
        <v>52612.97</v>
      </c>
      <c r="HG570" s="21">
        <f t="shared" si="396"/>
        <v>50871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273315.68</v>
      </c>
      <c r="HX570" s="21">
        <f t="shared" si="406"/>
        <v>288710.18</v>
      </c>
      <c r="HY570" s="21">
        <f t="shared" si="407"/>
        <v>307603.53999999998</v>
      </c>
      <c r="HZ570" s="21">
        <f t="shared" si="408"/>
        <v>59671.08</v>
      </c>
      <c r="IA570" s="21">
        <f t="shared" si="409"/>
        <v>51111.15</v>
      </c>
      <c r="IB570" s="21">
        <f t="shared" si="410"/>
        <v>48821.83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273151.15000000002</v>
      </c>
      <c r="IS570" s="21">
        <f t="shared" si="420"/>
        <v>286603.59000000003</v>
      </c>
      <c r="IT570" s="21">
        <f t="shared" si="421"/>
        <v>303867.95</v>
      </c>
      <c r="IU570" s="21">
        <f t="shared" si="422"/>
        <v>50684.28</v>
      </c>
      <c r="IV570" s="21">
        <f t="shared" si="423"/>
        <v>47661.75</v>
      </c>
      <c r="IW570" s="21">
        <f t="shared" si="424"/>
        <v>45446.53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273169.89</v>
      </c>
      <c r="JN570" s="21">
        <f t="shared" si="434"/>
        <v>285787.48</v>
      </c>
      <c r="JO570" s="21">
        <f t="shared" si="435"/>
        <v>302411.34999999998</v>
      </c>
      <c r="JP570" s="21">
        <f t="shared" si="436"/>
        <v>73933.960000000006</v>
      </c>
      <c r="JQ570" s="21">
        <f t="shared" si="437"/>
        <v>66645.399999999994</v>
      </c>
      <c r="JR570" s="21">
        <f t="shared" si="438"/>
        <v>65512.67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273337.49</v>
      </c>
      <c r="KI570" s="21">
        <f t="shared" si="448"/>
        <v>288963.07</v>
      </c>
      <c r="KJ570" s="21">
        <f t="shared" si="449"/>
        <v>308052.02</v>
      </c>
      <c r="KK570" s="21">
        <f t="shared" si="450"/>
        <v>52100.17</v>
      </c>
      <c r="KL570" s="21">
        <f t="shared" si="451"/>
        <v>45752.79</v>
      </c>
      <c r="KM570" s="21">
        <f t="shared" si="452"/>
        <v>43761.279999999999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273274.34000000003</v>
      </c>
      <c r="LD570" s="21">
        <f t="shared" si="462"/>
        <v>286999.78999999998</v>
      </c>
      <c r="LE570" s="21">
        <f t="shared" si="463"/>
        <v>304571.07</v>
      </c>
      <c r="LF570" s="21">
        <f t="shared" si="464"/>
        <v>46753.15</v>
      </c>
      <c r="LG570" s="21">
        <f t="shared" si="465"/>
        <v>41439.96</v>
      </c>
      <c r="LH570" s="21">
        <f t="shared" si="466"/>
        <v>40158.07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273192.02</v>
      </c>
      <c r="LY570" s="21">
        <f t="shared" si="476"/>
        <v>287016.17</v>
      </c>
      <c r="LZ570" s="21">
        <f t="shared" si="477"/>
        <v>304597.02</v>
      </c>
      <c r="MA570" s="21">
        <f t="shared" si="478"/>
        <v>62526.67</v>
      </c>
      <c r="MB570" s="21">
        <f t="shared" si="479"/>
        <v>58059.8</v>
      </c>
      <c r="MC570" s="21">
        <f t="shared" si="480"/>
        <v>56475.13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273237.71999999997</v>
      </c>
      <c r="MT570" s="21">
        <f t="shared" si="490"/>
        <v>288320.02</v>
      </c>
      <c r="MU570" s="21">
        <f t="shared" si="491"/>
        <v>306912.86</v>
      </c>
      <c r="MV570" s="21">
        <f t="shared" si="492"/>
        <v>72983.88</v>
      </c>
      <c r="MW570" s="21">
        <f t="shared" si="493"/>
        <v>65851.350000000006</v>
      </c>
      <c r="MX570" s="21">
        <f t="shared" si="494"/>
        <v>62780.24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273072.99</v>
      </c>
      <c r="NO570" s="21">
        <f t="shared" si="504"/>
        <v>285191.34999999998</v>
      </c>
      <c r="NP570" s="21">
        <f t="shared" si="505"/>
        <v>301361.42</v>
      </c>
      <c r="NQ570" s="21">
        <f t="shared" si="506"/>
        <v>43733.89</v>
      </c>
      <c r="NR570" s="21">
        <f t="shared" si="507"/>
        <v>42017.72</v>
      </c>
      <c r="NS570" s="21">
        <f t="shared" si="508"/>
        <v>40357.96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273200.87</v>
      </c>
      <c r="OJ570" s="21">
        <f t="shared" si="518"/>
        <v>288824.32000000001</v>
      </c>
      <c r="OK570" s="21">
        <f t="shared" si="519"/>
        <v>307809.14</v>
      </c>
      <c r="OL570" s="21">
        <f t="shared" si="520"/>
        <v>61534.71</v>
      </c>
      <c r="OM570" s="21">
        <f t="shared" si="521"/>
        <v>61613.16</v>
      </c>
      <c r="ON570" s="21">
        <f t="shared" si="522"/>
        <v>59692.91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273179.07</v>
      </c>
      <c r="PE570" s="21">
        <f t="shared" si="532"/>
        <v>287068.64</v>
      </c>
      <c r="PF570" s="21">
        <f t="shared" si="533"/>
        <v>304679.74</v>
      </c>
      <c r="PG570" s="21">
        <f t="shared" si="534"/>
        <v>48877.88</v>
      </c>
      <c r="PH570" s="21">
        <f t="shared" si="535"/>
        <v>48038.41</v>
      </c>
      <c r="PI570" s="21">
        <f t="shared" si="536"/>
        <v>46685.75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273311.35999999999</v>
      </c>
      <c r="PZ570" s="21">
        <f t="shared" si="546"/>
        <v>289054.45</v>
      </c>
      <c r="QA570" s="21">
        <f t="shared" si="547"/>
        <v>308210.99</v>
      </c>
      <c r="QB570" s="21">
        <f t="shared" si="548"/>
        <v>60013.09</v>
      </c>
      <c r="QC570" s="21">
        <f t="shared" si="549"/>
        <v>55465.61</v>
      </c>
      <c r="QD570" s="21">
        <f t="shared" si="550"/>
        <v>53669.21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273121.59999999998</v>
      </c>
      <c r="QU570" s="21">
        <f t="shared" si="560"/>
        <v>286437.38</v>
      </c>
      <c r="QV570" s="21">
        <f t="shared" si="561"/>
        <v>303571.5</v>
      </c>
      <c r="QW570" s="21">
        <f t="shared" si="562"/>
        <v>54060.84</v>
      </c>
      <c r="QX570" s="21">
        <f t="shared" si="563"/>
        <v>51761.03</v>
      </c>
      <c r="QY570" s="21">
        <f t="shared" si="564"/>
        <v>49309.38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256791.64</v>
      </c>
      <c r="RP570" s="21">
        <f t="shared" si="574"/>
        <v>287652.82</v>
      </c>
      <c r="RQ570" s="21">
        <f t="shared" si="575"/>
        <v>305727.13</v>
      </c>
      <c r="RR570" s="21">
        <f t="shared" si="576"/>
        <v>37321.870000000003</v>
      </c>
      <c r="RS570" s="21">
        <f t="shared" si="577"/>
        <v>38280.449999999997</v>
      </c>
      <c r="RT570" s="21">
        <f t="shared" si="578"/>
        <v>36406.28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273109.64</v>
      </c>
      <c r="SK570" s="21">
        <f t="shared" si="588"/>
        <v>283323.28999999998</v>
      </c>
      <c r="SL570" s="21">
        <f t="shared" si="589"/>
        <v>298035.71999999997</v>
      </c>
      <c r="SM570" s="21">
        <f t="shared" si="590"/>
        <v>54457.65</v>
      </c>
      <c r="SN570" s="21">
        <f t="shared" si="591"/>
        <v>47100.54</v>
      </c>
      <c r="SO570" s="21">
        <f t="shared" si="592"/>
        <v>45182.38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273327.57</v>
      </c>
      <c r="TF570" s="21">
        <f t="shared" si="603"/>
        <v>289015.34000000003</v>
      </c>
      <c r="TG570" s="21">
        <f t="shared" si="604"/>
        <v>308145.11</v>
      </c>
      <c r="TH570" s="21">
        <f t="shared" si="605"/>
        <v>55189.67</v>
      </c>
      <c r="TI570" s="21">
        <f t="shared" si="606"/>
        <v>49953.39</v>
      </c>
      <c r="TJ570" s="21">
        <f t="shared" si="607"/>
        <v>48371.91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273287.34000000003</v>
      </c>
      <c r="UA570" s="21">
        <f t="shared" si="617"/>
        <v>287656.28999999998</v>
      </c>
      <c r="UB570" s="21">
        <f t="shared" si="618"/>
        <v>305736.38</v>
      </c>
      <c r="UC570" s="21">
        <f t="shared" si="619"/>
        <v>59852.58</v>
      </c>
      <c r="UD570" s="21">
        <f t="shared" si="620"/>
        <v>52910.67</v>
      </c>
      <c r="UE570" s="21">
        <f t="shared" si="621"/>
        <v>50707.91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273320.57</v>
      </c>
      <c r="UV570" s="21">
        <f t="shared" si="631"/>
        <v>288730.40999999997</v>
      </c>
      <c r="UW570" s="21">
        <f t="shared" si="632"/>
        <v>307637.15000000002</v>
      </c>
      <c r="UX570" s="21">
        <f t="shared" si="633"/>
        <v>57242.11</v>
      </c>
      <c r="UY570" s="21">
        <f t="shared" si="634"/>
        <v>52335.48</v>
      </c>
      <c r="UZ570" s="21">
        <f t="shared" si="635"/>
        <v>49701.89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273094.8</v>
      </c>
      <c r="WL570" s="21">
        <f t="shared" si="660"/>
        <v>286025.8</v>
      </c>
      <c r="WM570" s="21">
        <f t="shared" si="661"/>
        <v>302838.39</v>
      </c>
      <c r="WN570" s="21">
        <f t="shared" si="662"/>
        <v>43223.76</v>
      </c>
      <c r="WO570" s="21">
        <f t="shared" si="663"/>
        <v>42569.51</v>
      </c>
      <c r="WP570" s="21">
        <f t="shared" si="664"/>
        <v>41275.589999999997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273143.56</v>
      </c>
      <c r="XG570" s="21">
        <f t="shared" si="674"/>
        <v>286338.38</v>
      </c>
      <c r="XH570" s="21">
        <f t="shared" si="675"/>
        <v>303391.35999999999</v>
      </c>
      <c r="XI570" s="21">
        <f t="shared" si="676"/>
        <v>43875.15</v>
      </c>
      <c r="XJ570" s="21">
        <f t="shared" si="677"/>
        <v>41406.15</v>
      </c>
      <c r="XK570" s="21">
        <f t="shared" si="678"/>
        <v>39774.870000000003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271489.11</v>
      </c>
      <c r="YB570" s="21">
        <f t="shared" si="688"/>
        <v>285094.09000000003</v>
      </c>
      <c r="YC570" s="21">
        <f t="shared" si="689"/>
        <v>301187.13</v>
      </c>
      <c r="YD570" s="21">
        <f t="shared" si="690"/>
        <v>38340.51</v>
      </c>
      <c r="YE570" s="21">
        <f t="shared" si="691"/>
        <v>37651.75</v>
      </c>
      <c r="YF570" s="21">
        <f t="shared" si="692"/>
        <v>36148.720000000001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273061.52</v>
      </c>
      <c r="YW570" s="21">
        <f t="shared" si="702"/>
        <v>284338.59999999998</v>
      </c>
      <c r="YX570" s="21">
        <f t="shared" si="703"/>
        <v>299844.61</v>
      </c>
      <c r="YY570" s="21">
        <f t="shared" si="704"/>
        <v>47453.62</v>
      </c>
      <c r="YZ570" s="21">
        <f t="shared" si="705"/>
        <v>43828.46</v>
      </c>
      <c r="ZA570" s="21">
        <f t="shared" si="706"/>
        <v>41883.19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273365.40999999997</v>
      </c>
      <c r="ZR570" s="21">
        <f t="shared" si="716"/>
        <v>283761.65000000002</v>
      </c>
      <c r="ZS570" s="21">
        <f t="shared" si="717"/>
        <v>298819.75</v>
      </c>
      <c r="ZT570" s="21">
        <f t="shared" si="718"/>
        <v>62100.32</v>
      </c>
      <c r="ZU570" s="21">
        <f t="shared" si="719"/>
        <v>38516.21</v>
      </c>
      <c r="ZV570" s="21">
        <f t="shared" si="720"/>
        <v>36737.58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269635.17</v>
      </c>
      <c r="AAM570" s="21">
        <f t="shared" si="730"/>
        <v>288772.26</v>
      </c>
      <c r="AAN570" s="21">
        <f t="shared" si="731"/>
        <v>307711.15999999997</v>
      </c>
      <c r="AAO570" s="21">
        <f t="shared" si="732"/>
        <v>53635.12</v>
      </c>
      <c r="AAP570" s="21">
        <f t="shared" si="733"/>
        <v>52510.38</v>
      </c>
      <c r="AAQ570" s="21">
        <f t="shared" si="734"/>
        <v>50287.76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273096.09999999998</v>
      </c>
      <c r="ABH570" s="21">
        <f t="shared" si="744"/>
        <v>285546.31</v>
      </c>
      <c r="ABI570" s="21">
        <f t="shared" si="745"/>
        <v>301987.40999999997</v>
      </c>
      <c r="ABJ570" s="21">
        <f t="shared" si="746"/>
        <v>34019.480000000003</v>
      </c>
      <c r="ABK570" s="21">
        <f t="shared" si="747"/>
        <v>32487.58</v>
      </c>
      <c r="ABL570" s="21">
        <f t="shared" si="748"/>
        <v>30848.57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/>
      <c r="ABT570" s="23">
        <v>15</v>
      </c>
      <c r="ABU570" s="23">
        <v>15</v>
      </c>
      <c r="ABV570" s="21">
        <f t="shared" si="751"/>
        <v>0</v>
      </c>
      <c r="ABW570" s="21">
        <f t="shared" si="752"/>
        <v>4123350</v>
      </c>
      <c r="ABX570" s="21">
        <f t="shared" si="753"/>
        <v>4184625</v>
      </c>
      <c r="ABY570" s="21">
        <f t="shared" si="754"/>
        <v>0</v>
      </c>
      <c r="ABZ570" s="21">
        <f t="shared" si="755"/>
        <v>1667535</v>
      </c>
      <c r="ACA570" s="21">
        <f t="shared" si="756"/>
        <v>1706280</v>
      </c>
      <c r="ACB570" s="21">
        <f t="shared" si="757"/>
        <v>272906.71000000002</v>
      </c>
      <c r="ACC570" s="21">
        <f t="shared" si="758"/>
        <v>281486.25</v>
      </c>
      <c r="ACD570" s="21">
        <f t="shared" si="759"/>
        <v>294776.58</v>
      </c>
      <c r="ACE570" s="21">
        <f t="shared" si="760"/>
        <v>41396.199999999997</v>
      </c>
      <c r="ACF570" s="21">
        <f t="shared" si="761"/>
        <v>38812.43</v>
      </c>
      <c r="ACG570" s="21">
        <f t="shared" si="762"/>
        <v>37554.550000000003</v>
      </c>
      <c r="ACH570" s="21">
        <f t="shared" si="763"/>
        <v>0</v>
      </c>
      <c r="ACI570" s="21">
        <f t="shared" si="205"/>
        <v>4222293.75</v>
      </c>
      <c r="ACJ570" s="21">
        <f t="shared" si="205"/>
        <v>4421648.7</v>
      </c>
      <c r="ACK570" s="21">
        <f t="shared" si="764"/>
        <v>0</v>
      </c>
      <c r="ACL570" s="21">
        <f t="shared" si="206"/>
        <v>582186.44999999995</v>
      </c>
      <c r="ACM570" s="21">
        <f t="shared" si="206"/>
        <v>563318.25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273045.2</v>
      </c>
      <c r="ACX570" s="21">
        <f t="shared" si="772"/>
        <v>284800.15999999997</v>
      </c>
      <c r="ACY570" s="21">
        <f t="shared" si="773"/>
        <v>300666.88</v>
      </c>
      <c r="ACZ570" s="21">
        <f t="shared" si="774"/>
        <v>44692.28</v>
      </c>
      <c r="ADA570" s="21">
        <f t="shared" si="775"/>
        <v>42327.02</v>
      </c>
      <c r="ADB570" s="21">
        <f t="shared" si="776"/>
        <v>40858.800000000003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273151.34999999998</v>
      </c>
      <c r="ADS570" s="21">
        <f t="shared" si="786"/>
        <v>286160.73</v>
      </c>
      <c r="ADT570" s="21">
        <f t="shared" si="787"/>
        <v>303081.28999999998</v>
      </c>
      <c r="ADU570" s="21">
        <f t="shared" si="788"/>
        <v>38971.65</v>
      </c>
      <c r="ADV570" s="21">
        <f t="shared" si="789"/>
        <v>36001.26</v>
      </c>
      <c r="ADW570" s="21">
        <f t="shared" si="790"/>
        <v>34321.17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254616.15</v>
      </c>
      <c r="AEN570" s="21">
        <f t="shared" si="800"/>
        <v>284808.37</v>
      </c>
      <c r="AEO570" s="21">
        <f t="shared" si="801"/>
        <v>300670.8</v>
      </c>
      <c r="AEP570" s="21">
        <f t="shared" si="802"/>
        <v>45220.28</v>
      </c>
      <c r="AEQ570" s="21">
        <f t="shared" si="803"/>
        <v>45671.72</v>
      </c>
      <c r="AER570" s="21">
        <f t="shared" si="804"/>
        <v>44148.37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273211.52000000002</v>
      </c>
      <c r="AFI570" s="21">
        <f t="shared" si="814"/>
        <v>287716.3</v>
      </c>
      <c r="AFJ570" s="21">
        <f t="shared" si="815"/>
        <v>305846.62</v>
      </c>
      <c r="AFK570" s="21">
        <f t="shared" si="816"/>
        <v>49141.55</v>
      </c>
      <c r="AFL570" s="21">
        <f t="shared" si="817"/>
        <v>47528.34</v>
      </c>
      <c r="AFM570" s="21">
        <f t="shared" si="818"/>
        <v>45851.59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273047.65999999997</v>
      </c>
      <c r="AGD570" s="21">
        <f t="shared" si="828"/>
        <v>284348.03999999998</v>
      </c>
      <c r="AGE570" s="21">
        <f t="shared" si="829"/>
        <v>299861.39</v>
      </c>
      <c r="AGF570" s="21">
        <f t="shared" si="830"/>
        <v>53869.19</v>
      </c>
      <c r="AGG570" s="21">
        <f t="shared" si="831"/>
        <v>48979.37</v>
      </c>
      <c r="AGH570" s="21">
        <f t="shared" si="832"/>
        <v>47285.69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273083.11</v>
      </c>
      <c r="AGY570" s="21">
        <f t="shared" si="842"/>
        <v>284984.92</v>
      </c>
      <c r="AGZ570" s="21">
        <f t="shared" si="843"/>
        <v>300988.05</v>
      </c>
      <c r="AHA570" s="21">
        <f t="shared" si="844"/>
        <v>80816.460000000006</v>
      </c>
      <c r="AHB570" s="21">
        <f t="shared" si="845"/>
        <v>73025.73</v>
      </c>
      <c r="AHC570" s="21">
        <f t="shared" si="846"/>
        <v>70355.86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273184.33</v>
      </c>
      <c r="AHT570" s="21">
        <f t="shared" si="856"/>
        <v>287324.90999999997</v>
      </c>
      <c r="AHU570" s="21">
        <f t="shared" si="857"/>
        <v>305148.84999999998</v>
      </c>
      <c r="AHV570" s="21">
        <f t="shared" si="858"/>
        <v>47401.74</v>
      </c>
      <c r="AHW570" s="21">
        <f t="shared" si="859"/>
        <v>44940.35</v>
      </c>
      <c r="AHX570" s="21">
        <f t="shared" si="860"/>
        <v>43149.39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266371.65000000002</v>
      </c>
      <c r="AJJ570" s="21">
        <f t="shared" si="885"/>
        <v>284770.88</v>
      </c>
      <c r="AJK570" s="21">
        <f t="shared" si="886"/>
        <v>300620.08</v>
      </c>
      <c r="AJL570" s="21">
        <f t="shared" si="887"/>
        <v>48361.27</v>
      </c>
      <c r="AJM570" s="21">
        <f t="shared" si="888"/>
        <v>46350.93</v>
      </c>
      <c r="AJN570" s="21">
        <f t="shared" si="889"/>
        <v>44802.25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273153.46000000002</v>
      </c>
      <c r="AKE570" s="21">
        <f t="shared" si="899"/>
        <v>286478.84999999998</v>
      </c>
      <c r="AKF570" s="21">
        <f t="shared" si="900"/>
        <v>303647.21999999997</v>
      </c>
      <c r="AKG570" s="21">
        <f t="shared" si="901"/>
        <v>49319.44</v>
      </c>
      <c r="AKH570" s="21">
        <f t="shared" si="902"/>
        <v>45331.53</v>
      </c>
      <c r="AKI570" s="21">
        <f t="shared" si="903"/>
        <v>43795.78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273067.90999999997</v>
      </c>
      <c r="AKZ570" s="21">
        <f t="shared" si="913"/>
        <v>285348.25</v>
      </c>
      <c r="ALA570" s="21">
        <f t="shared" si="914"/>
        <v>301635.96999999997</v>
      </c>
      <c r="ALB570" s="21">
        <f t="shared" si="915"/>
        <v>50065.29</v>
      </c>
      <c r="ALC570" s="21">
        <f t="shared" si="916"/>
        <v>47905.96</v>
      </c>
      <c r="ALD570" s="21">
        <f t="shared" si="917"/>
        <v>45706.73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273276.88</v>
      </c>
      <c r="ALU570" s="21">
        <f t="shared" si="927"/>
        <v>288327.69</v>
      </c>
      <c r="ALV570" s="21">
        <f t="shared" si="928"/>
        <v>306921.96999999997</v>
      </c>
      <c r="ALW570" s="21">
        <f t="shared" si="929"/>
        <v>57038.41</v>
      </c>
      <c r="ALX570" s="21">
        <f t="shared" si="930"/>
        <v>51653.61</v>
      </c>
      <c r="ALY570" s="21">
        <f t="shared" si="931"/>
        <v>49216.1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273265.34000000003</v>
      </c>
      <c r="AMP570" s="21">
        <f t="shared" si="941"/>
        <v>287772.18</v>
      </c>
      <c r="AMQ570" s="21">
        <f t="shared" si="942"/>
        <v>305939.27</v>
      </c>
      <c r="AMR570" s="21">
        <f t="shared" si="943"/>
        <v>48159.77</v>
      </c>
      <c r="AMS570" s="21">
        <f t="shared" si="944"/>
        <v>43622.75</v>
      </c>
      <c r="AMT570" s="21">
        <f t="shared" si="945"/>
        <v>41685.550000000003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273161.40999999997</v>
      </c>
      <c r="ANK570" s="21">
        <f t="shared" si="955"/>
        <v>296789.49</v>
      </c>
      <c r="ANL570" s="21">
        <f t="shared" si="956"/>
        <v>321942.96000000002</v>
      </c>
      <c r="ANM570" s="21">
        <f t="shared" si="957"/>
        <v>76626.53</v>
      </c>
      <c r="ANN570" s="21">
        <f t="shared" si="958"/>
        <v>112567.89</v>
      </c>
      <c r="ANO570" s="21">
        <f t="shared" si="959"/>
        <v>110693.37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268792.63</v>
      </c>
      <c r="AOF570" s="21">
        <f t="shared" si="969"/>
        <v>289831.53999999998</v>
      </c>
      <c r="AOG570" s="21">
        <f t="shared" si="970"/>
        <v>309589.69</v>
      </c>
      <c r="AOH570" s="21">
        <f t="shared" si="971"/>
        <v>44126.85</v>
      </c>
      <c r="AOI570" s="21">
        <f t="shared" si="972"/>
        <v>44911.25</v>
      </c>
      <c r="AOJ570" s="21">
        <f t="shared" si="973"/>
        <v>42969.38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273236.08</v>
      </c>
      <c r="APA570" s="21">
        <f t="shared" si="983"/>
        <v>287299.8</v>
      </c>
      <c r="APB570" s="21">
        <f t="shared" si="984"/>
        <v>305103.35999999999</v>
      </c>
      <c r="APC570" s="21">
        <f t="shared" si="985"/>
        <v>57603.12</v>
      </c>
      <c r="APD570" s="21">
        <f t="shared" si="986"/>
        <v>50409.94</v>
      </c>
      <c r="APE570" s="21">
        <f t="shared" si="987"/>
        <v>47805.87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273119.78000000003</v>
      </c>
      <c r="APV570" s="21">
        <f t="shared" si="997"/>
        <v>285229.7</v>
      </c>
      <c r="APW570" s="21">
        <f t="shared" si="998"/>
        <v>301428.39</v>
      </c>
      <c r="APX570" s="21">
        <f t="shared" si="999"/>
        <v>50373.03</v>
      </c>
      <c r="APY570" s="21">
        <f t="shared" si="1000"/>
        <v>45183.98</v>
      </c>
      <c r="APZ570" s="21">
        <f t="shared" si="1001"/>
        <v>43241.279999999999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273295.46000000002</v>
      </c>
      <c r="AQQ570" s="21">
        <f t="shared" si="1011"/>
        <v>289164.78999999998</v>
      </c>
      <c r="AQR570" s="21">
        <f t="shared" si="1012"/>
        <v>308404.83</v>
      </c>
      <c r="AQS570" s="21">
        <f t="shared" si="1013"/>
        <v>43646.73</v>
      </c>
      <c r="AQT570" s="21">
        <f t="shared" si="1014"/>
        <v>42324.24</v>
      </c>
      <c r="AQU570" s="21">
        <f t="shared" si="1015"/>
        <v>40875.99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273226.71999999997</v>
      </c>
      <c r="ARL570" s="21">
        <f t="shared" si="1025"/>
        <v>284214.2</v>
      </c>
      <c r="ARM570" s="21">
        <f t="shared" si="1026"/>
        <v>299629.26</v>
      </c>
      <c r="ARN570" s="21">
        <f t="shared" si="1027"/>
        <v>53322.59</v>
      </c>
      <c r="ARO570" s="21">
        <f t="shared" si="1028"/>
        <v>41300.76</v>
      </c>
      <c r="ARP570" s="21">
        <f t="shared" si="1029"/>
        <v>39371.360000000001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273076.65999999997</v>
      </c>
      <c r="ASG570" s="21">
        <f t="shared" si="1039"/>
        <v>285398.09000000003</v>
      </c>
      <c r="ASH570" s="21">
        <f t="shared" si="1040"/>
        <v>301726.84999999998</v>
      </c>
      <c r="ASI570" s="21">
        <f t="shared" si="1041"/>
        <v>48912.18</v>
      </c>
      <c r="ASJ570" s="21">
        <f t="shared" si="1042"/>
        <v>46691.64</v>
      </c>
      <c r="ASK570" s="21">
        <f t="shared" si="1043"/>
        <v>44159.05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273138.67</v>
      </c>
      <c r="ATB570" s="21">
        <f t="shared" si="1053"/>
        <v>286287.46999999997</v>
      </c>
      <c r="ATC570" s="21">
        <f t="shared" si="1054"/>
        <v>303305.03999999998</v>
      </c>
      <c r="ATD570" s="21">
        <f t="shared" si="1055"/>
        <v>40886.79</v>
      </c>
      <c r="ATE570" s="21">
        <f t="shared" si="1056"/>
        <v>39849.660000000003</v>
      </c>
      <c r="ATF570" s="21">
        <f t="shared" si="1057"/>
        <v>38062.559999999998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273147</v>
      </c>
      <c r="ATW570" s="21">
        <f t="shared" si="1067"/>
        <v>286003.51</v>
      </c>
      <c r="ATX570" s="21">
        <f t="shared" si="1068"/>
        <v>302802.23</v>
      </c>
      <c r="ATY570" s="21">
        <f t="shared" si="1069"/>
        <v>49555.56</v>
      </c>
      <c r="ATZ570" s="21">
        <f t="shared" si="1070"/>
        <v>45151.77</v>
      </c>
      <c r="AUA570" s="21">
        <f t="shared" si="1071"/>
        <v>42714.17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273113.11</v>
      </c>
      <c r="AUR570" s="21">
        <f t="shared" si="1081"/>
        <v>285808.09000000003</v>
      </c>
      <c r="AUS570" s="21">
        <f t="shared" si="1082"/>
        <v>302455.90999999997</v>
      </c>
      <c r="AUT570" s="21">
        <f t="shared" si="1083"/>
        <v>47912.91</v>
      </c>
      <c r="AUU570" s="21">
        <f t="shared" si="1084"/>
        <v>45264.28</v>
      </c>
      <c r="AUV570" s="21">
        <f t="shared" si="1085"/>
        <v>43239.91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0</v>
      </c>
      <c r="AVD570" s="41">
        <f t="shared" si="254"/>
        <v>15</v>
      </c>
      <c r="AVE570" s="41">
        <f t="shared" si="254"/>
        <v>15</v>
      </c>
      <c r="AVF570" s="21">
        <f t="shared" si="254"/>
        <v>0</v>
      </c>
      <c r="AVG570" s="21">
        <f t="shared" si="254"/>
        <v>4123350</v>
      </c>
      <c r="AVH570" s="21">
        <f t="shared" si="254"/>
        <v>4184625</v>
      </c>
      <c r="AVI570" s="21">
        <f t="shared" si="254"/>
        <v>0</v>
      </c>
      <c r="AVJ570" s="21">
        <f t="shared" si="254"/>
        <v>1667535</v>
      </c>
      <c r="AVK570" s="21">
        <f t="shared" si="254"/>
        <v>1706280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4222293.75</v>
      </c>
      <c r="AVT570" s="21">
        <f t="shared" si="255"/>
        <v>4421648.7</v>
      </c>
      <c r="AVU570" s="21">
        <f t="shared" si="255"/>
        <v>0</v>
      </c>
      <c r="AVV570" s="21">
        <f t="shared" si="255"/>
        <v>582186.44999999995</v>
      </c>
      <c r="AVW570" s="21">
        <f t="shared" si="255"/>
        <v>563318.25</v>
      </c>
    </row>
    <row r="571" spans="1:1271" ht="87.75" customHeight="1">
      <c r="A571" s="22" t="s">
        <v>73</v>
      </c>
      <c r="B571" s="22" t="s">
        <v>83</v>
      </c>
      <c r="C571" s="5"/>
      <c r="D571" s="187"/>
      <c r="E571" s="160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96825.99</v>
      </c>
      <c r="J571" s="21">
        <f t="shared" si="257"/>
        <v>98574.99</v>
      </c>
      <c r="K571" s="21">
        <f t="shared" si="257"/>
        <v>100657.99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310804.28000000003</v>
      </c>
      <c r="V571" s="21">
        <f t="shared" si="265"/>
        <v>253330.8</v>
      </c>
      <c r="W571" s="21">
        <f t="shared" si="266"/>
        <v>270632.59000000003</v>
      </c>
      <c r="X571" s="21">
        <f t="shared" si="267"/>
        <v>41247.800000000003</v>
      </c>
      <c r="Y571" s="21">
        <f t="shared" si="268"/>
        <v>46770.16</v>
      </c>
      <c r="Z571" s="21">
        <f t="shared" si="269"/>
        <v>44078.23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238784.15</v>
      </c>
      <c r="AQ571" s="21">
        <f t="shared" si="279"/>
        <v>252605.74</v>
      </c>
      <c r="AR571" s="21">
        <f t="shared" si="280"/>
        <v>269343.77</v>
      </c>
      <c r="AS571" s="21">
        <f t="shared" si="281"/>
        <v>41839.93</v>
      </c>
      <c r="AT571" s="21">
        <f t="shared" si="282"/>
        <v>43532.69</v>
      </c>
      <c r="AU571" s="21">
        <f t="shared" si="283"/>
        <v>42021.69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233828.16</v>
      </c>
      <c r="BL571" s="21">
        <f t="shared" si="293"/>
        <v>253608.38</v>
      </c>
      <c r="BM571" s="21">
        <f t="shared" si="294"/>
        <v>271125.40999999997</v>
      </c>
      <c r="BN571" s="21">
        <f t="shared" si="295"/>
        <v>42372.02</v>
      </c>
      <c r="BO571" s="21">
        <f t="shared" si="296"/>
        <v>42786.62</v>
      </c>
      <c r="BP571" s="21">
        <f t="shared" si="297"/>
        <v>40091.06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0</v>
      </c>
      <c r="CG571" s="21">
        <f t="shared" si="307"/>
        <v>0</v>
      </c>
      <c r="CH571" s="21">
        <f t="shared" si="308"/>
        <v>0</v>
      </c>
      <c r="CI571" s="21">
        <f t="shared" si="309"/>
        <v>0</v>
      </c>
      <c r="CJ571" s="21">
        <f t="shared" si="310"/>
        <v>0</v>
      </c>
      <c r="CK571" s="21">
        <f t="shared" si="311"/>
        <v>0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238623.79</v>
      </c>
      <c r="DB571" s="21">
        <f t="shared" si="321"/>
        <v>249721.95</v>
      </c>
      <c r="DC571" s="21">
        <f t="shared" si="322"/>
        <v>264231.89</v>
      </c>
      <c r="DD571" s="21">
        <f t="shared" si="323"/>
        <v>50892.5</v>
      </c>
      <c r="DE571" s="21">
        <f t="shared" si="324"/>
        <v>50684.19</v>
      </c>
      <c r="DF571" s="21">
        <f t="shared" si="325"/>
        <v>48673.16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235875.21</v>
      </c>
      <c r="DW571" s="21">
        <f t="shared" si="335"/>
        <v>253172.39</v>
      </c>
      <c r="DX571" s="21">
        <f t="shared" si="336"/>
        <v>270352.32</v>
      </c>
      <c r="DY571" s="21">
        <f t="shared" si="337"/>
        <v>53951.62</v>
      </c>
      <c r="DZ571" s="21">
        <f t="shared" si="338"/>
        <v>54041.88</v>
      </c>
      <c r="EA571" s="21">
        <f t="shared" si="339"/>
        <v>52285.83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238974.15</v>
      </c>
      <c r="ER571" s="21">
        <f t="shared" si="349"/>
        <v>255286.11</v>
      </c>
      <c r="ES571" s="21">
        <f t="shared" si="350"/>
        <v>274086.94</v>
      </c>
      <c r="ET571" s="21">
        <f t="shared" si="351"/>
        <v>51666.13</v>
      </c>
      <c r="EU571" s="21">
        <f t="shared" si="352"/>
        <v>48650.559999999998</v>
      </c>
      <c r="EV571" s="21">
        <f t="shared" si="353"/>
        <v>46944.29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238625.84</v>
      </c>
      <c r="FM571" s="21">
        <f t="shared" si="363"/>
        <v>249889.95</v>
      </c>
      <c r="FN571" s="21">
        <f t="shared" si="364"/>
        <v>264525.38</v>
      </c>
      <c r="FO571" s="21">
        <f t="shared" si="365"/>
        <v>43077.62</v>
      </c>
      <c r="FP571" s="21">
        <f t="shared" si="366"/>
        <v>40576.17</v>
      </c>
      <c r="FQ571" s="21">
        <f t="shared" si="367"/>
        <v>39313.85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227618.57</v>
      </c>
      <c r="HC571" s="21">
        <f t="shared" si="392"/>
        <v>249499.02</v>
      </c>
      <c r="HD571" s="21">
        <f t="shared" si="393"/>
        <v>263835.65000000002</v>
      </c>
      <c r="HE571" s="21">
        <f t="shared" si="394"/>
        <v>46323.7</v>
      </c>
      <c r="HF571" s="21">
        <f t="shared" si="395"/>
        <v>46652.6</v>
      </c>
      <c r="HG571" s="21">
        <f t="shared" si="396"/>
        <v>45015.23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238845.37</v>
      </c>
      <c r="HX571" s="21">
        <f t="shared" si="406"/>
        <v>252285.58</v>
      </c>
      <c r="HY571" s="21">
        <f t="shared" si="407"/>
        <v>268776.96000000002</v>
      </c>
      <c r="HZ571" s="21">
        <f t="shared" si="408"/>
        <v>53007.01</v>
      </c>
      <c r="IA571" s="21">
        <f t="shared" si="409"/>
        <v>45320.92</v>
      </c>
      <c r="IB571" s="21">
        <f t="shared" si="410"/>
        <v>43201.94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238701.6</v>
      </c>
      <c r="IS571" s="21">
        <f t="shared" si="420"/>
        <v>250444.77</v>
      </c>
      <c r="IT571" s="21">
        <f t="shared" si="421"/>
        <v>265512.89</v>
      </c>
      <c r="IU571" s="21">
        <f t="shared" si="422"/>
        <v>45023.86</v>
      </c>
      <c r="IV571" s="21">
        <f t="shared" si="423"/>
        <v>42262.29</v>
      </c>
      <c r="IW571" s="21">
        <f t="shared" si="424"/>
        <v>40215.17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238717.97</v>
      </c>
      <c r="JN571" s="21">
        <f t="shared" si="434"/>
        <v>249731.62</v>
      </c>
      <c r="JO571" s="21">
        <f t="shared" si="435"/>
        <v>264240.15000000002</v>
      </c>
      <c r="JP571" s="21">
        <f t="shared" si="436"/>
        <v>65677.02</v>
      </c>
      <c r="JQ571" s="21">
        <f t="shared" si="437"/>
        <v>59095.34</v>
      </c>
      <c r="JR571" s="21">
        <f t="shared" si="438"/>
        <v>57971.5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238864.43</v>
      </c>
      <c r="KI571" s="21">
        <f t="shared" si="448"/>
        <v>252506.57</v>
      </c>
      <c r="KJ571" s="21">
        <f t="shared" si="449"/>
        <v>269168.83</v>
      </c>
      <c r="KK571" s="21">
        <f t="shared" si="450"/>
        <v>46281.62</v>
      </c>
      <c r="KL571" s="21">
        <f t="shared" si="451"/>
        <v>40569.589999999997</v>
      </c>
      <c r="KM571" s="21">
        <f t="shared" si="452"/>
        <v>38723.910000000003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238809.25</v>
      </c>
      <c r="LD571" s="21">
        <f t="shared" si="462"/>
        <v>250790.98</v>
      </c>
      <c r="LE571" s="21">
        <f t="shared" si="463"/>
        <v>266127.27</v>
      </c>
      <c r="LF571" s="21">
        <f t="shared" si="464"/>
        <v>41531.75</v>
      </c>
      <c r="LG571" s="21">
        <f t="shared" si="465"/>
        <v>36745.35</v>
      </c>
      <c r="LH571" s="21">
        <f t="shared" si="466"/>
        <v>35535.47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238737.32</v>
      </c>
      <c r="LY571" s="21">
        <f t="shared" si="476"/>
        <v>250805.3</v>
      </c>
      <c r="LZ571" s="21">
        <f t="shared" si="477"/>
        <v>266149.94</v>
      </c>
      <c r="MA571" s="21">
        <f t="shared" si="478"/>
        <v>55543.69</v>
      </c>
      <c r="MB571" s="21">
        <f t="shared" si="479"/>
        <v>51482.37</v>
      </c>
      <c r="MC571" s="21">
        <f t="shared" si="480"/>
        <v>49974.27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238777.25</v>
      </c>
      <c r="MT571" s="21">
        <f t="shared" si="490"/>
        <v>251944.65</v>
      </c>
      <c r="MU571" s="21">
        <f t="shared" si="491"/>
        <v>268173.46000000002</v>
      </c>
      <c r="MV571" s="21">
        <f t="shared" si="492"/>
        <v>64833.04</v>
      </c>
      <c r="MW571" s="21">
        <f t="shared" si="493"/>
        <v>58391.25</v>
      </c>
      <c r="MX571" s="21">
        <f t="shared" si="494"/>
        <v>55553.599999999999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238633.3</v>
      </c>
      <c r="NO571" s="21">
        <f t="shared" si="504"/>
        <v>249210.7</v>
      </c>
      <c r="NP571" s="21">
        <f t="shared" si="505"/>
        <v>263322.74</v>
      </c>
      <c r="NQ571" s="21">
        <f t="shared" si="506"/>
        <v>38849.68</v>
      </c>
      <c r="NR571" s="21">
        <f t="shared" si="507"/>
        <v>37257.65</v>
      </c>
      <c r="NS571" s="21">
        <f t="shared" si="508"/>
        <v>35712.35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238745.05</v>
      </c>
      <c r="OJ571" s="21">
        <f t="shared" si="518"/>
        <v>252385.32</v>
      </c>
      <c r="OK571" s="21">
        <f t="shared" si="519"/>
        <v>268956.61</v>
      </c>
      <c r="OL571" s="21">
        <f t="shared" si="520"/>
        <v>54662.52</v>
      </c>
      <c r="OM571" s="21">
        <f t="shared" si="521"/>
        <v>54633.19</v>
      </c>
      <c r="ON571" s="21">
        <f t="shared" si="522"/>
        <v>52821.65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238725.99</v>
      </c>
      <c r="PE571" s="21">
        <f t="shared" si="532"/>
        <v>250851.15</v>
      </c>
      <c r="PF571" s="21">
        <f t="shared" si="533"/>
        <v>266222.21999999997</v>
      </c>
      <c r="PG571" s="21">
        <f t="shared" si="534"/>
        <v>43419.199999999997</v>
      </c>
      <c r="PH571" s="21">
        <f t="shared" si="535"/>
        <v>42596.28</v>
      </c>
      <c r="PI571" s="21">
        <f t="shared" si="536"/>
        <v>41311.75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238841.60000000001</v>
      </c>
      <c r="PZ571" s="21">
        <f t="shared" si="546"/>
        <v>252586.42</v>
      </c>
      <c r="QA571" s="21">
        <f t="shared" si="547"/>
        <v>269307.74</v>
      </c>
      <c r="QB571" s="21">
        <f t="shared" si="548"/>
        <v>53310.83</v>
      </c>
      <c r="QC571" s="21">
        <f t="shared" si="549"/>
        <v>49182.07</v>
      </c>
      <c r="QD571" s="21">
        <f t="shared" si="550"/>
        <v>47491.34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238675.77</v>
      </c>
      <c r="QU571" s="21">
        <f t="shared" si="560"/>
        <v>250299.51999999999</v>
      </c>
      <c r="QV571" s="21">
        <f t="shared" si="561"/>
        <v>265253.86</v>
      </c>
      <c r="QW571" s="21">
        <f t="shared" si="562"/>
        <v>48023.33</v>
      </c>
      <c r="QX571" s="21">
        <f t="shared" si="563"/>
        <v>45897.18</v>
      </c>
      <c r="QY571" s="21">
        <f t="shared" si="564"/>
        <v>43633.37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224405.33</v>
      </c>
      <c r="RP571" s="21">
        <f t="shared" si="574"/>
        <v>251361.62</v>
      </c>
      <c r="RQ571" s="21">
        <f t="shared" si="575"/>
        <v>267137.40000000002</v>
      </c>
      <c r="RR571" s="21">
        <f t="shared" si="576"/>
        <v>33153.760000000002</v>
      </c>
      <c r="RS571" s="21">
        <f t="shared" si="577"/>
        <v>33943.769999999997</v>
      </c>
      <c r="RT571" s="21">
        <f t="shared" si="578"/>
        <v>32215.54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27</v>
      </c>
      <c r="SB571" s="23">
        <v>41</v>
      </c>
      <c r="SC571" s="23">
        <v>41</v>
      </c>
      <c r="SD571" s="21">
        <f t="shared" si="581"/>
        <v>6423138</v>
      </c>
      <c r="SE571" s="21">
        <f t="shared" si="582"/>
        <v>9848569</v>
      </c>
      <c r="SF571" s="21">
        <f t="shared" si="583"/>
        <v>9994242</v>
      </c>
      <c r="SG571" s="21">
        <f t="shared" si="584"/>
        <v>2614301.73</v>
      </c>
      <c r="SH571" s="21">
        <f t="shared" si="585"/>
        <v>4041574.59</v>
      </c>
      <c r="SI571" s="21">
        <f t="shared" si="586"/>
        <v>4126977.59</v>
      </c>
      <c r="SJ571" s="21">
        <f t="shared" si="587"/>
        <v>238665.32</v>
      </c>
      <c r="SK571" s="21">
        <f t="shared" si="588"/>
        <v>247578.32</v>
      </c>
      <c r="SL571" s="21">
        <f t="shared" si="589"/>
        <v>260416.82</v>
      </c>
      <c r="SM571" s="21">
        <f t="shared" si="590"/>
        <v>48375.82</v>
      </c>
      <c r="SN571" s="21">
        <f t="shared" si="591"/>
        <v>41764.660000000003</v>
      </c>
      <c r="SO571" s="21">
        <f t="shared" si="592"/>
        <v>39981.43</v>
      </c>
      <c r="SP571" s="21">
        <f t="shared" si="593"/>
        <v>6443963.6399999997</v>
      </c>
      <c r="SQ571" s="21">
        <f t="shared" si="180"/>
        <v>10150711.119999999</v>
      </c>
      <c r="SR571" s="21">
        <f t="shared" si="180"/>
        <v>10677089.619999999</v>
      </c>
      <c r="SS571" s="21">
        <f t="shared" si="594"/>
        <v>1306147.1399999999</v>
      </c>
      <c r="ST571" s="21">
        <f t="shared" si="181"/>
        <v>1712351.06</v>
      </c>
      <c r="SU571" s="21">
        <f t="shared" si="181"/>
        <v>1639238.63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238855.76</v>
      </c>
      <c r="TF571" s="21">
        <f t="shared" si="603"/>
        <v>252552.24</v>
      </c>
      <c r="TG571" s="21">
        <f t="shared" si="604"/>
        <v>269250.17</v>
      </c>
      <c r="TH571" s="21">
        <f t="shared" si="605"/>
        <v>49026.09</v>
      </c>
      <c r="TI571" s="21">
        <f t="shared" si="606"/>
        <v>44294.31</v>
      </c>
      <c r="TJ571" s="21">
        <f t="shared" si="607"/>
        <v>42803.81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238820.61</v>
      </c>
      <c r="UA571" s="21">
        <f t="shared" si="617"/>
        <v>251364.65</v>
      </c>
      <c r="UB571" s="21">
        <f t="shared" si="618"/>
        <v>267145.48</v>
      </c>
      <c r="UC571" s="21">
        <f t="shared" si="619"/>
        <v>53168.25</v>
      </c>
      <c r="UD571" s="21">
        <f t="shared" si="620"/>
        <v>46916.58</v>
      </c>
      <c r="UE571" s="21">
        <f t="shared" si="621"/>
        <v>44870.92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238849.65</v>
      </c>
      <c r="UV571" s="21">
        <f t="shared" si="631"/>
        <v>252303.26</v>
      </c>
      <c r="UW571" s="21">
        <f t="shared" si="632"/>
        <v>268806.33</v>
      </c>
      <c r="UX571" s="21">
        <f t="shared" si="633"/>
        <v>50849.31</v>
      </c>
      <c r="UY571" s="21">
        <f t="shared" si="634"/>
        <v>46406.55</v>
      </c>
      <c r="UZ571" s="21">
        <f t="shared" si="635"/>
        <v>43980.7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238652.35</v>
      </c>
      <c r="WL571" s="21">
        <f t="shared" si="660"/>
        <v>249939.88</v>
      </c>
      <c r="WM571" s="21">
        <f t="shared" si="661"/>
        <v>264613.28999999998</v>
      </c>
      <c r="WN571" s="21">
        <f t="shared" si="662"/>
        <v>38396.53</v>
      </c>
      <c r="WO571" s="21">
        <f t="shared" si="663"/>
        <v>37746.93</v>
      </c>
      <c r="WP571" s="21">
        <f t="shared" si="664"/>
        <v>36524.35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238694.97</v>
      </c>
      <c r="XG571" s="21">
        <f t="shared" si="674"/>
        <v>250213.01</v>
      </c>
      <c r="XH571" s="21">
        <f t="shared" si="675"/>
        <v>265096.46000000002</v>
      </c>
      <c r="XI571" s="21">
        <f t="shared" si="676"/>
        <v>38975.18</v>
      </c>
      <c r="XJ571" s="21">
        <f t="shared" si="677"/>
        <v>36715.370000000003</v>
      </c>
      <c r="XK571" s="21">
        <f t="shared" si="678"/>
        <v>35196.379999999997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237249.17</v>
      </c>
      <c r="YB571" s="21">
        <f t="shared" si="688"/>
        <v>249125.71</v>
      </c>
      <c r="YC571" s="21">
        <f t="shared" si="689"/>
        <v>263170.46000000002</v>
      </c>
      <c r="YD571" s="21">
        <f t="shared" si="690"/>
        <v>34058.639999999999</v>
      </c>
      <c r="YE571" s="21">
        <f t="shared" si="691"/>
        <v>33386.29</v>
      </c>
      <c r="YF571" s="21">
        <f t="shared" si="692"/>
        <v>31987.64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238623.27</v>
      </c>
      <c r="YW571" s="21">
        <f t="shared" si="702"/>
        <v>248465.54</v>
      </c>
      <c r="YX571" s="21">
        <f t="shared" si="703"/>
        <v>261997.39</v>
      </c>
      <c r="YY571" s="21">
        <f t="shared" si="704"/>
        <v>42154</v>
      </c>
      <c r="YZ571" s="21">
        <f t="shared" si="705"/>
        <v>38863.26</v>
      </c>
      <c r="ZA571" s="21">
        <f t="shared" si="706"/>
        <v>37062.01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238888.84</v>
      </c>
      <c r="ZR571" s="21">
        <f t="shared" si="716"/>
        <v>247961.37</v>
      </c>
      <c r="ZS571" s="21">
        <f t="shared" si="717"/>
        <v>261101.89</v>
      </c>
      <c r="ZT571" s="21">
        <f t="shared" si="718"/>
        <v>55164.95</v>
      </c>
      <c r="ZU571" s="21">
        <f t="shared" si="719"/>
        <v>34152.82</v>
      </c>
      <c r="ZV571" s="21">
        <f t="shared" si="720"/>
        <v>32508.71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235629.05</v>
      </c>
      <c r="AAM571" s="21">
        <f t="shared" si="730"/>
        <v>252339.83</v>
      </c>
      <c r="AAN571" s="21">
        <f t="shared" si="731"/>
        <v>268871</v>
      </c>
      <c r="AAO571" s="21">
        <f t="shared" si="732"/>
        <v>47645.15</v>
      </c>
      <c r="AAP571" s="21">
        <f t="shared" si="733"/>
        <v>46561.63</v>
      </c>
      <c r="AAQ571" s="21">
        <f t="shared" si="734"/>
        <v>44499.13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238653.49</v>
      </c>
      <c r="ABH571" s="21">
        <f t="shared" si="744"/>
        <v>249520.88</v>
      </c>
      <c r="ABI571" s="21">
        <f t="shared" si="745"/>
        <v>263869.71999999997</v>
      </c>
      <c r="ABJ571" s="21">
        <f t="shared" si="746"/>
        <v>30220.19</v>
      </c>
      <c r="ABK571" s="21">
        <f t="shared" si="747"/>
        <v>28807.16</v>
      </c>
      <c r="ABL571" s="21">
        <f t="shared" si="748"/>
        <v>27297.58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84">
        <v>47</v>
      </c>
      <c r="ABT571" s="184">
        <v>35</v>
      </c>
      <c r="ABU571" s="184">
        <v>35</v>
      </c>
      <c r="ABV571" s="21">
        <f t="shared" si="751"/>
        <v>11181018</v>
      </c>
      <c r="ABW571" s="21">
        <f t="shared" si="752"/>
        <v>8407315</v>
      </c>
      <c r="ABX571" s="21">
        <f t="shared" si="753"/>
        <v>8531670</v>
      </c>
      <c r="ABY571" s="21">
        <f t="shared" si="754"/>
        <v>4550821.53</v>
      </c>
      <c r="ABZ571" s="21">
        <f t="shared" si="755"/>
        <v>3450124.65</v>
      </c>
      <c r="ACA571" s="21">
        <f t="shared" si="756"/>
        <v>3523029.65</v>
      </c>
      <c r="ACB571" s="21">
        <f t="shared" si="757"/>
        <v>238487.98</v>
      </c>
      <c r="ACC571" s="21">
        <f t="shared" si="758"/>
        <v>245973.04</v>
      </c>
      <c r="ACD571" s="21">
        <f t="shared" si="759"/>
        <v>257569.06</v>
      </c>
      <c r="ACE571" s="21">
        <f t="shared" si="760"/>
        <v>36773.07</v>
      </c>
      <c r="ACF571" s="21">
        <f t="shared" si="761"/>
        <v>34415.480000000003</v>
      </c>
      <c r="ACG571" s="21">
        <f t="shared" si="762"/>
        <v>33231.64</v>
      </c>
      <c r="ACH571" s="21">
        <f t="shared" si="763"/>
        <v>11208935.060000001</v>
      </c>
      <c r="ACI571" s="21">
        <f t="shared" si="205"/>
        <v>8609056.4000000004</v>
      </c>
      <c r="ACJ571" s="21">
        <f t="shared" si="205"/>
        <v>9014917.0999999996</v>
      </c>
      <c r="ACK571" s="21">
        <f t="shared" si="764"/>
        <v>1728334.29</v>
      </c>
      <c r="ACL571" s="21">
        <f t="shared" si="206"/>
        <v>1204541.8</v>
      </c>
      <c r="ACM571" s="21">
        <f t="shared" si="206"/>
        <v>1163107.3999999999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238609.01</v>
      </c>
      <c r="ACX571" s="21">
        <f t="shared" si="772"/>
        <v>248868.87</v>
      </c>
      <c r="ACY571" s="21">
        <f t="shared" si="773"/>
        <v>262715.87</v>
      </c>
      <c r="ACZ571" s="21">
        <f t="shared" si="774"/>
        <v>39701.040000000001</v>
      </c>
      <c r="ADA571" s="21">
        <f t="shared" si="775"/>
        <v>37531.910000000003</v>
      </c>
      <c r="ADB571" s="21">
        <f t="shared" si="776"/>
        <v>36155.54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238701.77</v>
      </c>
      <c r="ADS571" s="21">
        <f t="shared" si="786"/>
        <v>250057.78</v>
      </c>
      <c r="ADT571" s="21">
        <f t="shared" si="787"/>
        <v>264825.53000000003</v>
      </c>
      <c r="ADU571" s="21">
        <f t="shared" si="788"/>
        <v>34619.29</v>
      </c>
      <c r="ADV571" s="21">
        <f t="shared" si="789"/>
        <v>31922.79</v>
      </c>
      <c r="ADW571" s="21">
        <f t="shared" si="790"/>
        <v>30370.45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31</v>
      </c>
      <c r="AEE571" s="23">
        <v>29</v>
      </c>
      <c r="AEF571" s="23">
        <v>29</v>
      </c>
      <c r="AEG571" s="21">
        <f t="shared" si="793"/>
        <v>7374714</v>
      </c>
      <c r="AEH571" s="21">
        <f t="shared" si="794"/>
        <v>6966061</v>
      </c>
      <c r="AEI571" s="21">
        <f t="shared" si="795"/>
        <v>7069098</v>
      </c>
      <c r="AEJ571" s="21">
        <f t="shared" si="796"/>
        <v>3001605.69</v>
      </c>
      <c r="AEK571" s="21">
        <f t="shared" si="797"/>
        <v>2858674.71</v>
      </c>
      <c r="AEL571" s="21">
        <f t="shared" si="798"/>
        <v>2919081.71</v>
      </c>
      <c r="AEM571" s="21">
        <f t="shared" si="799"/>
        <v>222504.22</v>
      </c>
      <c r="AEN571" s="21">
        <f t="shared" si="800"/>
        <v>248876.04</v>
      </c>
      <c r="AEO571" s="21">
        <f t="shared" si="801"/>
        <v>262719.3</v>
      </c>
      <c r="AEP571" s="21">
        <f t="shared" si="802"/>
        <v>40170.080000000002</v>
      </c>
      <c r="AEQ571" s="21">
        <f t="shared" si="803"/>
        <v>40497.71</v>
      </c>
      <c r="AER571" s="21">
        <f t="shared" si="804"/>
        <v>39066.449999999997</v>
      </c>
      <c r="AES571" s="21">
        <f t="shared" si="805"/>
        <v>6897630.8200000003</v>
      </c>
      <c r="AET571" s="21">
        <f t="shared" si="211"/>
        <v>7217405.1600000001</v>
      </c>
      <c r="AEU571" s="21">
        <f t="shared" si="211"/>
        <v>7618859.7000000002</v>
      </c>
      <c r="AEV571" s="21">
        <f t="shared" si="806"/>
        <v>1245272.48</v>
      </c>
      <c r="AEW571" s="21">
        <f t="shared" si="212"/>
        <v>1174433.5900000001</v>
      </c>
      <c r="AEX571" s="21">
        <f t="shared" si="212"/>
        <v>1132927.05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238754.35</v>
      </c>
      <c r="AFI571" s="21">
        <f t="shared" si="814"/>
        <v>251417.09</v>
      </c>
      <c r="AFJ571" s="21">
        <f t="shared" si="815"/>
        <v>267241.81</v>
      </c>
      <c r="AFK571" s="21">
        <f t="shared" si="816"/>
        <v>43653.42</v>
      </c>
      <c r="AFL571" s="21">
        <f t="shared" si="817"/>
        <v>42143.99</v>
      </c>
      <c r="AFM571" s="21">
        <f t="shared" si="818"/>
        <v>40573.61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238611.16</v>
      </c>
      <c r="AGD571" s="21">
        <f t="shared" si="828"/>
        <v>248473.78</v>
      </c>
      <c r="AGE571" s="21">
        <f t="shared" si="829"/>
        <v>262012.05</v>
      </c>
      <c r="AGF571" s="21">
        <f t="shared" si="830"/>
        <v>47853.08</v>
      </c>
      <c r="AGG571" s="21">
        <f t="shared" si="831"/>
        <v>43430.64</v>
      </c>
      <c r="AGH571" s="21">
        <f t="shared" si="832"/>
        <v>41842.629999999997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238642.14</v>
      </c>
      <c r="AGY571" s="21">
        <f t="shared" si="842"/>
        <v>249030.32</v>
      </c>
      <c r="AGZ571" s="21">
        <f t="shared" si="843"/>
        <v>262996.51</v>
      </c>
      <c r="AHA571" s="21">
        <f t="shared" si="844"/>
        <v>71790.87</v>
      </c>
      <c r="AHB571" s="21">
        <f t="shared" si="845"/>
        <v>64752.85</v>
      </c>
      <c r="AHC571" s="21">
        <f t="shared" si="846"/>
        <v>62257.19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238730.59</v>
      </c>
      <c r="AHT571" s="21">
        <f t="shared" si="856"/>
        <v>251075.08</v>
      </c>
      <c r="AHU571" s="21">
        <f t="shared" si="857"/>
        <v>266632.11</v>
      </c>
      <c r="AHV571" s="21">
        <f t="shared" si="858"/>
        <v>42107.91</v>
      </c>
      <c r="AHW571" s="21">
        <f t="shared" si="859"/>
        <v>39849.19</v>
      </c>
      <c r="AHX571" s="21">
        <f t="shared" si="860"/>
        <v>38182.46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232777.12</v>
      </c>
      <c r="AJJ571" s="21">
        <f t="shared" si="885"/>
        <v>248843.27</v>
      </c>
      <c r="AJK571" s="21">
        <f t="shared" si="886"/>
        <v>262674.98</v>
      </c>
      <c r="AJL571" s="21">
        <f t="shared" si="887"/>
        <v>42960.29</v>
      </c>
      <c r="AJM571" s="21">
        <f t="shared" si="888"/>
        <v>41099.97</v>
      </c>
      <c r="AJN571" s="21">
        <f t="shared" si="889"/>
        <v>39645.050000000003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238703.61</v>
      </c>
      <c r="AKE571" s="21">
        <f t="shared" si="899"/>
        <v>250335.77</v>
      </c>
      <c r="AKF571" s="21">
        <f t="shared" si="900"/>
        <v>265320.02</v>
      </c>
      <c r="AKG571" s="21">
        <f t="shared" si="901"/>
        <v>43811.44</v>
      </c>
      <c r="AKH571" s="21">
        <f t="shared" si="902"/>
        <v>40196.050000000003</v>
      </c>
      <c r="AKI571" s="21">
        <f t="shared" si="903"/>
        <v>38754.44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238628.86</v>
      </c>
      <c r="AKZ571" s="21">
        <f t="shared" si="913"/>
        <v>249347.8</v>
      </c>
      <c r="ALA571" s="21">
        <f t="shared" si="914"/>
        <v>263562.64</v>
      </c>
      <c r="ALB571" s="21">
        <f t="shared" si="915"/>
        <v>44474</v>
      </c>
      <c r="ALC571" s="21">
        <f t="shared" si="916"/>
        <v>42478.84</v>
      </c>
      <c r="ALD571" s="21">
        <f t="shared" si="917"/>
        <v>40445.42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238811.47</v>
      </c>
      <c r="ALU571" s="21">
        <f t="shared" si="927"/>
        <v>251951.34</v>
      </c>
      <c r="ALV571" s="21">
        <f t="shared" si="928"/>
        <v>268181.42</v>
      </c>
      <c r="ALW571" s="21">
        <f t="shared" si="929"/>
        <v>50668.36</v>
      </c>
      <c r="ALX571" s="21">
        <f t="shared" si="930"/>
        <v>45801.93</v>
      </c>
      <c r="ALY571" s="21">
        <f t="shared" si="931"/>
        <v>43550.82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238801.39</v>
      </c>
      <c r="AMP571" s="21">
        <f t="shared" si="941"/>
        <v>251465.92</v>
      </c>
      <c r="AMQ571" s="21">
        <f t="shared" si="942"/>
        <v>267322.76</v>
      </c>
      <c r="AMR571" s="21">
        <f t="shared" si="943"/>
        <v>42781.29</v>
      </c>
      <c r="AMS571" s="21">
        <f t="shared" si="944"/>
        <v>38680.85</v>
      </c>
      <c r="AMT571" s="21">
        <f t="shared" si="945"/>
        <v>36887.120000000003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238710.56</v>
      </c>
      <c r="ANK571" s="21">
        <f t="shared" si="955"/>
        <v>259345.58</v>
      </c>
      <c r="ANL571" s="21">
        <f t="shared" si="956"/>
        <v>281306.43</v>
      </c>
      <c r="ANM571" s="21">
        <f t="shared" si="957"/>
        <v>68068.88</v>
      </c>
      <c r="ANN571" s="21">
        <f t="shared" si="958"/>
        <v>99815.4</v>
      </c>
      <c r="ANO571" s="21">
        <f t="shared" si="959"/>
        <v>97951.44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234892.77</v>
      </c>
      <c r="AOF571" s="21">
        <f t="shared" si="969"/>
        <v>253265.47</v>
      </c>
      <c r="AOG571" s="21">
        <f t="shared" si="970"/>
        <v>270512.42</v>
      </c>
      <c r="AOH571" s="21">
        <f t="shared" si="971"/>
        <v>39198.76</v>
      </c>
      <c r="AOI571" s="21">
        <f t="shared" si="972"/>
        <v>39823.39</v>
      </c>
      <c r="AOJ571" s="21">
        <f t="shared" si="973"/>
        <v>38023.17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238775.81</v>
      </c>
      <c r="APA571" s="21">
        <f t="shared" si="983"/>
        <v>251053.14</v>
      </c>
      <c r="APB571" s="21">
        <f t="shared" si="984"/>
        <v>266592.37</v>
      </c>
      <c r="APC571" s="21">
        <f t="shared" si="985"/>
        <v>51170</v>
      </c>
      <c r="APD571" s="21">
        <f t="shared" si="986"/>
        <v>44699.14</v>
      </c>
      <c r="APE571" s="21">
        <f t="shared" si="987"/>
        <v>42302.93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238674.18</v>
      </c>
      <c r="APV571" s="21">
        <f t="shared" si="997"/>
        <v>249244.21</v>
      </c>
      <c r="APW571" s="21">
        <f t="shared" si="998"/>
        <v>263381.26</v>
      </c>
      <c r="APX571" s="21">
        <f t="shared" si="999"/>
        <v>44747.37</v>
      </c>
      <c r="APY571" s="21">
        <f t="shared" si="1000"/>
        <v>40065.22</v>
      </c>
      <c r="APZ571" s="21">
        <f t="shared" si="1001"/>
        <v>38263.769999999997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238827.7</v>
      </c>
      <c r="AQQ571" s="21">
        <f t="shared" si="1011"/>
        <v>252682.83</v>
      </c>
      <c r="AQR571" s="21">
        <f t="shared" si="1012"/>
        <v>269477.11</v>
      </c>
      <c r="AQS571" s="21">
        <f t="shared" si="1013"/>
        <v>38772.269999999997</v>
      </c>
      <c r="AQT571" s="21">
        <f t="shared" si="1014"/>
        <v>37529.449999999997</v>
      </c>
      <c r="AQU571" s="21">
        <f t="shared" si="1015"/>
        <v>36170.74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238767.64</v>
      </c>
      <c r="ARL571" s="21">
        <f t="shared" si="1025"/>
        <v>248356.83</v>
      </c>
      <c r="ARM571" s="21">
        <f t="shared" si="1026"/>
        <v>261809.22</v>
      </c>
      <c r="ARN571" s="21">
        <f t="shared" si="1027"/>
        <v>47367.519999999997</v>
      </c>
      <c r="ARO571" s="21">
        <f t="shared" si="1028"/>
        <v>36621.919999999998</v>
      </c>
      <c r="ARP571" s="21">
        <f t="shared" si="1029"/>
        <v>34839.31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238636.5</v>
      </c>
      <c r="ASG571" s="21">
        <f t="shared" si="1039"/>
        <v>249391.35999999999</v>
      </c>
      <c r="ASH571" s="21">
        <f t="shared" si="1040"/>
        <v>263642.03999999998</v>
      </c>
      <c r="ASI571" s="21">
        <f t="shared" si="1041"/>
        <v>43449.66</v>
      </c>
      <c r="ASJ571" s="21">
        <f t="shared" si="1042"/>
        <v>41402.080000000002</v>
      </c>
      <c r="ASK571" s="21">
        <f t="shared" si="1043"/>
        <v>39075.89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238690.69</v>
      </c>
      <c r="ATB571" s="21">
        <f t="shared" si="1053"/>
        <v>250168.53</v>
      </c>
      <c r="ATC571" s="21">
        <f t="shared" si="1054"/>
        <v>265021.03000000003</v>
      </c>
      <c r="ATD571" s="21">
        <f t="shared" si="1055"/>
        <v>36320.550000000003</v>
      </c>
      <c r="ATE571" s="21">
        <f t="shared" si="1056"/>
        <v>35335.21</v>
      </c>
      <c r="ATF571" s="21">
        <f t="shared" si="1057"/>
        <v>33681.18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238697.97</v>
      </c>
      <c r="ATW571" s="21">
        <f t="shared" si="1067"/>
        <v>249920.39</v>
      </c>
      <c r="ATX571" s="21">
        <f t="shared" si="1068"/>
        <v>264581.69</v>
      </c>
      <c r="ATY571" s="21">
        <f t="shared" si="1069"/>
        <v>44021.19</v>
      </c>
      <c r="ATZ571" s="21">
        <f t="shared" si="1070"/>
        <v>40036.65</v>
      </c>
      <c r="AUA571" s="21">
        <f t="shared" si="1071"/>
        <v>37797.339999999997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238668.35</v>
      </c>
      <c r="AUR571" s="21">
        <f t="shared" si="1081"/>
        <v>249749.63</v>
      </c>
      <c r="AUS571" s="21">
        <f t="shared" si="1082"/>
        <v>264279.09000000003</v>
      </c>
      <c r="AUT571" s="21">
        <f t="shared" si="1083"/>
        <v>42561.99</v>
      </c>
      <c r="AUU571" s="21">
        <f t="shared" si="1084"/>
        <v>40136.42</v>
      </c>
      <c r="AUV571" s="21">
        <f t="shared" si="1085"/>
        <v>38262.559999999998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25595010</v>
      </c>
      <c r="AVI571" s="21">
        <f t="shared" si="254"/>
        <v>10166728.949999999</v>
      </c>
      <c r="AVJ571" s="21">
        <f t="shared" si="254"/>
        <v>10350373.949999999</v>
      </c>
      <c r="AVK571" s="21">
        <f t="shared" si="254"/>
        <v>10569088.949999999</v>
      </c>
      <c r="AVL571" s="21"/>
      <c r="AVM571" s="21"/>
      <c r="AVN571" s="21"/>
      <c r="AVO571" s="21"/>
      <c r="AVP571" s="21"/>
      <c r="AVQ571" s="21"/>
      <c r="AVR571" s="21">
        <f t="shared" si="255"/>
        <v>24550529.52</v>
      </c>
      <c r="AVS571" s="21">
        <f t="shared" si="255"/>
        <v>25977172.68</v>
      </c>
      <c r="AVT571" s="21">
        <f t="shared" si="255"/>
        <v>27310866.420000002</v>
      </c>
      <c r="AVU571" s="21">
        <f t="shared" si="255"/>
        <v>4279753.91</v>
      </c>
      <c r="AVV571" s="21">
        <f t="shared" si="255"/>
        <v>4091326.45</v>
      </c>
      <c r="AVW571" s="21">
        <f t="shared" si="255"/>
        <v>3935273.08</v>
      </c>
    </row>
    <row r="572" spans="1:1271" ht="24">
      <c r="A572" s="18" t="s">
        <v>78</v>
      </c>
      <c r="B572" s="18" t="s">
        <v>81</v>
      </c>
      <c r="C572" s="5"/>
      <c r="D572" s="187"/>
      <c r="E572" s="160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97884.26</v>
      </c>
      <c r="V572" s="21">
        <f t="shared" si="265"/>
        <v>79773.009999999995</v>
      </c>
      <c r="W572" s="21">
        <f t="shared" si="266"/>
        <v>85203.71</v>
      </c>
      <c r="X572" s="21">
        <f t="shared" si="267"/>
        <v>18216.16</v>
      </c>
      <c r="Y572" s="21">
        <f t="shared" si="268"/>
        <v>20679.939999999999</v>
      </c>
      <c r="Z572" s="21">
        <f t="shared" si="269"/>
        <v>19516.37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75202.34</v>
      </c>
      <c r="AQ572" s="21">
        <f t="shared" si="279"/>
        <v>79544.69</v>
      </c>
      <c r="AR572" s="21">
        <f t="shared" si="280"/>
        <v>84797.95</v>
      </c>
      <c r="AS572" s="21">
        <f t="shared" si="281"/>
        <v>18477.66</v>
      </c>
      <c r="AT572" s="21">
        <f t="shared" si="282"/>
        <v>19248.45</v>
      </c>
      <c r="AU572" s="21">
        <f t="shared" si="283"/>
        <v>18605.8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73641.509999999995</v>
      </c>
      <c r="BL572" s="21">
        <f t="shared" si="293"/>
        <v>79860.42</v>
      </c>
      <c r="BM572" s="21">
        <f t="shared" si="294"/>
        <v>85358.87</v>
      </c>
      <c r="BN572" s="21">
        <f t="shared" si="295"/>
        <v>18712.64</v>
      </c>
      <c r="BO572" s="21">
        <f t="shared" si="296"/>
        <v>18918.57</v>
      </c>
      <c r="BP572" s="21">
        <f t="shared" si="297"/>
        <v>17750.98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0</v>
      </c>
      <c r="CG572" s="21">
        <f t="shared" si="307"/>
        <v>0</v>
      </c>
      <c r="CH572" s="21">
        <f t="shared" si="308"/>
        <v>0</v>
      </c>
      <c r="CI572" s="21">
        <f t="shared" si="309"/>
        <v>0</v>
      </c>
      <c r="CJ572" s="21">
        <f t="shared" si="310"/>
        <v>0</v>
      </c>
      <c r="CK572" s="21">
        <f t="shared" si="311"/>
        <v>0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75151.839999999997</v>
      </c>
      <c r="DB572" s="21">
        <f t="shared" si="321"/>
        <v>78636.600000000006</v>
      </c>
      <c r="DC572" s="21">
        <f t="shared" si="322"/>
        <v>83188.570000000007</v>
      </c>
      <c r="DD572" s="21">
        <f t="shared" si="323"/>
        <v>22475.52</v>
      </c>
      <c r="DE572" s="21">
        <f t="shared" si="324"/>
        <v>22410.560000000001</v>
      </c>
      <c r="DF572" s="21">
        <f t="shared" si="325"/>
        <v>21550.85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74286.2</v>
      </c>
      <c r="DW572" s="21">
        <f t="shared" si="335"/>
        <v>79723.13</v>
      </c>
      <c r="DX572" s="21">
        <f t="shared" si="336"/>
        <v>85115.48</v>
      </c>
      <c r="DY572" s="21">
        <f t="shared" si="337"/>
        <v>23826.51</v>
      </c>
      <c r="DZ572" s="21">
        <f t="shared" si="338"/>
        <v>23895.200000000001</v>
      </c>
      <c r="EA572" s="21">
        <f t="shared" si="339"/>
        <v>23150.42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75262.179999999993</v>
      </c>
      <c r="ER572" s="21">
        <f t="shared" si="349"/>
        <v>80388.73</v>
      </c>
      <c r="ES572" s="21">
        <f t="shared" si="350"/>
        <v>86291.25</v>
      </c>
      <c r="ET572" s="21">
        <f t="shared" si="351"/>
        <v>22817.17</v>
      </c>
      <c r="EU572" s="21">
        <f t="shared" si="352"/>
        <v>21511.37</v>
      </c>
      <c r="EV572" s="21">
        <f t="shared" si="353"/>
        <v>20785.37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75152.479999999996</v>
      </c>
      <c r="FM572" s="21">
        <f t="shared" si="363"/>
        <v>78689.5</v>
      </c>
      <c r="FN572" s="21">
        <f t="shared" si="364"/>
        <v>83280.97</v>
      </c>
      <c r="FO572" s="21">
        <f t="shared" si="365"/>
        <v>19024.25</v>
      </c>
      <c r="FP572" s="21">
        <f t="shared" si="366"/>
        <v>17941.189999999999</v>
      </c>
      <c r="FQ572" s="21">
        <f t="shared" si="367"/>
        <v>17406.86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71685.87</v>
      </c>
      <c r="HC572" s="21">
        <f t="shared" si="392"/>
        <v>78566.399999999994</v>
      </c>
      <c r="HD572" s="21">
        <f t="shared" si="393"/>
        <v>83063.820000000007</v>
      </c>
      <c r="HE572" s="21">
        <f t="shared" si="394"/>
        <v>20457.810000000001</v>
      </c>
      <c r="HF572" s="21">
        <f t="shared" si="395"/>
        <v>20627.95</v>
      </c>
      <c r="HG572" s="21">
        <f t="shared" si="396"/>
        <v>19931.240000000002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75221.62</v>
      </c>
      <c r="HX572" s="21">
        <f t="shared" si="406"/>
        <v>79443.87</v>
      </c>
      <c r="HY572" s="21">
        <f t="shared" si="407"/>
        <v>84619.5</v>
      </c>
      <c r="HZ572" s="21">
        <f t="shared" si="408"/>
        <v>23409.34</v>
      </c>
      <c r="IA572" s="21">
        <f t="shared" si="409"/>
        <v>20039.14</v>
      </c>
      <c r="IB572" s="21">
        <f t="shared" si="410"/>
        <v>19128.38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75176.34</v>
      </c>
      <c r="IS572" s="21">
        <f t="shared" si="420"/>
        <v>78864.210000000006</v>
      </c>
      <c r="IT572" s="21">
        <f t="shared" si="421"/>
        <v>83591.87</v>
      </c>
      <c r="IU572" s="21">
        <f t="shared" si="422"/>
        <v>19883.77</v>
      </c>
      <c r="IV572" s="21">
        <f t="shared" si="423"/>
        <v>18686.73</v>
      </c>
      <c r="IW572" s="21">
        <f t="shared" si="424"/>
        <v>17805.939999999999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75181.5</v>
      </c>
      <c r="JN572" s="21">
        <f t="shared" si="434"/>
        <v>78639.64</v>
      </c>
      <c r="JO572" s="21">
        <f t="shared" si="435"/>
        <v>83191.17</v>
      </c>
      <c r="JP572" s="21">
        <f t="shared" si="436"/>
        <v>29004.76</v>
      </c>
      <c r="JQ572" s="21">
        <f t="shared" si="437"/>
        <v>26129.65</v>
      </c>
      <c r="JR572" s="21">
        <f t="shared" si="438"/>
        <v>25667.84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75227.63</v>
      </c>
      <c r="KI572" s="21">
        <f t="shared" si="448"/>
        <v>79513.460000000006</v>
      </c>
      <c r="KJ572" s="21">
        <f t="shared" si="449"/>
        <v>84742.88</v>
      </c>
      <c r="KK572" s="21">
        <f t="shared" si="450"/>
        <v>20439.23</v>
      </c>
      <c r="KL572" s="21">
        <f t="shared" si="451"/>
        <v>17938.29</v>
      </c>
      <c r="KM572" s="21">
        <f t="shared" si="452"/>
        <v>17145.66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75210.25</v>
      </c>
      <c r="LD572" s="21">
        <f t="shared" si="462"/>
        <v>78973.23</v>
      </c>
      <c r="LE572" s="21">
        <f t="shared" si="463"/>
        <v>83785.289999999994</v>
      </c>
      <c r="LF572" s="21">
        <f t="shared" si="464"/>
        <v>18341.560000000001</v>
      </c>
      <c r="LG572" s="21">
        <f t="shared" si="465"/>
        <v>16247.35</v>
      </c>
      <c r="LH572" s="21">
        <f t="shared" si="466"/>
        <v>15733.92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75187.59</v>
      </c>
      <c r="LY572" s="21">
        <f t="shared" si="476"/>
        <v>78977.740000000005</v>
      </c>
      <c r="LZ572" s="21">
        <f t="shared" si="477"/>
        <v>83792.429999999993</v>
      </c>
      <c r="MA572" s="21">
        <f t="shared" si="478"/>
        <v>24529.61</v>
      </c>
      <c r="MB572" s="21">
        <f t="shared" si="479"/>
        <v>22763.49</v>
      </c>
      <c r="MC572" s="21">
        <f t="shared" si="480"/>
        <v>22126.94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75200.17</v>
      </c>
      <c r="MT572" s="21">
        <f t="shared" si="490"/>
        <v>79336.52</v>
      </c>
      <c r="MU572" s="21">
        <f t="shared" si="491"/>
        <v>84429.5</v>
      </c>
      <c r="MV572" s="21">
        <f t="shared" si="492"/>
        <v>28632.04</v>
      </c>
      <c r="MW572" s="21">
        <f t="shared" si="493"/>
        <v>25818.32</v>
      </c>
      <c r="MX572" s="21">
        <f t="shared" si="494"/>
        <v>24597.279999999999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75154.83</v>
      </c>
      <c r="NO572" s="21">
        <f t="shared" si="504"/>
        <v>78475.61</v>
      </c>
      <c r="NP572" s="21">
        <f t="shared" si="505"/>
        <v>82902.34</v>
      </c>
      <c r="NQ572" s="21">
        <f t="shared" si="506"/>
        <v>17157.080000000002</v>
      </c>
      <c r="NR572" s="21">
        <f t="shared" si="507"/>
        <v>16473.88</v>
      </c>
      <c r="NS572" s="21">
        <f t="shared" si="508"/>
        <v>15812.24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75190.03</v>
      </c>
      <c r="OJ572" s="21">
        <f t="shared" si="518"/>
        <v>79475.28</v>
      </c>
      <c r="OK572" s="21">
        <f t="shared" si="519"/>
        <v>84676.06</v>
      </c>
      <c r="OL572" s="21">
        <f t="shared" si="520"/>
        <v>24140.46</v>
      </c>
      <c r="OM572" s="21">
        <f t="shared" si="521"/>
        <v>24156.66</v>
      </c>
      <c r="ON572" s="21">
        <f t="shared" si="522"/>
        <v>23387.67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75184.03</v>
      </c>
      <c r="PE572" s="21">
        <f t="shared" si="532"/>
        <v>78992.179999999993</v>
      </c>
      <c r="PF572" s="21">
        <f t="shared" si="533"/>
        <v>83815.19</v>
      </c>
      <c r="PG572" s="21">
        <f t="shared" si="534"/>
        <v>19175.099999999999</v>
      </c>
      <c r="PH572" s="21">
        <f t="shared" si="535"/>
        <v>18834.41</v>
      </c>
      <c r="PI572" s="21">
        <f t="shared" si="536"/>
        <v>18291.46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75220.44</v>
      </c>
      <c r="PZ572" s="21">
        <f t="shared" si="546"/>
        <v>79538.61</v>
      </c>
      <c r="QA572" s="21">
        <f t="shared" si="547"/>
        <v>84786.61</v>
      </c>
      <c r="QB572" s="21">
        <f t="shared" si="548"/>
        <v>23543.52</v>
      </c>
      <c r="QC572" s="21">
        <f t="shared" si="549"/>
        <v>21746.39</v>
      </c>
      <c r="QD572" s="21">
        <f t="shared" si="550"/>
        <v>21027.58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75168.210000000006</v>
      </c>
      <c r="QU572" s="21">
        <f t="shared" si="560"/>
        <v>78818.47</v>
      </c>
      <c r="QV572" s="21">
        <f t="shared" si="561"/>
        <v>83510.320000000007</v>
      </c>
      <c r="QW572" s="21">
        <f t="shared" si="562"/>
        <v>21208.41</v>
      </c>
      <c r="QX572" s="21">
        <f t="shared" si="563"/>
        <v>20293.93</v>
      </c>
      <c r="QY572" s="21">
        <f t="shared" si="564"/>
        <v>19319.400000000001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70673.899999999994</v>
      </c>
      <c r="RP572" s="21">
        <f t="shared" si="574"/>
        <v>79152.92</v>
      </c>
      <c r="RQ572" s="21">
        <f t="shared" si="575"/>
        <v>84103.32</v>
      </c>
      <c r="RR572" s="21">
        <f t="shared" si="576"/>
        <v>14641.61</v>
      </c>
      <c r="RS572" s="21">
        <f t="shared" si="577"/>
        <v>15008.61</v>
      </c>
      <c r="RT572" s="21">
        <f t="shared" si="578"/>
        <v>14263.97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75164.92</v>
      </c>
      <c r="SK572" s="21">
        <f t="shared" si="588"/>
        <v>77961.570000000007</v>
      </c>
      <c r="SL572" s="21">
        <f t="shared" si="589"/>
        <v>81987.460000000006</v>
      </c>
      <c r="SM572" s="21">
        <f t="shared" si="590"/>
        <v>21364.080000000002</v>
      </c>
      <c r="SN572" s="21">
        <f t="shared" si="591"/>
        <v>18466.7</v>
      </c>
      <c r="SO572" s="21">
        <f t="shared" si="592"/>
        <v>17702.439999999999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75224.899999999994</v>
      </c>
      <c r="TF572" s="21">
        <f t="shared" si="603"/>
        <v>79527.839999999997</v>
      </c>
      <c r="TG572" s="21">
        <f t="shared" si="604"/>
        <v>84768.48</v>
      </c>
      <c r="TH572" s="21">
        <f t="shared" si="605"/>
        <v>21651.26</v>
      </c>
      <c r="TI572" s="21">
        <f t="shared" si="606"/>
        <v>19585.21</v>
      </c>
      <c r="TJ572" s="21">
        <f t="shared" si="607"/>
        <v>18952.099999999999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75213.820000000007</v>
      </c>
      <c r="UA572" s="21">
        <f t="shared" si="617"/>
        <v>79153.88</v>
      </c>
      <c r="UB572" s="21">
        <f t="shared" si="618"/>
        <v>84105.86</v>
      </c>
      <c r="UC572" s="21">
        <f t="shared" si="619"/>
        <v>23480.55</v>
      </c>
      <c r="UD572" s="21">
        <f t="shared" si="620"/>
        <v>20744.669999999998</v>
      </c>
      <c r="UE572" s="21">
        <f t="shared" si="621"/>
        <v>19867.34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75222.97</v>
      </c>
      <c r="UV572" s="21">
        <f t="shared" si="631"/>
        <v>79449.440000000002</v>
      </c>
      <c r="UW572" s="21">
        <f t="shared" si="632"/>
        <v>84628.75</v>
      </c>
      <c r="UX572" s="21">
        <f t="shared" si="633"/>
        <v>22456.44</v>
      </c>
      <c r="UY572" s="21">
        <f t="shared" si="634"/>
        <v>20519.16</v>
      </c>
      <c r="UZ572" s="21">
        <f t="shared" si="635"/>
        <v>19473.189999999999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75160.83</v>
      </c>
      <c r="WL572" s="21">
        <f t="shared" si="660"/>
        <v>78705.22</v>
      </c>
      <c r="WM572" s="21">
        <f t="shared" si="661"/>
        <v>83308.649999999994</v>
      </c>
      <c r="WN572" s="21">
        <f t="shared" si="662"/>
        <v>16956.96</v>
      </c>
      <c r="WO572" s="21">
        <f t="shared" si="663"/>
        <v>16690.21</v>
      </c>
      <c r="WP572" s="21">
        <f t="shared" si="664"/>
        <v>16171.76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75174.259999999995</v>
      </c>
      <c r="XG572" s="21">
        <f t="shared" si="674"/>
        <v>78791.23</v>
      </c>
      <c r="XH572" s="21">
        <f t="shared" si="675"/>
        <v>83460.759999999995</v>
      </c>
      <c r="XI572" s="21">
        <f t="shared" si="676"/>
        <v>17212.5</v>
      </c>
      <c r="XJ572" s="21">
        <f t="shared" si="677"/>
        <v>16234.1</v>
      </c>
      <c r="XK572" s="21">
        <f t="shared" si="678"/>
        <v>15583.78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74718.92</v>
      </c>
      <c r="YB572" s="21">
        <f t="shared" si="688"/>
        <v>78448.84</v>
      </c>
      <c r="YC572" s="21">
        <f t="shared" si="689"/>
        <v>82854.399999999994</v>
      </c>
      <c r="YD572" s="21">
        <f t="shared" si="690"/>
        <v>15041.23</v>
      </c>
      <c r="YE572" s="21">
        <f t="shared" si="691"/>
        <v>14762.11</v>
      </c>
      <c r="YF572" s="21">
        <f t="shared" si="692"/>
        <v>14163.06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75151.679999999993</v>
      </c>
      <c r="YW572" s="21">
        <f t="shared" si="702"/>
        <v>78240.960000000006</v>
      </c>
      <c r="YX572" s="21">
        <f t="shared" si="703"/>
        <v>82485.08</v>
      </c>
      <c r="YY572" s="21">
        <f t="shared" si="704"/>
        <v>18616.36</v>
      </c>
      <c r="YZ572" s="21">
        <f t="shared" si="705"/>
        <v>17183.810000000001</v>
      </c>
      <c r="ZA572" s="21">
        <f t="shared" si="706"/>
        <v>16409.82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75235.31</v>
      </c>
      <c r="ZR572" s="21">
        <f t="shared" si="716"/>
        <v>78082.2</v>
      </c>
      <c r="ZS572" s="21">
        <f t="shared" si="717"/>
        <v>82203.149999999994</v>
      </c>
      <c r="ZT572" s="21">
        <f t="shared" si="718"/>
        <v>24362.35</v>
      </c>
      <c r="ZU572" s="21">
        <f t="shared" si="719"/>
        <v>15101.04</v>
      </c>
      <c r="ZV572" s="21">
        <f t="shared" si="720"/>
        <v>14393.77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74208.679999999993</v>
      </c>
      <c r="AAM572" s="21">
        <f t="shared" si="730"/>
        <v>79460.960000000006</v>
      </c>
      <c r="AAN572" s="21">
        <f t="shared" si="731"/>
        <v>84649.11</v>
      </c>
      <c r="AAO572" s="21">
        <f t="shared" si="732"/>
        <v>21041.4</v>
      </c>
      <c r="AAP572" s="21">
        <f t="shared" si="733"/>
        <v>20587.73</v>
      </c>
      <c r="AAQ572" s="21">
        <f t="shared" si="734"/>
        <v>19702.73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75161.19</v>
      </c>
      <c r="ABH572" s="21">
        <f t="shared" si="744"/>
        <v>78573.279999999999</v>
      </c>
      <c r="ABI572" s="21">
        <f t="shared" si="745"/>
        <v>83074.55</v>
      </c>
      <c r="ABJ572" s="21">
        <f t="shared" si="746"/>
        <v>13346.06</v>
      </c>
      <c r="ABK572" s="21">
        <f t="shared" si="747"/>
        <v>12737.4</v>
      </c>
      <c r="ABL572" s="21">
        <f t="shared" si="748"/>
        <v>12086.46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75109.070000000007</v>
      </c>
      <c r="ACC572" s="21">
        <f t="shared" si="758"/>
        <v>77456.08</v>
      </c>
      <c r="ACD572" s="21">
        <f t="shared" si="759"/>
        <v>81090.899999999994</v>
      </c>
      <c r="ACE572" s="21">
        <f t="shared" si="760"/>
        <v>16239.99</v>
      </c>
      <c r="ACF572" s="21">
        <f t="shared" si="761"/>
        <v>15217.18</v>
      </c>
      <c r="ACG572" s="21">
        <f t="shared" si="762"/>
        <v>14713.86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75147.179999999993</v>
      </c>
      <c r="ACX572" s="21">
        <f t="shared" si="772"/>
        <v>78367.960000000006</v>
      </c>
      <c r="ACY572" s="21">
        <f t="shared" si="773"/>
        <v>82711.28</v>
      </c>
      <c r="ACZ572" s="21">
        <f t="shared" si="774"/>
        <v>17533.060000000001</v>
      </c>
      <c r="ADA572" s="21">
        <f t="shared" si="775"/>
        <v>16595.14</v>
      </c>
      <c r="ADB572" s="21">
        <f t="shared" si="776"/>
        <v>16008.47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75176.399999999994</v>
      </c>
      <c r="ADS572" s="21">
        <f t="shared" si="786"/>
        <v>78742.350000000006</v>
      </c>
      <c r="ADT572" s="21">
        <f t="shared" si="787"/>
        <v>83375.47</v>
      </c>
      <c r="ADU572" s="21">
        <f t="shared" si="788"/>
        <v>15288.83</v>
      </c>
      <c r="ADV572" s="21">
        <f t="shared" si="789"/>
        <v>14115.01</v>
      </c>
      <c r="ADW572" s="21">
        <f t="shared" si="790"/>
        <v>13447.02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70075.16</v>
      </c>
      <c r="AEN572" s="21">
        <f t="shared" si="800"/>
        <v>78370.22</v>
      </c>
      <c r="AEO572" s="21">
        <f t="shared" si="801"/>
        <v>82712.36</v>
      </c>
      <c r="AEP572" s="21">
        <f t="shared" si="802"/>
        <v>17740.2</v>
      </c>
      <c r="AEQ572" s="21">
        <f t="shared" si="803"/>
        <v>17906.5</v>
      </c>
      <c r="AER572" s="21">
        <f t="shared" si="804"/>
        <v>17297.32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75192.960000000006</v>
      </c>
      <c r="AFI572" s="21">
        <f t="shared" si="814"/>
        <v>79170.39</v>
      </c>
      <c r="AFJ572" s="21">
        <f t="shared" si="815"/>
        <v>84136.19</v>
      </c>
      <c r="AFK572" s="21">
        <f t="shared" si="816"/>
        <v>19278.54</v>
      </c>
      <c r="AFL572" s="21">
        <f t="shared" si="817"/>
        <v>18634.419999999998</v>
      </c>
      <c r="AFM572" s="21">
        <f t="shared" si="818"/>
        <v>17964.64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75147.86</v>
      </c>
      <c r="AGD572" s="21">
        <f t="shared" si="828"/>
        <v>78243.55</v>
      </c>
      <c r="AGE572" s="21">
        <f t="shared" si="829"/>
        <v>82489.69</v>
      </c>
      <c r="AGF572" s="21">
        <f t="shared" si="830"/>
        <v>21133.23</v>
      </c>
      <c r="AGG572" s="21">
        <f t="shared" si="831"/>
        <v>19203.330000000002</v>
      </c>
      <c r="AGH572" s="21">
        <f t="shared" si="832"/>
        <v>18526.52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75157.62</v>
      </c>
      <c r="AGY572" s="21">
        <f t="shared" si="842"/>
        <v>78418.8</v>
      </c>
      <c r="AGZ572" s="21">
        <f t="shared" si="843"/>
        <v>82799.63</v>
      </c>
      <c r="AHA572" s="21">
        <f t="shared" si="844"/>
        <v>31704.81</v>
      </c>
      <c r="AHB572" s="21">
        <f t="shared" si="845"/>
        <v>28631.18</v>
      </c>
      <c r="AHC572" s="21">
        <f t="shared" si="846"/>
        <v>27565.41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75185.48</v>
      </c>
      <c r="AHT572" s="21">
        <f t="shared" si="856"/>
        <v>79062.69</v>
      </c>
      <c r="AHU572" s="21">
        <f t="shared" si="857"/>
        <v>83944.24</v>
      </c>
      <c r="AHV572" s="21">
        <f t="shared" si="858"/>
        <v>18596</v>
      </c>
      <c r="AHW572" s="21">
        <f t="shared" si="859"/>
        <v>17619.75</v>
      </c>
      <c r="AHX572" s="21">
        <f t="shared" si="860"/>
        <v>16905.919999999998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73310.5</v>
      </c>
      <c r="AJJ572" s="21">
        <f t="shared" si="885"/>
        <v>78359.899999999994</v>
      </c>
      <c r="AJK572" s="21">
        <f t="shared" si="886"/>
        <v>82698.399999999994</v>
      </c>
      <c r="AJL572" s="21">
        <f t="shared" si="887"/>
        <v>18972.43</v>
      </c>
      <c r="AJM572" s="21">
        <f t="shared" si="888"/>
        <v>18172.8</v>
      </c>
      <c r="AJN572" s="21">
        <f t="shared" si="889"/>
        <v>17553.509999999998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75176.98</v>
      </c>
      <c r="AKE572" s="21">
        <f t="shared" si="899"/>
        <v>78829.88</v>
      </c>
      <c r="AKF572" s="21">
        <f t="shared" si="900"/>
        <v>83531.149999999994</v>
      </c>
      <c r="AKG572" s="21">
        <f t="shared" si="901"/>
        <v>19348.330000000002</v>
      </c>
      <c r="AKH572" s="21">
        <f t="shared" si="902"/>
        <v>17773.12</v>
      </c>
      <c r="AKI572" s="21">
        <f t="shared" si="903"/>
        <v>17159.169999999998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75153.429999999993</v>
      </c>
      <c r="AKZ572" s="21">
        <f t="shared" si="913"/>
        <v>78518.78</v>
      </c>
      <c r="ALA572" s="21">
        <f t="shared" si="914"/>
        <v>82977.87</v>
      </c>
      <c r="ALB572" s="21">
        <f t="shared" si="915"/>
        <v>19640.93</v>
      </c>
      <c r="ALC572" s="21">
        <f t="shared" si="916"/>
        <v>18782.48</v>
      </c>
      <c r="ALD572" s="21">
        <f t="shared" si="917"/>
        <v>17907.88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75210.95</v>
      </c>
      <c r="ALU572" s="21">
        <f t="shared" si="927"/>
        <v>79338.62</v>
      </c>
      <c r="ALV572" s="21">
        <f t="shared" si="928"/>
        <v>84432.01</v>
      </c>
      <c r="ALW572" s="21">
        <f t="shared" si="929"/>
        <v>22376.53</v>
      </c>
      <c r="ALX572" s="21">
        <f t="shared" si="930"/>
        <v>20251.82</v>
      </c>
      <c r="ALY572" s="21">
        <f t="shared" si="931"/>
        <v>19282.849999999999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75207.77</v>
      </c>
      <c r="AMP572" s="21">
        <f t="shared" si="941"/>
        <v>79185.77</v>
      </c>
      <c r="AMQ572" s="21">
        <f t="shared" si="942"/>
        <v>84161.67</v>
      </c>
      <c r="AMR572" s="21">
        <f t="shared" si="943"/>
        <v>18893.38</v>
      </c>
      <c r="AMS572" s="21">
        <f t="shared" si="944"/>
        <v>17103.16</v>
      </c>
      <c r="AMT572" s="21">
        <f t="shared" si="945"/>
        <v>16332.39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75179.17</v>
      </c>
      <c r="ANK572" s="21">
        <f t="shared" si="955"/>
        <v>81667.05</v>
      </c>
      <c r="ANL572" s="21">
        <f t="shared" si="956"/>
        <v>88564.17</v>
      </c>
      <c r="ANM572" s="21">
        <f t="shared" si="957"/>
        <v>30061.08</v>
      </c>
      <c r="ANN572" s="21">
        <f t="shared" si="958"/>
        <v>44134.46</v>
      </c>
      <c r="ANO572" s="21">
        <f t="shared" si="959"/>
        <v>43369.63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73976.800000000003</v>
      </c>
      <c r="AOF572" s="21">
        <f t="shared" si="969"/>
        <v>79752.44</v>
      </c>
      <c r="AOG572" s="21">
        <f t="shared" si="970"/>
        <v>85165.88</v>
      </c>
      <c r="AOH572" s="21">
        <f t="shared" si="971"/>
        <v>17311.240000000002</v>
      </c>
      <c r="AOI572" s="21">
        <f t="shared" si="972"/>
        <v>17608.34</v>
      </c>
      <c r="AOJ572" s="21">
        <f t="shared" si="973"/>
        <v>16835.39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75199.72</v>
      </c>
      <c r="APA572" s="21">
        <f t="shared" si="983"/>
        <v>79055.78</v>
      </c>
      <c r="APB572" s="21">
        <f t="shared" si="984"/>
        <v>83931.72</v>
      </c>
      <c r="APC572" s="21">
        <f t="shared" si="985"/>
        <v>22598.07</v>
      </c>
      <c r="APD572" s="21">
        <f t="shared" si="986"/>
        <v>19764.21</v>
      </c>
      <c r="APE572" s="21">
        <f t="shared" si="987"/>
        <v>18730.32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75167.710000000006</v>
      </c>
      <c r="APV572" s="21">
        <f t="shared" si="997"/>
        <v>78486.16</v>
      </c>
      <c r="APW572" s="21">
        <f t="shared" si="998"/>
        <v>82920.77</v>
      </c>
      <c r="APX572" s="21">
        <f t="shared" si="999"/>
        <v>19761.66</v>
      </c>
      <c r="APY572" s="21">
        <f t="shared" si="1000"/>
        <v>17715.27</v>
      </c>
      <c r="APZ572" s="21">
        <f t="shared" si="1001"/>
        <v>16941.919999999998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75216.06</v>
      </c>
      <c r="AQQ572" s="21">
        <f t="shared" si="1011"/>
        <v>79568.97</v>
      </c>
      <c r="AQR572" s="21">
        <f t="shared" si="1012"/>
        <v>84839.93</v>
      </c>
      <c r="AQS572" s="21">
        <f t="shared" si="1013"/>
        <v>17122.89</v>
      </c>
      <c r="AQT572" s="21">
        <f t="shared" si="1014"/>
        <v>16594.05</v>
      </c>
      <c r="AQU572" s="21">
        <f t="shared" si="1015"/>
        <v>16015.2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75197.14</v>
      </c>
      <c r="ARL572" s="21">
        <f t="shared" si="1025"/>
        <v>78206.720000000001</v>
      </c>
      <c r="ARM572" s="21">
        <f t="shared" si="1026"/>
        <v>82425.84</v>
      </c>
      <c r="ARN572" s="21">
        <f t="shared" si="1027"/>
        <v>20918.79</v>
      </c>
      <c r="ARO572" s="21">
        <f t="shared" si="1028"/>
        <v>16192.78</v>
      </c>
      <c r="ARP572" s="21">
        <f t="shared" si="1029"/>
        <v>15425.69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75155.839999999997</v>
      </c>
      <c r="ASG572" s="21">
        <f t="shared" si="1039"/>
        <v>78532.490000000005</v>
      </c>
      <c r="ASH572" s="21">
        <f t="shared" si="1040"/>
        <v>83002.87</v>
      </c>
      <c r="ASI572" s="21">
        <f t="shared" si="1041"/>
        <v>19188.560000000001</v>
      </c>
      <c r="ASJ572" s="21">
        <f t="shared" si="1042"/>
        <v>18306.38</v>
      </c>
      <c r="ASK572" s="21">
        <f t="shared" si="1043"/>
        <v>17301.5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75172.91</v>
      </c>
      <c r="ATB572" s="21">
        <f t="shared" si="1053"/>
        <v>78777.22</v>
      </c>
      <c r="ATC572" s="21">
        <f t="shared" si="1054"/>
        <v>83437.02</v>
      </c>
      <c r="ATD572" s="21">
        <f t="shared" si="1055"/>
        <v>16040.15</v>
      </c>
      <c r="ATE572" s="21">
        <f t="shared" si="1056"/>
        <v>15623.85</v>
      </c>
      <c r="ATF572" s="21">
        <f t="shared" si="1057"/>
        <v>14912.9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75175.199999999997</v>
      </c>
      <c r="ATW572" s="21">
        <f t="shared" si="1067"/>
        <v>78699.08</v>
      </c>
      <c r="ATX572" s="21">
        <f t="shared" si="1068"/>
        <v>83298.7</v>
      </c>
      <c r="ATY572" s="21">
        <f t="shared" si="1069"/>
        <v>19440.96</v>
      </c>
      <c r="ATZ572" s="21">
        <f t="shared" si="1070"/>
        <v>17702.64</v>
      </c>
      <c r="AUA572" s="21">
        <f t="shared" si="1071"/>
        <v>16735.400000000001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75165.87</v>
      </c>
      <c r="AUR572" s="21">
        <f t="shared" si="1081"/>
        <v>78645.31</v>
      </c>
      <c r="AUS572" s="21">
        <f t="shared" si="1082"/>
        <v>83203.429999999993</v>
      </c>
      <c r="AUT572" s="21">
        <f t="shared" si="1083"/>
        <v>18796.54</v>
      </c>
      <c r="AUU572" s="21">
        <f t="shared" si="1084"/>
        <v>17746.75</v>
      </c>
      <c r="AUV572" s="21">
        <f t="shared" si="1085"/>
        <v>16941.38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127" t="s">
        <v>74</v>
      </c>
      <c r="B573" s="8" t="s">
        <v>84</v>
      </c>
      <c r="C573" s="5"/>
      <c r="D573" s="187"/>
      <c r="E573" s="160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43574.45</v>
      </c>
      <c r="J573" s="21">
        <f t="shared" si="257"/>
        <v>44241.45</v>
      </c>
      <c r="K573" s="21">
        <f t="shared" si="257"/>
        <v>45035.45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85903.82</v>
      </c>
      <c r="V573" s="21">
        <f t="shared" si="265"/>
        <v>70002.95</v>
      </c>
      <c r="W573" s="21">
        <f t="shared" si="266"/>
        <v>74759.75</v>
      </c>
      <c r="X573" s="21">
        <f t="shared" si="267"/>
        <v>18562.689999999999</v>
      </c>
      <c r="Y573" s="21">
        <f t="shared" si="268"/>
        <v>20990.92</v>
      </c>
      <c r="Z573" s="21">
        <f t="shared" si="269"/>
        <v>19721.07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65998.03</v>
      </c>
      <c r="AQ573" s="21">
        <f t="shared" si="279"/>
        <v>69802.59</v>
      </c>
      <c r="AR573" s="21">
        <f t="shared" si="280"/>
        <v>74403.73</v>
      </c>
      <c r="AS573" s="21">
        <f t="shared" si="281"/>
        <v>18829.16</v>
      </c>
      <c r="AT573" s="21">
        <f t="shared" si="282"/>
        <v>19537.91</v>
      </c>
      <c r="AU573" s="21">
        <f t="shared" si="283"/>
        <v>18800.95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64628.23</v>
      </c>
      <c r="BL573" s="21">
        <f t="shared" si="293"/>
        <v>70079.649999999994</v>
      </c>
      <c r="BM573" s="21">
        <f t="shared" si="294"/>
        <v>74895.89</v>
      </c>
      <c r="BN573" s="21">
        <f t="shared" si="295"/>
        <v>19068.62</v>
      </c>
      <c r="BO573" s="21">
        <f t="shared" si="296"/>
        <v>19203.07</v>
      </c>
      <c r="BP573" s="21">
        <f t="shared" si="297"/>
        <v>17937.16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0</v>
      </c>
      <c r="CG573" s="21">
        <f t="shared" si="307"/>
        <v>0</v>
      </c>
      <c r="CH573" s="21">
        <f t="shared" si="308"/>
        <v>0</v>
      </c>
      <c r="CI573" s="21">
        <f t="shared" si="309"/>
        <v>0</v>
      </c>
      <c r="CJ573" s="21">
        <f t="shared" si="310"/>
        <v>0</v>
      </c>
      <c r="CK573" s="21">
        <f t="shared" si="311"/>
        <v>0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65953.710000000006</v>
      </c>
      <c r="DB573" s="21">
        <f t="shared" si="321"/>
        <v>69005.72</v>
      </c>
      <c r="DC573" s="21">
        <f t="shared" si="322"/>
        <v>72991.62</v>
      </c>
      <c r="DD573" s="21">
        <f t="shared" si="323"/>
        <v>22903.07</v>
      </c>
      <c r="DE573" s="21">
        <f t="shared" si="324"/>
        <v>22747.57</v>
      </c>
      <c r="DF573" s="21">
        <f t="shared" si="325"/>
        <v>21776.880000000001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65194.02</v>
      </c>
      <c r="DW573" s="21">
        <f t="shared" si="335"/>
        <v>69959.179999999993</v>
      </c>
      <c r="DX573" s="21">
        <f t="shared" si="336"/>
        <v>74682.33</v>
      </c>
      <c r="DY573" s="21">
        <f t="shared" si="337"/>
        <v>24279.759999999998</v>
      </c>
      <c r="DZ573" s="21">
        <f t="shared" si="338"/>
        <v>24254.54</v>
      </c>
      <c r="EA573" s="21">
        <f t="shared" si="339"/>
        <v>23393.23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66050.539999999994</v>
      </c>
      <c r="ER573" s="21">
        <f t="shared" si="349"/>
        <v>70543.259999999995</v>
      </c>
      <c r="ES573" s="21">
        <f t="shared" si="350"/>
        <v>75713.98</v>
      </c>
      <c r="ET573" s="21">
        <f t="shared" si="351"/>
        <v>23251.23</v>
      </c>
      <c r="EU573" s="21">
        <f t="shared" si="352"/>
        <v>21834.86</v>
      </c>
      <c r="EV573" s="21">
        <f t="shared" si="353"/>
        <v>21003.37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65954.27</v>
      </c>
      <c r="FM573" s="21">
        <f t="shared" si="363"/>
        <v>69052.14</v>
      </c>
      <c r="FN573" s="21">
        <f t="shared" si="364"/>
        <v>73072.69</v>
      </c>
      <c r="FO573" s="21">
        <f t="shared" si="365"/>
        <v>19386.150000000001</v>
      </c>
      <c r="FP573" s="21">
        <f t="shared" si="366"/>
        <v>18210.990000000002</v>
      </c>
      <c r="FQ573" s="21">
        <f t="shared" si="367"/>
        <v>17589.43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62911.95</v>
      </c>
      <c r="HC573" s="21">
        <f t="shared" si="392"/>
        <v>68944.11</v>
      </c>
      <c r="HD573" s="21">
        <f t="shared" si="393"/>
        <v>72882.16</v>
      </c>
      <c r="HE573" s="21">
        <f t="shared" si="394"/>
        <v>20846.98</v>
      </c>
      <c r="HF573" s="21">
        <f t="shared" si="395"/>
        <v>20938.16</v>
      </c>
      <c r="HG573" s="21">
        <f t="shared" si="396"/>
        <v>20140.29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66014.95</v>
      </c>
      <c r="HX573" s="21">
        <f t="shared" si="406"/>
        <v>69714.12</v>
      </c>
      <c r="HY573" s="21">
        <f t="shared" si="407"/>
        <v>74247.149999999994</v>
      </c>
      <c r="HZ573" s="21">
        <f t="shared" si="408"/>
        <v>23854.66</v>
      </c>
      <c r="IA573" s="21">
        <f t="shared" si="409"/>
        <v>20340.490000000002</v>
      </c>
      <c r="IB573" s="21">
        <f t="shared" si="410"/>
        <v>19329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65975.210000000006</v>
      </c>
      <c r="IS573" s="21">
        <f t="shared" si="420"/>
        <v>69205.45</v>
      </c>
      <c r="IT573" s="21">
        <f t="shared" si="421"/>
        <v>73345.48</v>
      </c>
      <c r="IU573" s="21">
        <f t="shared" si="422"/>
        <v>20262.02</v>
      </c>
      <c r="IV573" s="21">
        <f t="shared" si="423"/>
        <v>18967.740000000002</v>
      </c>
      <c r="IW573" s="21">
        <f t="shared" si="424"/>
        <v>17992.689999999999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65979.740000000005</v>
      </c>
      <c r="JN573" s="21">
        <f t="shared" si="434"/>
        <v>69008.39</v>
      </c>
      <c r="JO573" s="21">
        <f t="shared" si="435"/>
        <v>72993.899999999994</v>
      </c>
      <c r="JP573" s="21">
        <f t="shared" si="436"/>
        <v>29556.53</v>
      </c>
      <c r="JQ573" s="21">
        <f t="shared" si="437"/>
        <v>26522.59</v>
      </c>
      <c r="JR573" s="21">
        <f t="shared" si="438"/>
        <v>25937.06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66020.22</v>
      </c>
      <c r="KI573" s="21">
        <f t="shared" si="448"/>
        <v>69775.19</v>
      </c>
      <c r="KJ573" s="21">
        <f t="shared" si="449"/>
        <v>74355.399999999994</v>
      </c>
      <c r="KK573" s="21">
        <f t="shared" si="450"/>
        <v>20828.04</v>
      </c>
      <c r="KL573" s="21">
        <f t="shared" si="451"/>
        <v>18208.04</v>
      </c>
      <c r="KM573" s="21">
        <f t="shared" si="452"/>
        <v>17325.490000000002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66004.97</v>
      </c>
      <c r="LD573" s="21">
        <f t="shared" si="462"/>
        <v>69301.119999999995</v>
      </c>
      <c r="LE573" s="21">
        <f t="shared" si="463"/>
        <v>73515.199999999997</v>
      </c>
      <c r="LF573" s="21">
        <f t="shared" si="464"/>
        <v>18690.47</v>
      </c>
      <c r="LG573" s="21">
        <f t="shared" si="465"/>
        <v>16491.68</v>
      </c>
      <c r="LH573" s="21">
        <f t="shared" si="466"/>
        <v>15898.95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65985.09</v>
      </c>
      <c r="LY573" s="21">
        <f t="shared" si="476"/>
        <v>69305.08</v>
      </c>
      <c r="LZ573" s="21">
        <f t="shared" si="477"/>
        <v>73521.460000000006</v>
      </c>
      <c r="MA573" s="21">
        <f t="shared" si="478"/>
        <v>24996.240000000002</v>
      </c>
      <c r="MB573" s="21">
        <f t="shared" si="479"/>
        <v>23105.81</v>
      </c>
      <c r="MC573" s="21">
        <f t="shared" si="480"/>
        <v>22359.02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65996.12</v>
      </c>
      <c r="MT573" s="21">
        <f t="shared" si="490"/>
        <v>69619.91</v>
      </c>
      <c r="MU573" s="21">
        <f t="shared" si="491"/>
        <v>74080.44</v>
      </c>
      <c r="MV573" s="21">
        <f t="shared" si="492"/>
        <v>29176.71</v>
      </c>
      <c r="MW573" s="21">
        <f t="shared" si="493"/>
        <v>26206.58</v>
      </c>
      <c r="MX573" s="21">
        <f t="shared" si="494"/>
        <v>24855.27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65956.34</v>
      </c>
      <c r="NO573" s="21">
        <f t="shared" si="504"/>
        <v>68864.44</v>
      </c>
      <c r="NP573" s="21">
        <f t="shared" si="505"/>
        <v>72740.47</v>
      </c>
      <c r="NQ573" s="21">
        <f t="shared" si="506"/>
        <v>17483.46</v>
      </c>
      <c r="NR573" s="21">
        <f t="shared" si="507"/>
        <v>16721.61</v>
      </c>
      <c r="NS573" s="21">
        <f t="shared" si="508"/>
        <v>15978.08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65987.22</v>
      </c>
      <c r="OJ573" s="21">
        <f t="shared" si="518"/>
        <v>69741.679999999993</v>
      </c>
      <c r="OK573" s="21">
        <f t="shared" si="519"/>
        <v>74296.78</v>
      </c>
      <c r="OL573" s="21">
        <f t="shared" si="520"/>
        <v>24599.69</v>
      </c>
      <c r="OM573" s="21">
        <f t="shared" si="521"/>
        <v>24519.919999999998</v>
      </c>
      <c r="ON573" s="21">
        <f t="shared" si="522"/>
        <v>23632.97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65981.960000000006</v>
      </c>
      <c r="PE573" s="21">
        <f t="shared" si="532"/>
        <v>69317.75</v>
      </c>
      <c r="PF573" s="21">
        <f t="shared" si="533"/>
        <v>73541.429999999993</v>
      </c>
      <c r="PG573" s="21">
        <f t="shared" si="534"/>
        <v>19539.87</v>
      </c>
      <c r="PH573" s="21">
        <f t="shared" si="535"/>
        <v>19117.64</v>
      </c>
      <c r="PI573" s="21">
        <f t="shared" si="536"/>
        <v>18483.310000000001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66013.91</v>
      </c>
      <c r="PZ573" s="21">
        <f t="shared" si="546"/>
        <v>69797.25</v>
      </c>
      <c r="QA573" s="21">
        <f t="shared" si="547"/>
        <v>74393.78</v>
      </c>
      <c r="QB573" s="21">
        <f t="shared" si="548"/>
        <v>23991.39</v>
      </c>
      <c r="QC573" s="21">
        <f t="shared" si="549"/>
        <v>22073.41</v>
      </c>
      <c r="QD573" s="21">
        <f t="shared" si="550"/>
        <v>21248.13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65968.08</v>
      </c>
      <c r="QU573" s="21">
        <f t="shared" si="560"/>
        <v>69165.320000000007</v>
      </c>
      <c r="QV573" s="21">
        <f t="shared" si="561"/>
        <v>73273.929999999993</v>
      </c>
      <c r="QW573" s="21">
        <f t="shared" si="562"/>
        <v>21611.86</v>
      </c>
      <c r="QX573" s="21">
        <f t="shared" si="563"/>
        <v>20599.12</v>
      </c>
      <c r="QY573" s="21">
        <f t="shared" si="564"/>
        <v>19522.03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62023.839999999997</v>
      </c>
      <c r="RP573" s="21">
        <f t="shared" si="574"/>
        <v>69458.81</v>
      </c>
      <c r="RQ573" s="21">
        <f t="shared" si="575"/>
        <v>73794.240000000005</v>
      </c>
      <c r="RR573" s="21">
        <f t="shared" si="576"/>
        <v>14920.14</v>
      </c>
      <c r="RS573" s="21">
        <f t="shared" si="577"/>
        <v>15234.31</v>
      </c>
      <c r="RT573" s="21">
        <f t="shared" si="578"/>
        <v>14413.58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65965.19</v>
      </c>
      <c r="SK573" s="21">
        <f t="shared" si="588"/>
        <v>68413.36</v>
      </c>
      <c r="SL573" s="21">
        <f t="shared" si="589"/>
        <v>71937.740000000005</v>
      </c>
      <c r="SM573" s="21">
        <f t="shared" si="590"/>
        <v>21770.49</v>
      </c>
      <c r="SN573" s="21">
        <f t="shared" si="591"/>
        <v>18744.400000000001</v>
      </c>
      <c r="SO573" s="21">
        <f t="shared" si="592"/>
        <v>17888.11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66017.820000000007</v>
      </c>
      <c r="TF573" s="21">
        <f t="shared" si="603"/>
        <v>69787.81</v>
      </c>
      <c r="TG573" s="21">
        <f t="shared" si="604"/>
        <v>74377.87</v>
      </c>
      <c r="TH573" s="21">
        <f t="shared" si="605"/>
        <v>22063.14</v>
      </c>
      <c r="TI573" s="21">
        <f t="shared" si="606"/>
        <v>19879.740000000002</v>
      </c>
      <c r="TJ573" s="21">
        <f t="shared" si="607"/>
        <v>19150.88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66008.11</v>
      </c>
      <c r="UA573" s="21">
        <f t="shared" si="617"/>
        <v>69459.64</v>
      </c>
      <c r="UB573" s="21">
        <f t="shared" si="618"/>
        <v>73796.47</v>
      </c>
      <c r="UC573" s="21">
        <f t="shared" si="619"/>
        <v>23927.22</v>
      </c>
      <c r="UD573" s="21">
        <f t="shared" si="620"/>
        <v>21056.63</v>
      </c>
      <c r="UE573" s="21">
        <f t="shared" si="621"/>
        <v>20075.72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19</v>
      </c>
      <c r="UM573" s="23">
        <v>26</v>
      </c>
      <c r="UN573" s="23">
        <v>26</v>
      </c>
      <c r="UO573" s="21">
        <f t="shared" si="624"/>
        <v>1249288</v>
      </c>
      <c r="UP573" s="21">
        <f t="shared" si="625"/>
        <v>1725802</v>
      </c>
      <c r="UQ573" s="21">
        <f t="shared" si="626"/>
        <v>1750762</v>
      </c>
      <c r="UR573" s="21">
        <f t="shared" si="627"/>
        <v>827914.55</v>
      </c>
      <c r="US573" s="21">
        <f t="shared" si="628"/>
        <v>1150277.7</v>
      </c>
      <c r="UT573" s="21">
        <f t="shared" si="629"/>
        <v>1170921.7</v>
      </c>
      <c r="UU573" s="21">
        <f t="shared" si="630"/>
        <v>66016.13</v>
      </c>
      <c r="UV573" s="21">
        <f t="shared" si="631"/>
        <v>69719.009999999995</v>
      </c>
      <c r="UW573" s="21">
        <f t="shared" si="632"/>
        <v>74255.27</v>
      </c>
      <c r="UX573" s="21">
        <f t="shared" si="633"/>
        <v>22883.63</v>
      </c>
      <c r="UY573" s="21">
        <f t="shared" si="634"/>
        <v>20827.73</v>
      </c>
      <c r="UZ573" s="21">
        <f t="shared" si="635"/>
        <v>19677.43</v>
      </c>
      <c r="VA573" s="21">
        <f t="shared" si="636"/>
        <v>1254306.47</v>
      </c>
      <c r="VB573" s="21">
        <f t="shared" si="186"/>
        <v>1812694.26</v>
      </c>
      <c r="VC573" s="21">
        <f t="shared" si="186"/>
        <v>1930637.02</v>
      </c>
      <c r="VD573" s="21">
        <f t="shared" si="637"/>
        <v>434788.97</v>
      </c>
      <c r="VE573" s="21">
        <f t="shared" si="187"/>
        <v>541520.98</v>
      </c>
      <c r="VF573" s="21">
        <f t="shared" si="187"/>
        <v>511613.18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65961.600000000006</v>
      </c>
      <c r="WL573" s="21">
        <f t="shared" si="660"/>
        <v>69065.929999999993</v>
      </c>
      <c r="WM573" s="21">
        <f t="shared" si="661"/>
        <v>73096.98</v>
      </c>
      <c r="WN573" s="21">
        <f t="shared" si="662"/>
        <v>17279.53</v>
      </c>
      <c r="WO573" s="21">
        <f t="shared" si="663"/>
        <v>16941.2</v>
      </c>
      <c r="WP573" s="21">
        <f t="shared" si="664"/>
        <v>16341.38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65973.38</v>
      </c>
      <c r="XG573" s="21">
        <f t="shared" si="674"/>
        <v>69141.41</v>
      </c>
      <c r="XH573" s="21">
        <f t="shared" si="675"/>
        <v>73230.45</v>
      </c>
      <c r="XI573" s="21">
        <f t="shared" si="676"/>
        <v>17539.939999999999</v>
      </c>
      <c r="XJ573" s="21">
        <f t="shared" si="677"/>
        <v>16478.23</v>
      </c>
      <c r="XK573" s="21">
        <f t="shared" si="678"/>
        <v>15747.23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65573.77</v>
      </c>
      <c r="YB573" s="21">
        <f t="shared" si="688"/>
        <v>68840.960000000006</v>
      </c>
      <c r="YC573" s="21">
        <f t="shared" si="689"/>
        <v>72698.41</v>
      </c>
      <c r="YD573" s="21">
        <f t="shared" si="690"/>
        <v>15327.36</v>
      </c>
      <c r="YE573" s="21">
        <f t="shared" si="691"/>
        <v>14984.1</v>
      </c>
      <c r="YF573" s="21">
        <f t="shared" si="692"/>
        <v>14311.61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65953.56</v>
      </c>
      <c r="YW573" s="21">
        <f t="shared" si="702"/>
        <v>68658.53</v>
      </c>
      <c r="YX573" s="21">
        <f t="shared" si="703"/>
        <v>72374.36</v>
      </c>
      <c r="YY573" s="21">
        <f t="shared" si="704"/>
        <v>18970.5</v>
      </c>
      <c r="YZ573" s="21">
        <f t="shared" si="705"/>
        <v>17442.22</v>
      </c>
      <c r="ZA573" s="21">
        <f t="shared" si="706"/>
        <v>16581.93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66026.97</v>
      </c>
      <c r="ZR573" s="21">
        <f t="shared" si="716"/>
        <v>68519.210000000006</v>
      </c>
      <c r="ZS573" s="21">
        <f t="shared" si="717"/>
        <v>72126.990000000005</v>
      </c>
      <c r="ZT573" s="21">
        <f t="shared" si="718"/>
        <v>24825.8</v>
      </c>
      <c r="ZU573" s="21">
        <f t="shared" si="719"/>
        <v>15328.13</v>
      </c>
      <c r="ZV573" s="21">
        <f t="shared" si="720"/>
        <v>14544.74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65125.99</v>
      </c>
      <c r="AAM573" s="21">
        <f t="shared" si="730"/>
        <v>69729.11</v>
      </c>
      <c r="AAN573" s="21">
        <f t="shared" si="731"/>
        <v>74273.13</v>
      </c>
      <c r="AAO573" s="21">
        <f t="shared" si="732"/>
        <v>21441.67</v>
      </c>
      <c r="AAP573" s="21">
        <f t="shared" si="733"/>
        <v>20897.330000000002</v>
      </c>
      <c r="AAQ573" s="21">
        <f t="shared" si="734"/>
        <v>19909.38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65961.919999999998</v>
      </c>
      <c r="ABH573" s="21">
        <f t="shared" si="744"/>
        <v>68950.149999999994</v>
      </c>
      <c r="ABI573" s="21">
        <f t="shared" si="745"/>
        <v>72891.570000000007</v>
      </c>
      <c r="ABJ573" s="21">
        <f t="shared" si="746"/>
        <v>13599.94</v>
      </c>
      <c r="ABK573" s="21">
        <f t="shared" si="747"/>
        <v>12928.94</v>
      </c>
      <c r="ABL573" s="21">
        <f t="shared" si="748"/>
        <v>12213.23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65916.17</v>
      </c>
      <c r="ACC573" s="21">
        <f t="shared" si="758"/>
        <v>67969.78</v>
      </c>
      <c r="ACD573" s="21">
        <f t="shared" si="759"/>
        <v>71151.070000000007</v>
      </c>
      <c r="ACE573" s="21">
        <f t="shared" si="760"/>
        <v>16548.93</v>
      </c>
      <c r="ACF573" s="21">
        <f t="shared" si="761"/>
        <v>15446.02</v>
      </c>
      <c r="ACG573" s="21">
        <f t="shared" si="762"/>
        <v>14868.19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65949.62</v>
      </c>
      <c r="ACX573" s="21">
        <f t="shared" si="772"/>
        <v>68769.98</v>
      </c>
      <c r="ACY573" s="21">
        <f t="shared" si="773"/>
        <v>72572.83</v>
      </c>
      <c r="ACZ573" s="21">
        <f t="shared" si="774"/>
        <v>17866.599999999999</v>
      </c>
      <c r="ADA573" s="21">
        <f t="shared" si="775"/>
        <v>16844.7</v>
      </c>
      <c r="ADB573" s="21">
        <f t="shared" si="776"/>
        <v>16176.37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65975.259999999995</v>
      </c>
      <c r="ADS573" s="21">
        <f t="shared" si="786"/>
        <v>69098.509999999995</v>
      </c>
      <c r="ADT573" s="21">
        <f t="shared" si="787"/>
        <v>73155.61</v>
      </c>
      <c r="ADU573" s="21">
        <f t="shared" si="788"/>
        <v>15579.67</v>
      </c>
      <c r="ADV573" s="21">
        <f t="shared" si="789"/>
        <v>14327.27</v>
      </c>
      <c r="ADW573" s="21">
        <f t="shared" si="790"/>
        <v>13588.06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61498.39</v>
      </c>
      <c r="AEN573" s="21">
        <f t="shared" si="800"/>
        <v>68771.960000000006</v>
      </c>
      <c r="AEO573" s="21">
        <f t="shared" si="801"/>
        <v>72573.78</v>
      </c>
      <c r="AEP573" s="21">
        <f t="shared" si="802"/>
        <v>18077.68</v>
      </c>
      <c r="AEQ573" s="21">
        <f t="shared" si="803"/>
        <v>18175.78</v>
      </c>
      <c r="AER573" s="21">
        <f t="shared" si="804"/>
        <v>17478.740000000002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65989.789999999994</v>
      </c>
      <c r="AFI573" s="21">
        <f t="shared" si="814"/>
        <v>69474.13</v>
      </c>
      <c r="AFJ573" s="21">
        <f t="shared" si="815"/>
        <v>73823.08</v>
      </c>
      <c r="AFK573" s="21">
        <f t="shared" si="816"/>
        <v>19645.28</v>
      </c>
      <c r="AFL573" s="21">
        <f t="shared" si="817"/>
        <v>18914.650000000001</v>
      </c>
      <c r="AFM573" s="21">
        <f t="shared" si="818"/>
        <v>18153.060000000001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65950.22</v>
      </c>
      <c r="AGD573" s="21">
        <f t="shared" si="828"/>
        <v>68660.81</v>
      </c>
      <c r="AGE573" s="21">
        <f t="shared" si="829"/>
        <v>72378.41</v>
      </c>
      <c r="AGF573" s="21">
        <f t="shared" si="830"/>
        <v>21535.25</v>
      </c>
      <c r="AGG573" s="21">
        <f t="shared" si="831"/>
        <v>19492.11</v>
      </c>
      <c r="AGH573" s="21">
        <f t="shared" si="832"/>
        <v>18720.830000000002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65958.78</v>
      </c>
      <c r="AGY573" s="21">
        <f t="shared" si="842"/>
        <v>68814.600000000006</v>
      </c>
      <c r="AGZ573" s="21">
        <f t="shared" si="843"/>
        <v>72650.350000000006</v>
      </c>
      <c r="AHA573" s="21">
        <f t="shared" si="844"/>
        <v>32307.94</v>
      </c>
      <c r="AHB573" s="21">
        <f t="shared" si="845"/>
        <v>29061.73</v>
      </c>
      <c r="AHC573" s="21">
        <f t="shared" si="846"/>
        <v>27854.53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65983.23</v>
      </c>
      <c r="AHT573" s="21">
        <f t="shared" si="856"/>
        <v>69379.63</v>
      </c>
      <c r="AHU573" s="21">
        <f t="shared" si="857"/>
        <v>73654.66</v>
      </c>
      <c r="AHV573" s="21">
        <f t="shared" si="858"/>
        <v>18949.759999999998</v>
      </c>
      <c r="AHW573" s="21">
        <f t="shared" si="859"/>
        <v>17884.72</v>
      </c>
      <c r="AHX573" s="21">
        <f t="shared" si="860"/>
        <v>17083.240000000002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64337.74</v>
      </c>
      <c r="AJJ573" s="21">
        <f t="shared" si="885"/>
        <v>68762.91</v>
      </c>
      <c r="AJK573" s="21">
        <f t="shared" si="886"/>
        <v>72561.539999999994</v>
      </c>
      <c r="AJL573" s="21">
        <f t="shared" si="887"/>
        <v>19333.349999999999</v>
      </c>
      <c r="AJM573" s="21">
        <f t="shared" si="888"/>
        <v>18446.080000000002</v>
      </c>
      <c r="AJN573" s="21">
        <f t="shared" si="889"/>
        <v>17737.62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65975.77</v>
      </c>
      <c r="AKE573" s="21">
        <f t="shared" si="899"/>
        <v>69175.33</v>
      </c>
      <c r="AKF573" s="21">
        <f t="shared" si="900"/>
        <v>73292.2</v>
      </c>
      <c r="AKG573" s="21">
        <f t="shared" si="901"/>
        <v>19716.400000000001</v>
      </c>
      <c r="AKH573" s="21">
        <f t="shared" si="902"/>
        <v>18040.39</v>
      </c>
      <c r="AKI573" s="21">
        <f t="shared" si="903"/>
        <v>17339.150000000001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65955.11</v>
      </c>
      <c r="AKZ573" s="21">
        <f t="shared" si="913"/>
        <v>68902.33</v>
      </c>
      <c r="ALA573" s="21">
        <f t="shared" si="914"/>
        <v>72806.740000000005</v>
      </c>
      <c r="ALB573" s="21">
        <f t="shared" si="915"/>
        <v>20014.560000000001</v>
      </c>
      <c r="ALC573" s="21">
        <f t="shared" si="916"/>
        <v>19064.93</v>
      </c>
      <c r="ALD573" s="21">
        <f t="shared" si="917"/>
        <v>18095.71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66005.58</v>
      </c>
      <c r="ALU573" s="21">
        <f t="shared" si="927"/>
        <v>69621.759999999995</v>
      </c>
      <c r="ALV573" s="21">
        <f t="shared" si="928"/>
        <v>74082.64</v>
      </c>
      <c r="ALW573" s="21">
        <f t="shared" si="929"/>
        <v>22802.2</v>
      </c>
      <c r="ALX573" s="21">
        <f t="shared" si="930"/>
        <v>20556.37</v>
      </c>
      <c r="ALY573" s="21">
        <f t="shared" si="931"/>
        <v>19485.099999999999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66002.789999999994</v>
      </c>
      <c r="AMP573" s="21">
        <f t="shared" si="941"/>
        <v>69487.63</v>
      </c>
      <c r="AMQ573" s="21">
        <f t="shared" si="942"/>
        <v>73845.440000000002</v>
      </c>
      <c r="AMR573" s="21">
        <f t="shared" si="943"/>
        <v>19252.8</v>
      </c>
      <c r="AMS573" s="21">
        <f t="shared" si="944"/>
        <v>17360.36</v>
      </c>
      <c r="AMT573" s="21">
        <f t="shared" si="945"/>
        <v>16503.689999999999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65977.69</v>
      </c>
      <c r="ANK573" s="21">
        <f t="shared" si="955"/>
        <v>71665.02</v>
      </c>
      <c r="ANL573" s="21">
        <f t="shared" si="956"/>
        <v>77708.3</v>
      </c>
      <c r="ANM573" s="21">
        <f t="shared" si="957"/>
        <v>30632.93</v>
      </c>
      <c r="ANN573" s="21">
        <f t="shared" si="958"/>
        <v>44798.16</v>
      </c>
      <c r="ANO573" s="21">
        <f t="shared" si="959"/>
        <v>43824.51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64922.48</v>
      </c>
      <c r="AOF573" s="21">
        <f t="shared" si="969"/>
        <v>69984.899999999994</v>
      </c>
      <c r="AOG573" s="21">
        <f t="shared" si="970"/>
        <v>74726.559999999998</v>
      </c>
      <c r="AOH573" s="21">
        <f t="shared" si="971"/>
        <v>17640.560000000001</v>
      </c>
      <c r="AOI573" s="21">
        <f t="shared" si="972"/>
        <v>17873.14</v>
      </c>
      <c r="AOJ573" s="21">
        <f t="shared" si="973"/>
        <v>17011.97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65995.73</v>
      </c>
      <c r="APA573" s="21">
        <f t="shared" si="983"/>
        <v>69373.56</v>
      </c>
      <c r="APB573" s="21">
        <f t="shared" si="984"/>
        <v>73643.679999999993</v>
      </c>
      <c r="APC573" s="21">
        <f t="shared" si="985"/>
        <v>23027.96</v>
      </c>
      <c r="APD573" s="21">
        <f t="shared" si="986"/>
        <v>20061.43</v>
      </c>
      <c r="APE573" s="21">
        <f t="shared" si="987"/>
        <v>18926.78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65967.64</v>
      </c>
      <c r="APV573" s="21">
        <f t="shared" si="997"/>
        <v>68873.7</v>
      </c>
      <c r="APW573" s="21">
        <f t="shared" si="998"/>
        <v>72756.639999999999</v>
      </c>
      <c r="APX573" s="21">
        <f t="shared" si="999"/>
        <v>20137.59</v>
      </c>
      <c r="APY573" s="21">
        <f t="shared" si="1000"/>
        <v>17981.669999999998</v>
      </c>
      <c r="APZ573" s="21">
        <f t="shared" si="1001"/>
        <v>17119.62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66010.070000000007</v>
      </c>
      <c r="AQQ573" s="21">
        <f t="shared" si="1011"/>
        <v>69823.899999999994</v>
      </c>
      <c r="AQR573" s="21">
        <f t="shared" si="1012"/>
        <v>74440.56</v>
      </c>
      <c r="AQS573" s="21">
        <f t="shared" si="1013"/>
        <v>17448.62</v>
      </c>
      <c r="AQT573" s="21">
        <f t="shared" si="1014"/>
        <v>16843.599999999999</v>
      </c>
      <c r="AQU573" s="21">
        <f t="shared" si="1015"/>
        <v>16183.17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65993.47</v>
      </c>
      <c r="ARL573" s="21">
        <f t="shared" si="1025"/>
        <v>68628.490000000005</v>
      </c>
      <c r="ARM573" s="21">
        <f t="shared" si="1026"/>
        <v>72322.38</v>
      </c>
      <c r="ARN573" s="21">
        <f t="shared" si="1027"/>
        <v>21316.73</v>
      </c>
      <c r="ARO573" s="21">
        <f t="shared" si="1028"/>
        <v>16436.29</v>
      </c>
      <c r="ARP573" s="21">
        <f t="shared" si="1029"/>
        <v>15587.48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65957.22</v>
      </c>
      <c r="ASG573" s="21">
        <f t="shared" si="1039"/>
        <v>68914.36</v>
      </c>
      <c r="ASH573" s="21">
        <f t="shared" si="1040"/>
        <v>72828.679999999993</v>
      </c>
      <c r="ASI573" s="21">
        <f t="shared" si="1041"/>
        <v>19553.580000000002</v>
      </c>
      <c r="ASJ573" s="21">
        <f t="shared" si="1042"/>
        <v>18581.669999999998</v>
      </c>
      <c r="ASK573" s="21">
        <f t="shared" si="1043"/>
        <v>17482.97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65972.2</v>
      </c>
      <c r="ATB573" s="21">
        <f t="shared" si="1053"/>
        <v>69129.119999999995</v>
      </c>
      <c r="ATC573" s="21">
        <f t="shared" si="1054"/>
        <v>73209.61</v>
      </c>
      <c r="ATD573" s="21">
        <f t="shared" si="1055"/>
        <v>16345.28</v>
      </c>
      <c r="ATE573" s="21">
        <f t="shared" si="1056"/>
        <v>15858.8</v>
      </c>
      <c r="ATF573" s="21">
        <f t="shared" si="1057"/>
        <v>15069.31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65974.210000000006</v>
      </c>
      <c r="ATW573" s="21">
        <f t="shared" si="1067"/>
        <v>69060.55</v>
      </c>
      <c r="ATX573" s="21">
        <f t="shared" si="1068"/>
        <v>73088.25</v>
      </c>
      <c r="ATY573" s="21">
        <f t="shared" si="1069"/>
        <v>19810.79</v>
      </c>
      <c r="ATZ573" s="21">
        <f t="shared" si="1070"/>
        <v>17968.849999999999</v>
      </c>
      <c r="AUA573" s="21">
        <f t="shared" si="1071"/>
        <v>16910.93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65966.02</v>
      </c>
      <c r="AUR573" s="21">
        <f t="shared" si="1081"/>
        <v>69013.36</v>
      </c>
      <c r="AUS573" s="21">
        <f t="shared" si="1082"/>
        <v>73004.66</v>
      </c>
      <c r="AUT573" s="21">
        <f t="shared" si="1083"/>
        <v>19154.11</v>
      </c>
      <c r="AUU573" s="21">
        <f t="shared" si="1084"/>
        <v>18013.63</v>
      </c>
      <c r="AUV573" s="21">
        <f t="shared" si="1085"/>
        <v>17119.07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19</v>
      </c>
      <c r="AVD573" s="41">
        <f t="shared" si="254"/>
        <v>26</v>
      </c>
      <c r="AVE573" s="41">
        <f t="shared" si="254"/>
        <v>26</v>
      </c>
      <c r="AVF573" s="21">
        <f t="shared" si="254"/>
        <v>1249288</v>
      </c>
      <c r="AVG573" s="21">
        <f t="shared" si="254"/>
        <v>1725802</v>
      </c>
      <c r="AVH573" s="21">
        <f t="shared" si="254"/>
        <v>1750762</v>
      </c>
      <c r="AVI573" s="21">
        <f t="shared" si="254"/>
        <v>827914.55</v>
      </c>
      <c r="AVJ573" s="21">
        <f t="shared" si="254"/>
        <v>1150277.7</v>
      </c>
      <c r="AVK573" s="21">
        <f t="shared" si="254"/>
        <v>1170921.7</v>
      </c>
      <c r="AVL573" s="21"/>
      <c r="AVM573" s="21"/>
      <c r="AVN573" s="21"/>
      <c r="AVO573" s="21"/>
      <c r="AVP573" s="21"/>
      <c r="AVQ573" s="21"/>
      <c r="AVR573" s="21">
        <f t="shared" si="255"/>
        <v>1254306.47</v>
      </c>
      <c r="AVS573" s="21">
        <f t="shared" si="255"/>
        <v>1812694.26</v>
      </c>
      <c r="AVT573" s="21">
        <f t="shared" si="255"/>
        <v>1930637.02</v>
      </c>
      <c r="AVU573" s="21">
        <f t="shared" si="255"/>
        <v>434788.97</v>
      </c>
      <c r="AVV573" s="21">
        <f t="shared" si="255"/>
        <v>541520.98</v>
      </c>
      <c r="AVW573" s="21">
        <f t="shared" si="255"/>
        <v>511613.18</v>
      </c>
    </row>
    <row r="574" spans="1:1271" ht="24">
      <c r="A574" s="18" t="s">
        <v>79</v>
      </c>
      <c r="B574" s="18" t="s">
        <v>81</v>
      </c>
      <c r="C574" s="5"/>
      <c r="D574" s="187"/>
      <c r="E574" s="160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84154.44</v>
      </c>
      <c r="V574" s="21">
        <f t="shared" si="265"/>
        <v>68577.09</v>
      </c>
      <c r="W574" s="21">
        <f t="shared" si="266"/>
        <v>73236.509999999995</v>
      </c>
      <c r="X574" s="21">
        <f t="shared" si="267"/>
        <v>28228.42</v>
      </c>
      <c r="Y574" s="21">
        <f t="shared" si="268"/>
        <v>32057.55</v>
      </c>
      <c r="Z574" s="21">
        <f t="shared" si="269"/>
        <v>30265.96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64654.02</v>
      </c>
      <c r="AQ574" s="21">
        <f t="shared" si="279"/>
        <v>68380.820000000007</v>
      </c>
      <c r="AR574" s="21">
        <f t="shared" si="280"/>
        <v>72887.740000000005</v>
      </c>
      <c r="AS574" s="21">
        <f t="shared" si="281"/>
        <v>28633.65</v>
      </c>
      <c r="AT574" s="21">
        <f t="shared" si="282"/>
        <v>29838.5</v>
      </c>
      <c r="AU574" s="21">
        <f t="shared" si="283"/>
        <v>28853.86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63312.12</v>
      </c>
      <c r="BL574" s="21">
        <f t="shared" si="293"/>
        <v>68652.240000000005</v>
      </c>
      <c r="BM574" s="21">
        <f t="shared" si="294"/>
        <v>73369.88</v>
      </c>
      <c r="BN574" s="21">
        <f t="shared" si="295"/>
        <v>28997.79</v>
      </c>
      <c r="BO574" s="21">
        <f t="shared" si="296"/>
        <v>29327.119999999999</v>
      </c>
      <c r="BP574" s="21">
        <f t="shared" si="297"/>
        <v>27528.2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0</v>
      </c>
      <c r="CG574" s="21">
        <f t="shared" si="307"/>
        <v>0</v>
      </c>
      <c r="CH574" s="21">
        <f t="shared" si="308"/>
        <v>0</v>
      </c>
      <c r="CI574" s="21">
        <f t="shared" si="309"/>
        <v>0</v>
      </c>
      <c r="CJ574" s="21">
        <f t="shared" si="310"/>
        <v>0</v>
      </c>
      <c r="CK574" s="21">
        <f t="shared" si="311"/>
        <v>0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64610.6</v>
      </c>
      <c r="DB574" s="21">
        <f t="shared" si="321"/>
        <v>67600.17</v>
      </c>
      <c r="DC574" s="21">
        <f t="shared" si="322"/>
        <v>71504.41</v>
      </c>
      <c r="DD574" s="21">
        <f t="shared" si="323"/>
        <v>34828.879999999997</v>
      </c>
      <c r="DE574" s="21">
        <f t="shared" si="324"/>
        <v>34740.33</v>
      </c>
      <c r="DF574" s="21">
        <f t="shared" si="325"/>
        <v>33421.03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63866.38</v>
      </c>
      <c r="DW574" s="21">
        <f t="shared" si="335"/>
        <v>68534.210000000006</v>
      </c>
      <c r="DX574" s="21">
        <f t="shared" si="336"/>
        <v>73160.67</v>
      </c>
      <c r="DY574" s="21">
        <f t="shared" si="337"/>
        <v>36922.42</v>
      </c>
      <c r="DZ574" s="21">
        <f t="shared" si="338"/>
        <v>37041.79</v>
      </c>
      <c r="EA574" s="21">
        <f t="shared" si="339"/>
        <v>35901.64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64705.46</v>
      </c>
      <c r="ER574" s="21">
        <f t="shared" si="349"/>
        <v>69106.399999999994</v>
      </c>
      <c r="ES574" s="21">
        <f t="shared" si="350"/>
        <v>74171.3</v>
      </c>
      <c r="ET574" s="21">
        <f t="shared" si="351"/>
        <v>35358.32</v>
      </c>
      <c r="EU574" s="21">
        <f t="shared" si="352"/>
        <v>33346.42</v>
      </c>
      <c r="EV574" s="21">
        <f t="shared" si="353"/>
        <v>32233.919999999998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64611.15</v>
      </c>
      <c r="FM574" s="21">
        <f t="shared" si="363"/>
        <v>67645.649999999994</v>
      </c>
      <c r="FN574" s="21">
        <f t="shared" si="364"/>
        <v>71583.83</v>
      </c>
      <c r="FO574" s="21">
        <f t="shared" si="365"/>
        <v>29480.67</v>
      </c>
      <c r="FP574" s="21">
        <f t="shared" si="366"/>
        <v>27812.02</v>
      </c>
      <c r="FQ574" s="21">
        <f t="shared" si="367"/>
        <v>26994.54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61630.79</v>
      </c>
      <c r="HC574" s="21">
        <f t="shared" si="392"/>
        <v>67539.820000000007</v>
      </c>
      <c r="HD574" s="21">
        <f t="shared" si="393"/>
        <v>71397.179999999993</v>
      </c>
      <c r="HE574" s="21">
        <f t="shared" si="394"/>
        <v>31702.17</v>
      </c>
      <c r="HF574" s="21">
        <f t="shared" si="395"/>
        <v>31976.97</v>
      </c>
      <c r="HG574" s="21">
        <f t="shared" si="396"/>
        <v>30909.35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64670.6</v>
      </c>
      <c r="HX574" s="21">
        <f t="shared" si="406"/>
        <v>68294.149999999994</v>
      </c>
      <c r="HY574" s="21">
        <f t="shared" si="407"/>
        <v>72734.36</v>
      </c>
      <c r="HZ574" s="21">
        <f t="shared" si="408"/>
        <v>36275.97</v>
      </c>
      <c r="IA574" s="21">
        <f t="shared" si="409"/>
        <v>31064.2</v>
      </c>
      <c r="IB574" s="21">
        <f t="shared" si="410"/>
        <v>29664.26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64631.67</v>
      </c>
      <c r="IS574" s="21">
        <f t="shared" si="420"/>
        <v>67795.839999999997</v>
      </c>
      <c r="IT574" s="21">
        <f t="shared" si="421"/>
        <v>71851.06</v>
      </c>
      <c r="IU574" s="21">
        <f t="shared" si="422"/>
        <v>30812.61</v>
      </c>
      <c r="IV574" s="21">
        <f t="shared" si="423"/>
        <v>28967.73</v>
      </c>
      <c r="IW574" s="21">
        <f t="shared" si="424"/>
        <v>27613.42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64636.1</v>
      </c>
      <c r="JN574" s="21">
        <f t="shared" si="434"/>
        <v>67602.789999999994</v>
      </c>
      <c r="JO574" s="21">
        <f t="shared" si="435"/>
        <v>71506.64</v>
      </c>
      <c r="JP574" s="21">
        <f t="shared" si="436"/>
        <v>44946.84</v>
      </c>
      <c r="JQ574" s="21">
        <f t="shared" si="437"/>
        <v>40505.57</v>
      </c>
      <c r="JR574" s="21">
        <f t="shared" si="438"/>
        <v>39805.660000000003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64675.76</v>
      </c>
      <c r="KI574" s="21">
        <f t="shared" si="448"/>
        <v>68353.97</v>
      </c>
      <c r="KJ574" s="21">
        <f t="shared" si="449"/>
        <v>72840.399999999994</v>
      </c>
      <c r="KK574" s="21">
        <f t="shared" si="450"/>
        <v>31673.37</v>
      </c>
      <c r="KL574" s="21">
        <f t="shared" si="451"/>
        <v>27807.51</v>
      </c>
      <c r="KM574" s="21">
        <f t="shared" si="452"/>
        <v>26589.46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64660.82</v>
      </c>
      <c r="LD574" s="21">
        <f t="shared" si="462"/>
        <v>67889.56</v>
      </c>
      <c r="LE574" s="21">
        <f t="shared" si="463"/>
        <v>72017.320000000007</v>
      </c>
      <c r="LF574" s="21">
        <f t="shared" si="464"/>
        <v>28422.74</v>
      </c>
      <c r="LG574" s="21">
        <f t="shared" si="465"/>
        <v>25186.27</v>
      </c>
      <c r="LH574" s="21">
        <f t="shared" si="466"/>
        <v>24400.15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64641.34</v>
      </c>
      <c r="LY574" s="21">
        <f t="shared" si="476"/>
        <v>67893.440000000002</v>
      </c>
      <c r="LZ574" s="21">
        <f t="shared" si="477"/>
        <v>72023.45</v>
      </c>
      <c r="MA574" s="21">
        <f t="shared" si="478"/>
        <v>38011.980000000003</v>
      </c>
      <c r="MB574" s="21">
        <f t="shared" si="479"/>
        <v>35287.43</v>
      </c>
      <c r="MC574" s="21">
        <f t="shared" si="480"/>
        <v>34314.43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64652.15</v>
      </c>
      <c r="MT574" s="21">
        <f t="shared" si="490"/>
        <v>68201.86</v>
      </c>
      <c r="MU574" s="21">
        <f t="shared" si="491"/>
        <v>72571.039999999994</v>
      </c>
      <c r="MV574" s="21">
        <f t="shared" si="492"/>
        <v>44369.25</v>
      </c>
      <c r="MW574" s="21">
        <f t="shared" si="493"/>
        <v>40022.959999999999</v>
      </c>
      <c r="MX574" s="21">
        <f t="shared" si="494"/>
        <v>38145.43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64613.17</v>
      </c>
      <c r="NO574" s="21">
        <f t="shared" si="504"/>
        <v>67461.78</v>
      </c>
      <c r="NP574" s="21">
        <f t="shared" si="505"/>
        <v>71258.38</v>
      </c>
      <c r="NQ574" s="21">
        <f t="shared" si="506"/>
        <v>26587.24</v>
      </c>
      <c r="NR574" s="21">
        <f t="shared" si="507"/>
        <v>25537.42</v>
      </c>
      <c r="NS574" s="21">
        <f t="shared" si="508"/>
        <v>24521.599999999999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64643.43</v>
      </c>
      <c r="OJ574" s="21">
        <f t="shared" si="518"/>
        <v>68321.149999999994</v>
      </c>
      <c r="OK574" s="21">
        <f t="shared" si="519"/>
        <v>72782.97</v>
      </c>
      <c r="OL574" s="21">
        <f t="shared" si="520"/>
        <v>37408.93</v>
      </c>
      <c r="OM574" s="21">
        <f t="shared" si="521"/>
        <v>37447.08</v>
      </c>
      <c r="ON574" s="21">
        <f t="shared" si="522"/>
        <v>36269.56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64638.27</v>
      </c>
      <c r="PE574" s="21">
        <f t="shared" si="532"/>
        <v>67905.850000000006</v>
      </c>
      <c r="PF574" s="21">
        <f t="shared" si="533"/>
        <v>72043.009999999995</v>
      </c>
      <c r="PG574" s="21">
        <f t="shared" si="534"/>
        <v>29714.44</v>
      </c>
      <c r="PH574" s="21">
        <f t="shared" si="535"/>
        <v>29196.66</v>
      </c>
      <c r="PI574" s="21">
        <f t="shared" si="536"/>
        <v>28366.38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64669.58</v>
      </c>
      <c r="PZ574" s="21">
        <f t="shared" si="546"/>
        <v>68375.59</v>
      </c>
      <c r="QA574" s="21">
        <f t="shared" si="547"/>
        <v>72877.990000000005</v>
      </c>
      <c r="QB574" s="21">
        <f t="shared" si="548"/>
        <v>36483.89</v>
      </c>
      <c r="QC574" s="21">
        <f t="shared" si="549"/>
        <v>33710.74</v>
      </c>
      <c r="QD574" s="21">
        <f t="shared" si="550"/>
        <v>32609.54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64624.68</v>
      </c>
      <c r="QU574" s="21">
        <f t="shared" si="560"/>
        <v>67756.52</v>
      </c>
      <c r="QV574" s="21">
        <f t="shared" si="561"/>
        <v>71780.960000000006</v>
      </c>
      <c r="QW574" s="21">
        <f t="shared" si="562"/>
        <v>32865.33</v>
      </c>
      <c r="QX574" s="21">
        <f t="shared" si="563"/>
        <v>31459.18</v>
      </c>
      <c r="QY574" s="21">
        <f t="shared" si="564"/>
        <v>29960.5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60760.76</v>
      </c>
      <c r="RP574" s="21">
        <f t="shared" si="574"/>
        <v>68044.03</v>
      </c>
      <c r="RQ574" s="21">
        <f t="shared" si="575"/>
        <v>72290.67</v>
      </c>
      <c r="RR574" s="21">
        <f t="shared" si="576"/>
        <v>22689.17</v>
      </c>
      <c r="RS574" s="21">
        <f t="shared" si="577"/>
        <v>23265.99</v>
      </c>
      <c r="RT574" s="21">
        <f t="shared" si="578"/>
        <v>22120.54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64621.85</v>
      </c>
      <c r="SK574" s="21">
        <f t="shared" si="588"/>
        <v>67019.89</v>
      </c>
      <c r="SL574" s="21">
        <f t="shared" si="589"/>
        <v>70472</v>
      </c>
      <c r="SM574" s="21">
        <f t="shared" si="590"/>
        <v>33106.559999999998</v>
      </c>
      <c r="SN574" s="21">
        <f t="shared" si="591"/>
        <v>28626.639999999999</v>
      </c>
      <c r="SO574" s="21">
        <f t="shared" si="592"/>
        <v>27452.93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64673.41</v>
      </c>
      <c r="TF574" s="21">
        <f t="shared" si="603"/>
        <v>68366.34</v>
      </c>
      <c r="TG574" s="21">
        <f t="shared" si="604"/>
        <v>72862.41</v>
      </c>
      <c r="TH574" s="21">
        <f t="shared" si="605"/>
        <v>33551.58</v>
      </c>
      <c r="TI574" s="21">
        <f t="shared" si="606"/>
        <v>30360.54</v>
      </c>
      <c r="TJ574" s="21">
        <f t="shared" si="607"/>
        <v>29390.89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64663.89</v>
      </c>
      <c r="UA574" s="21">
        <f t="shared" si="617"/>
        <v>68044.850000000006</v>
      </c>
      <c r="UB574" s="21">
        <f t="shared" si="618"/>
        <v>72292.86</v>
      </c>
      <c r="UC574" s="21">
        <f t="shared" si="619"/>
        <v>36386.31</v>
      </c>
      <c r="UD574" s="21">
        <f t="shared" si="620"/>
        <v>32157.91</v>
      </c>
      <c r="UE574" s="21">
        <f t="shared" si="621"/>
        <v>30810.25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64671.75</v>
      </c>
      <c r="UV574" s="21">
        <f t="shared" si="631"/>
        <v>68298.94</v>
      </c>
      <c r="UW574" s="21">
        <f t="shared" si="632"/>
        <v>72742.3</v>
      </c>
      <c r="UX574" s="21">
        <f t="shared" si="633"/>
        <v>34799.32</v>
      </c>
      <c r="UY574" s="21">
        <f t="shared" si="634"/>
        <v>31808.32</v>
      </c>
      <c r="UZ574" s="21">
        <f t="shared" si="635"/>
        <v>30199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64618.33</v>
      </c>
      <c r="WL574" s="21">
        <f t="shared" si="660"/>
        <v>67659.17</v>
      </c>
      <c r="WM574" s="21">
        <f t="shared" si="661"/>
        <v>71607.62</v>
      </c>
      <c r="WN574" s="21">
        <f t="shared" si="662"/>
        <v>26277.119999999999</v>
      </c>
      <c r="WO574" s="21">
        <f t="shared" si="663"/>
        <v>25872.78</v>
      </c>
      <c r="WP574" s="21">
        <f t="shared" si="664"/>
        <v>25079.15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64629.87</v>
      </c>
      <c r="XG574" s="21">
        <f t="shared" si="674"/>
        <v>67733.100000000006</v>
      </c>
      <c r="XH574" s="21">
        <f t="shared" si="675"/>
        <v>71738.37</v>
      </c>
      <c r="XI574" s="21">
        <f t="shared" si="676"/>
        <v>26673.119999999999</v>
      </c>
      <c r="XJ574" s="21">
        <f t="shared" si="677"/>
        <v>25165.72</v>
      </c>
      <c r="XK574" s="21">
        <f t="shared" si="678"/>
        <v>24167.31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64238.400000000001</v>
      </c>
      <c r="YB574" s="21">
        <f t="shared" si="688"/>
        <v>67438.77</v>
      </c>
      <c r="YC574" s="21">
        <f t="shared" si="689"/>
        <v>71217.17</v>
      </c>
      <c r="YD574" s="21">
        <f t="shared" si="690"/>
        <v>23308.43</v>
      </c>
      <c r="YE574" s="21">
        <f t="shared" si="691"/>
        <v>22883.88</v>
      </c>
      <c r="YF574" s="21">
        <f t="shared" si="692"/>
        <v>21964.05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64610.46</v>
      </c>
      <c r="YW574" s="21">
        <f t="shared" si="702"/>
        <v>67260.06</v>
      </c>
      <c r="YX574" s="21">
        <f t="shared" si="703"/>
        <v>70899.72</v>
      </c>
      <c r="YY574" s="21">
        <f t="shared" si="704"/>
        <v>28848.58</v>
      </c>
      <c r="YZ574" s="21">
        <f t="shared" si="705"/>
        <v>26637.95</v>
      </c>
      <c r="ZA574" s="21">
        <f t="shared" si="706"/>
        <v>25448.33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64682.37</v>
      </c>
      <c r="ZR574" s="21">
        <f t="shared" si="716"/>
        <v>67123.58</v>
      </c>
      <c r="ZS574" s="21">
        <f t="shared" si="717"/>
        <v>70657.39</v>
      </c>
      <c r="ZT574" s="21">
        <f t="shared" si="718"/>
        <v>37752.78</v>
      </c>
      <c r="ZU574" s="21">
        <f t="shared" si="719"/>
        <v>23409.279999999999</v>
      </c>
      <c r="ZV574" s="21">
        <f t="shared" si="720"/>
        <v>22321.85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63799.73</v>
      </c>
      <c r="AAM574" s="21">
        <f t="shared" si="730"/>
        <v>68308.84</v>
      </c>
      <c r="AAN574" s="21">
        <f t="shared" si="731"/>
        <v>72759.81</v>
      </c>
      <c r="AAO574" s="21">
        <f t="shared" si="732"/>
        <v>32606.51</v>
      </c>
      <c r="AAP574" s="21">
        <f t="shared" si="733"/>
        <v>31914.62</v>
      </c>
      <c r="AAQ574" s="21">
        <f t="shared" si="734"/>
        <v>30554.97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64618.64</v>
      </c>
      <c r="ABH574" s="21">
        <f t="shared" si="744"/>
        <v>67545.740000000005</v>
      </c>
      <c r="ABI574" s="21">
        <f t="shared" si="745"/>
        <v>71406.399999999994</v>
      </c>
      <c r="ABJ574" s="21">
        <f t="shared" si="746"/>
        <v>20681.54</v>
      </c>
      <c r="ABK574" s="21">
        <f t="shared" si="747"/>
        <v>19745.22</v>
      </c>
      <c r="ABL574" s="21">
        <f t="shared" si="748"/>
        <v>18743.669999999998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64573.83</v>
      </c>
      <c r="ACC574" s="21">
        <f t="shared" si="758"/>
        <v>66585.34</v>
      </c>
      <c r="ACD574" s="21">
        <f t="shared" si="759"/>
        <v>69701.36</v>
      </c>
      <c r="ACE574" s="21">
        <f t="shared" si="760"/>
        <v>25166.080000000002</v>
      </c>
      <c r="ACF574" s="21">
        <f t="shared" si="761"/>
        <v>23589.32</v>
      </c>
      <c r="ACG574" s="21">
        <f t="shared" si="762"/>
        <v>22818.240000000002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64606.6</v>
      </c>
      <c r="ACX574" s="21">
        <f t="shared" si="772"/>
        <v>67369.240000000005</v>
      </c>
      <c r="ACY574" s="21">
        <f t="shared" si="773"/>
        <v>71094.149999999994</v>
      </c>
      <c r="ACZ574" s="21">
        <f t="shared" si="774"/>
        <v>27169.87</v>
      </c>
      <c r="ADA574" s="21">
        <f t="shared" si="775"/>
        <v>25725.4</v>
      </c>
      <c r="ADB574" s="21">
        <f t="shared" si="776"/>
        <v>24825.91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64631.72</v>
      </c>
      <c r="ADS574" s="21">
        <f t="shared" si="786"/>
        <v>67691.08</v>
      </c>
      <c r="ADT574" s="21">
        <f t="shared" si="787"/>
        <v>71665.05</v>
      </c>
      <c r="ADU574" s="21">
        <f t="shared" si="788"/>
        <v>23692.12</v>
      </c>
      <c r="ADV574" s="21">
        <f t="shared" si="789"/>
        <v>21880.75</v>
      </c>
      <c r="ADW574" s="21">
        <f t="shared" si="790"/>
        <v>20853.63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60246.01</v>
      </c>
      <c r="AEN574" s="21">
        <f t="shared" si="800"/>
        <v>67371.179999999993</v>
      </c>
      <c r="AEO574" s="21">
        <f t="shared" si="801"/>
        <v>71095.08</v>
      </c>
      <c r="AEP574" s="21">
        <f t="shared" si="802"/>
        <v>27490.86</v>
      </c>
      <c r="AEQ574" s="21">
        <f t="shared" si="803"/>
        <v>27758.240000000002</v>
      </c>
      <c r="AER574" s="21">
        <f t="shared" si="804"/>
        <v>26824.66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64645.95</v>
      </c>
      <c r="AFI574" s="21">
        <f t="shared" si="814"/>
        <v>68059.05</v>
      </c>
      <c r="AFJ574" s="21">
        <f t="shared" si="815"/>
        <v>72318.929999999993</v>
      </c>
      <c r="AFK574" s="21">
        <f t="shared" si="816"/>
        <v>29874.73</v>
      </c>
      <c r="AFL574" s="21">
        <f t="shared" si="817"/>
        <v>28886.65</v>
      </c>
      <c r="AFM574" s="21">
        <f t="shared" si="818"/>
        <v>27859.54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64607.18</v>
      </c>
      <c r="AGD574" s="21">
        <f t="shared" si="828"/>
        <v>67262.289999999994</v>
      </c>
      <c r="AGE574" s="21">
        <f t="shared" si="829"/>
        <v>70903.69</v>
      </c>
      <c r="AGF574" s="21">
        <f t="shared" si="830"/>
        <v>32748.81</v>
      </c>
      <c r="AGG574" s="21">
        <f t="shared" si="831"/>
        <v>29768.55</v>
      </c>
      <c r="AGH574" s="21">
        <f t="shared" si="832"/>
        <v>28730.9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64615.57</v>
      </c>
      <c r="AGY574" s="21">
        <f t="shared" si="842"/>
        <v>67412.95</v>
      </c>
      <c r="AGZ574" s="21">
        <f t="shared" si="843"/>
        <v>71170.09</v>
      </c>
      <c r="AHA574" s="21">
        <f t="shared" si="844"/>
        <v>49130.92</v>
      </c>
      <c r="AHB574" s="21">
        <f t="shared" si="845"/>
        <v>44383.38</v>
      </c>
      <c r="AHC574" s="21">
        <f t="shared" si="846"/>
        <v>42748.4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64639.519999999997</v>
      </c>
      <c r="AHT574" s="21">
        <f t="shared" si="856"/>
        <v>67966.47</v>
      </c>
      <c r="AHU574" s="21">
        <f t="shared" si="857"/>
        <v>72153.929999999993</v>
      </c>
      <c r="AHV574" s="21">
        <f t="shared" si="858"/>
        <v>28817.040000000001</v>
      </c>
      <c r="AHW574" s="21">
        <f t="shared" si="859"/>
        <v>27313.73</v>
      </c>
      <c r="AHX574" s="21">
        <f t="shared" si="860"/>
        <v>26217.68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63027.54</v>
      </c>
      <c r="AJJ574" s="21">
        <f t="shared" si="885"/>
        <v>67362.31</v>
      </c>
      <c r="AJK574" s="21">
        <f t="shared" si="886"/>
        <v>71083.08</v>
      </c>
      <c r="AJL574" s="21">
        <f t="shared" si="887"/>
        <v>29400.37</v>
      </c>
      <c r="AJM574" s="21">
        <f t="shared" si="888"/>
        <v>28171.040000000001</v>
      </c>
      <c r="AJN574" s="21">
        <f t="shared" si="889"/>
        <v>27221.96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64632.21</v>
      </c>
      <c r="AKE574" s="21">
        <f t="shared" si="899"/>
        <v>67766.33</v>
      </c>
      <c r="AKF574" s="21">
        <f t="shared" si="900"/>
        <v>71798.87</v>
      </c>
      <c r="AKG574" s="21">
        <f t="shared" si="901"/>
        <v>29982.87</v>
      </c>
      <c r="AKH574" s="21">
        <f t="shared" si="902"/>
        <v>27551.48</v>
      </c>
      <c r="AKI574" s="21">
        <f t="shared" si="903"/>
        <v>26610.43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64611.97</v>
      </c>
      <c r="AKZ574" s="21">
        <f t="shared" si="913"/>
        <v>67498.89</v>
      </c>
      <c r="ALA574" s="21">
        <f t="shared" si="914"/>
        <v>71323.3</v>
      </c>
      <c r="ALB574" s="21">
        <f t="shared" si="915"/>
        <v>30436.3</v>
      </c>
      <c r="ALC574" s="21">
        <f t="shared" si="916"/>
        <v>29116.16</v>
      </c>
      <c r="ALD574" s="21">
        <f t="shared" si="917"/>
        <v>27771.52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64661.42</v>
      </c>
      <c r="ALU574" s="21">
        <f t="shared" si="927"/>
        <v>68203.67</v>
      </c>
      <c r="ALV574" s="21">
        <f t="shared" si="928"/>
        <v>72573.2</v>
      </c>
      <c r="ALW574" s="21">
        <f t="shared" si="929"/>
        <v>34675.49</v>
      </c>
      <c r="ALX574" s="21">
        <f t="shared" si="930"/>
        <v>31393.9</v>
      </c>
      <c r="ALY574" s="21">
        <f t="shared" si="931"/>
        <v>29903.82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64658.69</v>
      </c>
      <c r="AMP574" s="21">
        <f t="shared" si="941"/>
        <v>68072.27</v>
      </c>
      <c r="AMQ574" s="21">
        <f t="shared" si="942"/>
        <v>72340.83</v>
      </c>
      <c r="AMR574" s="21">
        <f t="shared" si="943"/>
        <v>29277.88</v>
      </c>
      <c r="AMS574" s="21">
        <f t="shared" si="944"/>
        <v>26512.92</v>
      </c>
      <c r="AMT574" s="21">
        <f t="shared" si="945"/>
        <v>25328.25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64634.09</v>
      </c>
      <c r="ANK574" s="21">
        <f t="shared" si="955"/>
        <v>70205.31</v>
      </c>
      <c r="ANL574" s="21">
        <f t="shared" si="956"/>
        <v>76124.98</v>
      </c>
      <c r="ANM574" s="21">
        <f t="shared" si="957"/>
        <v>46583.73</v>
      </c>
      <c r="ANN574" s="21">
        <f t="shared" si="958"/>
        <v>68416.210000000006</v>
      </c>
      <c r="ANO574" s="21">
        <f t="shared" si="959"/>
        <v>67257.570000000007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63600.38</v>
      </c>
      <c r="AOF574" s="21">
        <f t="shared" si="969"/>
        <v>68559.41</v>
      </c>
      <c r="AOG574" s="21">
        <f t="shared" si="970"/>
        <v>73203.990000000005</v>
      </c>
      <c r="AOH574" s="21">
        <f t="shared" si="971"/>
        <v>26826.13</v>
      </c>
      <c r="AOI574" s="21">
        <f t="shared" si="972"/>
        <v>27296.04</v>
      </c>
      <c r="AOJ574" s="21">
        <f t="shared" si="973"/>
        <v>26108.3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64651.76</v>
      </c>
      <c r="APA574" s="21">
        <f t="shared" si="983"/>
        <v>67960.53</v>
      </c>
      <c r="APB574" s="21">
        <f t="shared" si="984"/>
        <v>72143.179999999993</v>
      </c>
      <c r="APC574" s="21">
        <f t="shared" si="985"/>
        <v>35018.79</v>
      </c>
      <c r="APD574" s="21">
        <f t="shared" si="986"/>
        <v>30638.02</v>
      </c>
      <c r="APE574" s="21">
        <f t="shared" si="987"/>
        <v>29046.959999999999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64624.24</v>
      </c>
      <c r="APV574" s="21">
        <f t="shared" si="997"/>
        <v>67470.850000000006</v>
      </c>
      <c r="APW574" s="21">
        <f t="shared" si="998"/>
        <v>71274.210000000006</v>
      </c>
      <c r="APX574" s="21">
        <f t="shared" si="999"/>
        <v>30623.39</v>
      </c>
      <c r="APY574" s="21">
        <f t="shared" si="1000"/>
        <v>27461.8</v>
      </c>
      <c r="APZ574" s="21">
        <f t="shared" si="1001"/>
        <v>26273.51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64665.81</v>
      </c>
      <c r="AQQ574" s="21">
        <f t="shared" si="1011"/>
        <v>68401.69</v>
      </c>
      <c r="AQR574" s="21">
        <f t="shared" si="1012"/>
        <v>72923.83</v>
      </c>
      <c r="AQS574" s="21">
        <f t="shared" si="1013"/>
        <v>26534.25</v>
      </c>
      <c r="AQT574" s="21">
        <f t="shared" si="1014"/>
        <v>25723.71</v>
      </c>
      <c r="AQU574" s="21">
        <f t="shared" si="1015"/>
        <v>24836.35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64649.55</v>
      </c>
      <c r="ARL574" s="21">
        <f t="shared" si="1025"/>
        <v>67230.63</v>
      </c>
      <c r="ARM574" s="21">
        <f t="shared" si="1026"/>
        <v>70848.800000000003</v>
      </c>
      <c r="ARN574" s="21">
        <f t="shared" si="1027"/>
        <v>32416.52</v>
      </c>
      <c r="ARO574" s="21">
        <f t="shared" si="1028"/>
        <v>25101.66</v>
      </c>
      <c r="ARP574" s="21">
        <f t="shared" si="1029"/>
        <v>23922.14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64614.04</v>
      </c>
      <c r="ASG574" s="21">
        <f t="shared" si="1039"/>
        <v>67510.679999999993</v>
      </c>
      <c r="ASH574" s="21">
        <f t="shared" si="1040"/>
        <v>71344.78</v>
      </c>
      <c r="ASI574" s="21">
        <f t="shared" si="1041"/>
        <v>29735.29</v>
      </c>
      <c r="ASJ574" s="21">
        <f t="shared" si="1042"/>
        <v>28378.12</v>
      </c>
      <c r="ASK574" s="21">
        <f t="shared" si="1043"/>
        <v>26831.15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64628.71</v>
      </c>
      <c r="ATB574" s="21">
        <f t="shared" si="1053"/>
        <v>67721.06</v>
      </c>
      <c r="ATC574" s="21">
        <f t="shared" si="1054"/>
        <v>71717.960000000006</v>
      </c>
      <c r="ATD574" s="21">
        <f t="shared" si="1055"/>
        <v>24856.39</v>
      </c>
      <c r="ATE574" s="21">
        <f t="shared" si="1056"/>
        <v>24219.72</v>
      </c>
      <c r="ATF574" s="21">
        <f t="shared" si="1057"/>
        <v>23126.91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64630.69</v>
      </c>
      <c r="ATW574" s="21">
        <f t="shared" si="1067"/>
        <v>67653.89</v>
      </c>
      <c r="ATX574" s="21">
        <f t="shared" si="1068"/>
        <v>71599.06</v>
      </c>
      <c r="ATY574" s="21">
        <f t="shared" si="1069"/>
        <v>30126.42</v>
      </c>
      <c r="ATZ574" s="21">
        <f t="shared" si="1070"/>
        <v>27442.22</v>
      </c>
      <c r="AUA574" s="21">
        <f t="shared" si="1071"/>
        <v>25953.24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64622.67</v>
      </c>
      <c r="AUR574" s="21">
        <f t="shared" si="1081"/>
        <v>67607.67</v>
      </c>
      <c r="AUS574" s="21">
        <f t="shared" si="1082"/>
        <v>71517.179999999993</v>
      </c>
      <c r="AUT574" s="21">
        <f t="shared" si="1083"/>
        <v>29127.8</v>
      </c>
      <c r="AUU574" s="21">
        <f t="shared" si="1084"/>
        <v>27510.6</v>
      </c>
      <c r="AUV574" s="21">
        <f t="shared" si="1085"/>
        <v>26272.68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127" t="s">
        <v>75</v>
      </c>
      <c r="B575" s="8" t="s">
        <v>84</v>
      </c>
      <c r="C575" s="5"/>
      <c r="D575" s="187"/>
      <c r="E575" s="160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59916.69</v>
      </c>
      <c r="J575" s="21">
        <f t="shared" si="257"/>
        <v>60916.69</v>
      </c>
      <c r="K575" s="21">
        <f t="shared" si="257"/>
        <v>62106.69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74023.98</v>
      </c>
      <c r="V575" s="21">
        <f t="shared" si="265"/>
        <v>60315.15</v>
      </c>
      <c r="W575" s="21">
        <f t="shared" si="266"/>
        <v>64403.5</v>
      </c>
      <c r="X575" s="21">
        <f t="shared" si="267"/>
        <v>25524.47</v>
      </c>
      <c r="Y575" s="21">
        <f t="shared" si="268"/>
        <v>28902.7</v>
      </c>
      <c r="Z575" s="21">
        <f t="shared" si="269"/>
        <v>27196.58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56871.01</v>
      </c>
      <c r="AQ575" s="21">
        <f t="shared" si="279"/>
        <v>60142.52</v>
      </c>
      <c r="AR575" s="21">
        <f t="shared" si="280"/>
        <v>64096.79</v>
      </c>
      <c r="AS575" s="21">
        <f t="shared" si="281"/>
        <v>25890.880000000001</v>
      </c>
      <c r="AT575" s="21">
        <f t="shared" si="282"/>
        <v>26902.03</v>
      </c>
      <c r="AU575" s="21">
        <f t="shared" si="283"/>
        <v>25927.68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55690.64</v>
      </c>
      <c r="BL575" s="21">
        <f t="shared" si="293"/>
        <v>60381.24</v>
      </c>
      <c r="BM575" s="21">
        <f t="shared" si="294"/>
        <v>64520.78</v>
      </c>
      <c r="BN575" s="21">
        <f t="shared" si="295"/>
        <v>26220.14</v>
      </c>
      <c r="BO575" s="21">
        <f t="shared" si="296"/>
        <v>26440.98</v>
      </c>
      <c r="BP575" s="21">
        <f t="shared" si="297"/>
        <v>24736.47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0</v>
      </c>
      <c r="CG575" s="21">
        <f t="shared" si="307"/>
        <v>0</v>
      </c>
      <c r="CH575" s="21">
        <f t="shared" si="308"/>
        <v>0</v>
      </c>
      <c r="CI575" s="21">
        <f t="shared" si="309"/>
        <v>0</v>
      </c>
      <c r="CJ575" s="21">
        <f t="shared" si="310"/>
        <v>0</v>
      </c>
      <c r="CK575" s="21">
        <f t="shared" si="311"/>
        <v>0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56832.81</v>
      </c>
      <c r="DB575" s="21">
        <f t="shared" si="321"/>
        <v>59455.92</v>
      </c>
      <c r="DC575" s="21">
        <f t="shared" si="322"/>
        <v>62880.3</v>
      </c>
      <c r="DD575" s="21">
        <f t="shared" si="323"/>
        <v>31492.68</v>
      </c>
      <c r="DE575" s="21">
        <f t="shared" si="324"/>
        <v>31321.46</v>
      </c>
      <c r="DF575" s="21">
        <f t="shared" si="325"/>
        <v>30031.68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56178.19</v>
      </c>
      <c r="DW575" s="21">
        <f t="shared" si="335"/>
        <v>60277.43</v>
      </c>
      <c r="DX575" s="21">
        <f t="shared" si="336"/>
        <v>64336.800000000003</v>
      </c>
      <c r="DY575" s="21">
        <f t="shared" si="337"/>
        <v>33385.69</v>
      </c>
      <c r="DZ575" s="21">
        <f t="shared" si="338"/>
        <v>33396.43</v>
      </c>
      <c r="EA575" s="21">
        <f t="shared" si="339"/>
        <v>32260.720000000001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56916.26</v>
      </c>
      <c r="ER575" s="21">
        <f t="shared" si="349"/>
        <v>60780.69</v>
      </c>
      <c r="ES575" s="21">
        <f t="shared" si="350"/>
        <v>65225.54</v>
      </c>
      <c r="ET575" s="21">
        <f t="shared" si="351"/>
        <v>31971.41</v>
      </c>
      <c r="EU575" s="21">
        <f t="shared" si="352"/>
        <v>30064.73</v>
      </c>
      <c r="EV575" s="21">
        <f t="shared" si="353"/>
        <v>28964.959999999999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56833.3</v>
      </c>
      <c r="FM575" s="21">
        <f t="shared" si="363"/>
        <v>59495.92</v>
      </c>
      <c r="FN575" s="21">
        <f t="shared" si="364"/>
        <v>62950.14</v>
      </c>
      <c r="FO575" s="21">
        <f t="shared" si="365"/>
        <v>26656.77</v>
      </c>
      <c r="FP575" s="21">
        <f t="shared" si="366"/>
        <v>25074.98</v>
      </c>
      <c r="FQ575" s="21">
        <f t="shared" si="367"/>
        <v>24256.92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54211.71</v>
      </c>
      <c r="HC575" s="21">
        <f t="shared" si="392"/>
        <v>59402.85</v>
      </c>
      <c r="HD575" s="21">
        <f t="shared" si="393"/>
        <v>62786.01</v>
      </c>
      <c r="HE575" s="21">
        <f t="shared" si="394"/>
        <v>28665.48</v>
      </c>
      <c r="HF575" s="21">
        <f t="shared" si="395"/>
        <v>28830.05</v>
      </c>
      <c r="HG575" s="21">
        <f t="shared" si="396"/>
        <v>27774.720000000001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56885.59</v>
      </c>
      <c r="HX575" s="21">
        <f t="shared" si="406"/>
        <v>60066.3</v>
      </c>
      <c r="HY575" s="21">
        <f t="shared" si="407"/>
        <v>63961.91</v>
      </c>
      <c r="HZ575" s="21">
        <f t="shared" si="408"/>
        <v>32801.160000000003</v>
      </c>
      <c r="IA575" s="21">
        <f t="shared" si="409"/>
        <v>28007.11</v>
      </c>
      <c r="IB575" s="21">
        <f t="shared" si="410"/>
        <v>26655.9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56851.34</v>
      </c>
      <c r="IS575" s="21">
        <f t="shared" si="420"/>
        <v>59628.02</v>
      </c>
      <c r="IT575" s="21">
        <f t="shared" si="421"/>
        <v>63185.14</v>
      </c>
      <c r="IU575" s="21">
        <f t="shared" si="422"/>
        <v>27861.119999999999</v>
      </c>
      <c r="IV575" s="21">
        <f t="shared" si="423"/>
        <v>26116.959999999999</v>
      </c>
      <c r="IW575" s="21">
        <f t="shared" si="424"/>
        <v>24813.040000000001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56855.24</v>
      </c>
      <c r="JN575" s="21">
        <f t="shared" si="434"/>
        <v>59458.23</v>
      </c>
      <c r="JO575" s="21">
        <f t="shared" si="435"/>
        <v>62882.27</v>
      </c>
      <c r="JP575" s="21">
        <f t="shared" si="436"/>
        <v>40641.46</v>
      </c>
      <c r="JQ575" s="21">
        <f t="shared" si="437"/>
        <v>36519.33</v>
      </c>
      <c r="JR575" s="21">
        <f t="shared" si="438"/>
        <v>35768.82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56890.13</v>
      </c>
      <c r="KI575" s="21">
        <f t="shared" si="448"/>
        <v>60118.91</v>
      </c>
      <c r="KJ575" s="21">
        <f t="shared" si="449"/>
        <v>64055.16</v>
      </c>
      <c r="KK575" s="21">
        <f t="shared" si="450"/>
        <v>28639.43</v>
      </c>
      <c r="KL575" s="21">
        <f t="shared" si="451"/>
        <v>25070.92</v>
      </c>
      <c r="KM575" s="21">
        <f t="shared" si="452"/>
        <v>23892.93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56876.98</v>
      </c>
      <c r="LD575" s="21">
        <f t="shared" si="462"/>
        <v>59710.45</v>
      </c>
      <c r="LE575" s="21">
        <f t="shared" si="463"/>
        <v>63331.35</v>
      </c>
      <c r="LF575" s="21">
        <f t="shared" si="464"/>
        <v>25700.18</v>
      </c>
      <c r="LG575" s="21">
        <f t="shared" si="465"/>
        <v>22707.64</v>
      </c>
      <c r="LH575" s="21">
        <f t="shared" si="466"/>
        <v>21925.64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56859.85</v>
      </c>
      <c r="LY575" s="21">
        <f t="shared" si="476"/>
        <v>59713.86</v>
      </c>
      <c r="LZ575" s="21">
        <f t="shared" si="477"/>
        <v>63336.75</v>
      </c>
      <c r="MA575" s="21">
        <f t="shared" si="478"/>
        <v>34370.879999999997</v>
      </c>
      <c r="MB575" s="21">
        <f t="shared" si="479"/>
        <v>31814.720000000001</v>
      </c>
      <c r="MC575" s="21">
        <f t="shared" si="480"/>
        <v>30834.48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56869.36</v>
      </c>
      <c r="MT575" s="21">
        <f t="shared" si="490"/>
        <v>59985.120000000003</v>
      </c>
      <c r="MU575" s="21">
        <f t="shared" si="491"/>
        <v>63818.29</v>
      </c>
      <c r="MV575" s="21">
        <f t="shared" si="492"/>
        <v>40119.199999999997</v>
      </c>
      <c r="MW575" s="21">
        <f t="shared" si="493"/>
        <v>36084.22</v>
      </c>
      <c r="MX575" s="21">
        <f t="shared" si="494"/>
        <v>34276.959999999999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56835.08</v>
      </c>
      <c r="NO575" s="21">
        <f t="shared" si="504"/>
        <v>59334.2</v>
      </c>
      <c r="NP575" s="21">
        <f t="shared" si="505"/>
        <v>62663.95</v>
      </c>
      <c r="NQ575" s="21">
        <f t="shared" si="506"/>
        <v>24040.49</v>
      </c>
      <c r="NR575" s="21">
        <f t="shared" si="507"/>
        <v>23024.23</v>
      </c>
      <c r="NS575" s="21">
        <f t="shared" si="508"/>
        <v>22034.77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56861.69</v>
      </c>
      <c r="OJ575" s="21">
        <f t="shared" si="518"/>
        <v>60090.04</v>
      </c>
      <c r="OK575" s="21">
        <f t="shared" si="519"/>
        <v>64004.66</v>
      </c>
      <c r="OL575" s="21">
        <f t="shared" si="520"/>
        <v>33825.599999999999</v>
      </c>
      <c r="OM575" s="21">
        <f t="shared" si="521"/>
        <v>33761.839999999997</v>
      </c>
      <c r="ON575" s="21">
        <f t="shared" si="522"/>
        <v>32591.33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56857.15</v>
      </c>
      <c r="PE575" s="21">
        <f t="shared" si="532"/>
        <v>59724.77</v>
      </c>
      <c r="PF575" s="21">
        <f t="shared" si="533"/>
        <v>63353.95</v>
      </c>
      <c r="PG575" s="21">
        <f t="shared" si="534"/>
        <v>26868.14</v>
      </c>
      <c r="PH575" s="21">
        <f t="shared" si="535"/>
        <v>26323.360000000001</v>
      </c>
      <c r="PI575" s="21">
        <f t="shared" si="536"/>
        <v>25489.64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56884.69</v>
      </c>
      <c r="PZ575" s="21">
        <f t="shared" si="546"/>
        <v>60137.919999999998</v>
      </c>
      <c r="QA575" s="21">
        <f t="shared" si="547"/>
        <v>64088.22</v>
      </c>
      <c r="QB575" s="21">
        <f t="shared" si="548"/>
        <v>32989.160000000003</v>
      </c>
      <c r="QC575" s="21">
        <f t="shared" si="549"/>
        <v>30393.200000000001</v>
      </c>
      <c r="QD575" s="21">
        <f t="shared" si="550"/>
        <v>29302.49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56845.19</v>
      </c>
      <c r="QU575" s="21">
        <f t="shared" si="560"/>
        <v>59593.440000000002</v>
      </c>
      <c r="QV575" s="21">
        <f t="shared" si="561"/>
        <v>63123.5</v>
      </c>
      <c r="QW575" s="21">
        <f t="shared" si="562"/>
        <v>29717.22</v>
      </c>
      <c r="QX575" s="21">
        <f t="shared" si="563"/>
        <v>28363.22</v>
      </c>
      <c r="QY575" s="21">
        <f t="shared" si="564"/>
        <v>26922.1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53446.42</v>
      </c>
      <c r="RP575" s="21">
        <f t="shared" si="574"/>
        <v>59846.31</v>
      </c>
      <c r="RQ575" s="21">
        <f t="shared" si="575"/>
        <v>63571.74</v>
      </c>
      <c r="RR575" s="21">
        <f t="shared" si="576"/>
        <v>20515.810000000001</v>
      </c>
      <c r="RS575" s="21">
        <f t="shared" si="577"/>
        <v>20976.34</v>
      </c>
      <c r="RT575" s="21">
        <f t="shared" si="578"/>
        <v>19877.22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56842.7</v>
      </c>
      <c r="SK575" s="21">
        <f t="shared" si="588"/>
        <v>58945.55</v>
      </c>
      <c r="SL575" s="21">
        <f t="shared" si="589"/>
        <v>61972.41</v>
      </c>
      <c r="SM575" s="21">
        <f t="shared" si="590"/>
        <v>29935.34</v>
      </c>
      <c r="SN575" s="21">
        <f t="shared" si="591"/>
        <v>25809.439999999999</v>
      </c>
      <c r="SO575" s="21">
        <f t="shared" si="592"/>
        <v>24668.82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56888.06</v>
      </c>
      <c r="TF575" s="21">
        <f t="shared" si="603"/>
        <v>60129.78</v>
      </c>
      <c r="TG575" s="21">
        <f t="shared" si="604"/>
        <v>64074.52</v>
      </c>
      <c r="TH575" s="21">
        <f t="shared" si="605"/>
        <v>30337.73</v>
      </c>
      <c r="TI575" s="21">
        <f t="shared" si="606"/>
        <v>27372.69</v>
      </c>
      <c r="TJ575" s="21">
        <f t="shared" si="607"/>
        <v>26410.25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56879.69</v>
      </c>
      <c r="UA575" s="21">
        <f t="shared" si="617"/>
        <v>59847.03</v>
      </c>
      <c r="UB575" s="21">
        <f t="shared" si="618"/>
        <v>63573.66</v>
      </c>
      <c r="UC575" s="21">
        <f t="shared" si="619"/>
        <v>32900.93</v>
      </c>
      <c r="UD575" s="21">
        <f t="shared" si="620"/>
        <v>28993.18</v>
      </c>
      <c r="UE575" s="21">
        <f t="shared" si="621"/>
        <v>27685.67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56886.61</v>
      </c>
      <c r="UV575" s="21">
        <f t="shared" si="631"/>
        <v>60070.5</v>
      </c>
      <c r="UW575" s="21">
        <f t="shared" si="632"/>
        <v>63968.9</v>
      </c>
      <c r="UX575" s="21">
        <f t="shared" si="633"/>
        <v>31465.95</v>
      </c>
      <c r="UY575" s="21">
        <f t="shared" si="634"/>
        <v>28678</v>
      </c>
      <c r="UZ575" s="21">
        <f t="shared" si="635"/>
        <v>27136.400000000001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56839.62</v>
      </c>
      <c r="WL575" s="21">
        <f t="shared" si="660"/>
        <v>59507.81</v>
      </c>
      <c r="WM575" s="21">
        <f t="shared" si="661"/>
        <v>62971.06</v>
      </c>
      <c r="WN575" s="21">
        <f t="shared" si="662"/>
        <v>23760.080000000002</v>
      </c>
      <c r="WO575" s="21">
        <f t="shared" si="663"/>
        <v>23326.59</v>
      </c>
      <c r="WP575" s="21">
        <f t="shared" si="664"/>
        <v>22535.78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56849.77</v>
      </c>
      <c r="XG575" s="21">
        <f t="shared" si="674"/>
        <v>59572.84</v>
      </c>
      <c r="XH575" s="21">
        <f t="shared" si="675"/>
        <v>63086.04</v>
      </c>
      <c r="XI575" s="21">
        <f t="shared" si="676"/>
        <v>24118.15</v>
      </c>
      <c r="XJ575" s="21">
        <f t="shared" si="677"/>
        <v>22689.11</v>
      </c>
      <c r="XK575" s="21">
        <f t="shared" si="678"/>
        <v>21716.41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56505.42</v>
      </c>
      <c r="YB575" s="21">
        <f t="shared" si="688"/>
        <v>59313.97</v>
      </c>
      <c r="YC575" s="21">
        <f t="shared" si="689"/>
        <v>62627.71</v>
      </c>
      <c r="YD575" s="21">
        <f t="shared" si="690"/>
        <v>21075.759999999998</v>
      </c>
      <c r="YE575" s="21">
        <f t="shared" si="691"/>
        <v>20631.830000000002</v>
      </c>
      <c r="YF575" s="21">
        <f t="shared" si="692"/>
        <v>19736.599999999999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56832.69</v>
      </c>
      <c r="YW575" s="21">
        <f t="shared" si="702"/>
        <v>59156.79</v>
      </c>
      <c r="YX575" s="21">
        <f t="shared" si="703"/>
        <v>62348.55</v>
      </c>
      <c r="YY575" s="21">
        <f t="shared" si="704"/>
        <v>26085.23</v>
      </c>
      <c r="YZ575" s="21">
        <f t="shared" si="705"/>
        <v>24016.45</v>
      </c>
      <c r="ZA575" s="21">
        <f t="shared" si="706"/>
        <v>22867.52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56895.94</v>
      </c>
      <c r="ZR575" s="21">
        <f t="shared" si="716"/>
        <v>59036.75</v>
      </c>
      <c r="ZS575" s="21">
        <f t="shared" si="717"/>
        <v>62135.44</v>
      </c>
      <c r="ZT575" s="21">
        <f t="shared" si="718"/>
        <v>34136.51</v>
      </c>
      <c r="ZU575" s="21">
        <f t="shared" si="719"/>
        <v>21105.52</v>
      </c>
      <c r="ZV575" s="21">
        <f t="shared" si="720"/>
        <v>20058.11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56119.56</v>
      </c>
      <c r="AAM575" s="21">
        <f t="shared" si="730"/>
        <v>60079.21</v>
      </c>
      <c r="AAN575" s="21">
        <f t="shared" si="731"/>
        <v>63984.29</v>
      </c>
      <c r="AAO575" s="21">
        <f t="shared" si="732"/>
        <v>29483.19</v>
      </c>
      <c r="AAP575" s="21">
        <f t="shared" si="733"/>
        <v>28773.83</v>
      </c>
      <c r="AAQ575" s="21">
        <f t="shared" si="734"/>
        <v>27456.28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64</v>
      </c>
      <c r="AAY575" s="23">
        <v>66</v>
      </c>
      <c r="AAZ575" s="23">
        <v>66</v>
      </c>
      <c r="ABA575" s="21">
        <f t="shared" si="737"/>
        <v>3626176</v>
      </c>
      <c r="ABB575" s="21">
        <f t="shared" si="738"/>
        <v>3774606</v>
      </c>
      <c r="ABC575" s="21">
        <f t="shared" si="739"/>
        <v>3828594</v>
      </c>
      <c r="ABD575" s="21">
        <f t="shared" si="740"/>
        <v>3834668.16</v>
      </c>
      <c r="ABE575" s="21">
        <f t="shared" si="741"/>
        <v>4020501.54</v>
      </c>
      <c r="ABF575" s="21">
        <f t="shared" si="742"/>
        <v>4099041.54</v>
      </c>
      <c r="ABG575" s="21">
        <f t="shared" si="743"/>
        <v>56839.89</v>
      </c>
      <c r="ABH575" s="21">
        <f t="shared" si="744"/>
        <v>59408.05</v>
      </c>
      <c r="ABI575" s="21">
        <f t="shared" si="745"/>
        <v>62794.11</v>
      </c>
      <c r="ABJ575" s="21">
        <f t="shared" si="746"/>
        <v>18700.490000000002</v>
      </c>
      <c r="ABK575" s="21">
        <f t="shared" si="747"/>
        <v>17802.05</v>
      </c>
      <c r="ABL575" s="21">
        <f t="shared" si="748"/>
        <v>16842.8</v>
      </c>
      <c r="ABM575" s="21">
        <f t="shared" si="749"/>
        <v>3637752.96</v>
      </c>
      <c r="ABN575" s="21">
        <f t="shared" si="203"/>
        <v>3920931.3</v>
      </c>
      <c r="ABO575" s="21">
        <f t="shared" si="203"/>
        <v>4144411.26</v>
      </c>
      <c r="ABP575" s="21">
        <f t="shared" si="750"/>
        <v>1196831.3600000001</v>
      </c>
      <c r="ABQ575" s="21">
        <f t="shared" si="204"/>
        <v>1174935.3</v>
      </c>
      <c r="ABR575" s="21">
        <f t="shared" si="204"/>
        <v>1111624.8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56800.47</v>
      </c>
      <c r="ACC575" s="21">
        <f t="shared" si="758"/>
        <v>58563.35</v>
      </c>
      <c r="ACD575" s="21">
        <f t="shared" si="759"/>
        <v>61294.720000000001</v>
      </c>
      <c r="ACE575" s="21">
        <f t="shared" si="760"/>
        <v>22755.47</v>
      </c>
      <c r="ACF575" s="21">
        <f t="shared" si="761"/>
        <v>21267.84</v>
      </c>
      <c r="ACG575" s="21">
        <f t="shared" si="762"/>
        <v>20504.16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56829.29</v>
      </c>
      <c r="ACX575" s="21">
        <f t="shared" si="772"/>
        <v>59252.81</v>
      </c>
      <c r="ACY575" s="21">
        <f t="shared" si="773"/>
        <v>62519.53</v>
      </c>
      <c r="ACZ575" s="21">
        <f t="shared" si="774"/>
        <v>24567.32</v>
      </c>
      <c r="ADA575" s="21">
        <f t="shared" si="775"/>
        <v>23193.71</v>
      </c>
      <c r="ADB575" s="21">
        <f t="shared" si="776"/>
        <v>22308.22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56851.39</v>
      </c>
      <c r="ADS575" s="21">
        <f t="shared" si="786"/>
        <v>59535.88</v>
      </c>
      <c r="ADT575" s="21">
        <f t="shared" si="787"/>
        <v>63021.57</v>
      </c>
      <c r="ADU575" s="21">
        <f t="shared" si="788"/>
        <v>21422.69</v>
      </c>
      <c r="ADV575" s="21">
        <f t="shared" si="789"/>
        <v>19727.419999999998</v>
      </c>
      <c r="ADW575" s="21">
        <f t="shared" si="790"/>
        <v>18738.78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52993.63</v>
      </c>
      <c r="AEN575" s="21">
        <f t="shared" si="800"/>
        <v>59254.52</v>
      </c>
      <c r="AEO575" s="21">
        <f t="shared" si="801"/>
        <v>62520.34</v>
      </c>
      <c r="AEP575" s="21">
        <f t="shared" si="802"/>
        <v>24857.56</v>
      </c>
      <c r="AEQ575" s="21">
        <f t="shared" si="803"/>
        <v>25026.49</v>
      </c>
      <c r="AER575" s="21">
        <f t="shared" si="804"/>
        <v>24104.27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56863.91</v>
      </c>
      <c r="AFI575" s="21">
        <f t="shared" si="814"/>
        <v>59859.519999999997</v>
      </c>
      <c r="AFJ575" s="21">
        <f t="shared" si="815"/>
        <v>63596.58</v>
      </c>
      <c r="AFK575" s="21">
        <f t="shared" si="816"/>
        <v>27013.08</v>
      </c>
      <c r="AFL575" s="21">
        <f t="shared" si="817"/>
        <v>26043.85</v>
      </c>
      <c r="AFM575" s="21">
        <f t="shared" si="818"/>
        <v>25034.2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56829.8</v>
      </c>
      <c r="AGD575" s="21">
        <f t="shared" si="828"/>
        <v>59158.75</v>
      </c>
      <c r="AGE575" s="21">
        <f t="shared" si="829"/>
        <v>62352.04</v>
      </c>
      <c r="AGF575" s="21">
        <f t="shared" si="830"/>
        <v>29611.86</v>
      </c>
      <c r="AGG575" s="21">
        <f t="shared" si="831"/>
        <v>26838.97</v>
      </c>
      <c r="AGH575" s="21">
        <f t="shared" si="832"/>
        <v>25817.200000000001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56837.18</v>
      </c>
      <c r="AGY575" s="21">
        <f t="shared" si="842"/>
        <v>59291.25</v>
      </c>
      <c r="AGZ575" s="21">
        <f t="shared" si="843"/>
        <v>62586.31</v>
      </c>
      <c r="AHA575" s="21">
        <f t="shared" si="844"/>
        <v>44424.76</v>
      </c>
      <c r="AHB575" s="21">
        <f t="shared" si="845"/>
        <v>40015.519999999997</v>
      </c>
      <c r="AHC575" s="21">
        <f t="shared" si="846"/>
        <v>38413.120000000003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56858.25</v>
      </c>
      <c r="AHT575" s="21">
        <f t="shared" si="856"/>
        <v>59778.09</v>
      </c>
      <c r="AHU575" s="21">
        <f t="shared" si="857"/>
        <v>63451.49</v>
      </c>
      <c r="AHV575" s="21">
        <f t="shared" si="858"/>
        <v>26056.71</v>
      </c>
      <c r="AHW575" s="21">
        <f t="shared" si="859"/>
        <v>24625.73</v>
      </c>
      <c r="AHX575" s="21">
        <f t="shared" si="860"/>
        <v>23558.85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55440.32</v>
      </c>
      <c r="AJJ575" s="21">
        <f t="shared" si="885"/>
        <v>59246.720000000001</v>
      </c>
      <c r="AJK575" s="21">
        <f t="shared" si="886"/>
        <v>62509.8</v>
      </c>
      <c r="AJL575" s="21">
        <f t="shared" si="887"/>
        <v>26584.17</v>
      </c>
      <c r="AJM575" s="21">
        <f t="shared" si="888"/>
        <v>25398.67</v>
      </c>
      <c r="AJN575" s="21">
        <f t="shared" si="889"/>
        <v>24461.279999999999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56851.82</v>
      </c>
      <c r="AKE575" s="21">
        <f t="shared" si="899"/>
        <v>59602.07</v>
      </c>
      <c r="AKF575" s="21">
        <f t="shared" si="900"/>
        <v>63139.25</v>
      </c>
      <c r="AKG575" s="21">
        <f t="shared" si="901"/>
        <v>27110.87</v>
      </c>
      <c r="AKH575" s="21">
        <f t="shared" si="902"/>
        <v>24840.080000000002</v>
      </c>
      <c r="AKI575" s="21">
        <f t="shared" si="903"/>
        <v>23911.77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56834.02</v>
      </c>
      <c r="AKZ575" s="21">
        <f t="shared" si="913"/>
        <v>59366.84</v>
      </c>
      <c r="ALA575" s="21">
        <f t="shared" si="914"/>
        <v>62721.04</v>
      </c>
      <c r="ALB575" s="21">
        <f t="shared" si="915"/>
        <v>27520.86</v>
      </c>
      <c r="ALC575" s="21">
        <f t="shared" si="916"/>
        <v>26250.78</v>
      </c>
      <c r="ALD575" s="21">
        <f t="shared" si="917"/>
        <v>24955.11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56877.51</v>
      </c>
      <c r="ALU575" s="21">
        <f t="shared" si="927"/>
        <v>59986.720000000001</v>
      </c>
      <c r="ALV575" s="21">
        <f t="shared" si="928"/>
        <v>63820.19</v>
      </c>
      <c r="ALW575" s="21">
        <f t="shared" si="929"/>
        <v>31353.98</v>
      </c>
      <c r="ALX575" s="21">
        <f t="shared" si="930"/>
        <v>28304.36</v>
      </c>
      <c r="ALY575" s="21">
        <f t="shared" si="931"/>
        <v>26871.17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56875.11</v>
      </c>
      <c r="AMP575" s="21">
        <f t="shared" si="941"/>
        <v>59871.14</v>
      </c>
      <c r="AMQ575" s="21">
        <f t="shared" si="942"/>
        <v>63615.85</v>
      </c>
      <c r="AMR575" s="21">
        <f t="shared" si="943"/>
        <v>26473.4</v>
      </c>
      <c r="AMS575" s="21">
        <f t="shared" si="944"/>
        <v>23903.73</v>
      </c>
      <c r="AMT575" s="21">
        <f t="shared" si="945"/>
        <v>22759.61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56853.48</v>
      </c>
      <c r="ANK575" s="21">
        <f t="shared" si="955"/>
        <v>61747.199999999997</v>
      </c>
      <c r="ANL575" s="21">
        <f t="shared" si="956"/>
        <v>66943.59</v>
      </c>
      <c r="ANM575" s="21">
        <f t="shared" si="957"/>
        <v>42121.56</v>
      </c>
      <c r="ANN575" s="21">
        <f t="shared" si="958"/>
        <v>61683.23</v>
      </c>
      <c r="ANO575" s="21">
        <f t="shared" si="959"/>
        <v>60436.73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55944.2</v>
      </c>
      <c r="AOF575" s="21">
        <f t="shared" si="969"/>
        <v>60299.59</v>
      </c>
      <c r="AOG575" s="21">
        <f t="shared" si="970"/>
        <v>64374.9</v>
      </c>
      <c r="AOH575" s="21">
        <f t="shared" si="971"/>
        <v>24256.5</v>
      </c>
      <c r="AOI575" s="21">
        <f t="shared" si="972"/>
        <v>24609.78</v>
      </c>
      <c r="AOJ575" s="21">
        <f t="shared" si="973"/>
        <v>23460.560000000001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1102171</v>
      </c>
      <c r="AOW575" s="21">
        <f t="shared" si="979"/>
        <v>1138417.1100000001</v>
      </c>
      <c r="AOX575" s="21">
        <f t="shared" si="980"/>
        <v>1157417.1100000001</v>
      </c>
      <c r="AOY575" s="21">
        <f t="shared" si="981"/>
        <v>1180027.1100000001</v>
      </c>
      <c r="AOZ575" s="21">
        <f t="shared" si="982"/>
        <v>56869.02</v>
      </c>
      <c r="APA575" s="21">
        <f t="shared" si="983"/>
        <v>59772.86</v>
      </c>
      <c r="APB575" s="21">
        <f t="shared" si="984"/>
        <v>63442.03</v>
      </c>
      <c r="APC575" s="21">
        <f t="shared" si="985"/>
        <v>31664.400000000001</v>
      </c>
      <c r="APD575" s="21">
        <f t="shared" si="986"/>
        <v>27622.87</v>
      </c>
      <c r="APE575" s="21">
        <f t="shared" si="987"/>
        <v>26101.200000000001</v>
      </c>
      <c r="APF575" s="21">
        <f t="shared" si="988"/>
        <v>1080511.3799999999</v>
      </c>
      <c r="APG575" s="21">
        <f t="shared" si="238"/>
        <v>1135684.3400000001</v>
      </c>
      <c r="APH575" s="21">
        <f t="shared" si="238"/>
        <v>1205398.57</v>
      </c>
      <c r="API575" s="21">
        <f t="shared" si="989"/>
        <v>601623.6</v>
      </c>
      <c r="APJ575" s="21">
        <f t="shared" si="239"/>
        <v>524834.53</v>
      </c>
      <c r="APK575" s="21">
        <f t="shared" si="239"/>
        <v>495922.8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56844.81</v>
      </c>
      <c r="APV575" s="21">
        <f t="shared" si="997"/>
        <v>59342.18</v>
      </c>
      <c r="APW575" s="21">
        <f t="shared" si="998"/>
        <v>62677.87</v>
      </c>
      <c r="APX575" s="21">
        <f t="shared" si="999"/>
        <v>27690.03</v>
      </c>
      <c r="APY575" s="21">
        <f t="shared" si="1000"/>
        <v>24759.23</v>
      </c>
      <c r="APZ575" s="21">
        <f t="shared" si="1001"/>
        <v>23609.02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56881.38</v>
      </c>
      <c r="AQQ575" s="21">
        <f t="shared" si="1011"/>
        <v>60160.88</v>
      </c>
      <c r="AQR575" s="21">
        <f t="shared" si="1012"/>
        <v>64128.53</v>
      </c>
      <c r="AQS575" s="21">
        <f t="shared" si="1013"/>
        <v>23992.59</v>
      </c>
      <c r="AQT575" s="21">
        <f t="shared" si="1014"/>
        <v>23192.19</v>
      </c>
      <c r="AQU575" s="21">
        <f t="shared" si="1015"/>
        <v>22317.599999999999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56867.07</v>
      </c>
      <c r="ARL575" s="21">
        <f t="shared" si="1025"/>
        <v>59130.9</v>
      </c>
      <c r="ARM575" s="21">
        <f t="shared" si="1026"/>
        <v>62303.77</v>
      </c>
      <c r="ARN575" s="21">
        <f t="shared" si="1027"/>
        <v>29311.4</v>
      </c>
      <c r="ARO575" s="21">
        <f t="shared" si="1028"/>
        <v>22631.360000000001</v>
      </c>
      <c r="ARP575" s="21">
        <f t="shared" si="1029"/>
        <v>21496.1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56835.839999999997</v>
      </c>
      <c r="ASG575" s="21">
        <f t="shared" si="1039"/>
        <v>59377.21</v>
      </c>
      <c r="ASH575" s="21">
        <f t="shared" si="1040"/>
        <v>62739.93</v>
      </c>
      <c r="ASI575" s="21">
        <f t="shared" si="1041"/>
        <v>26887</v>
      </c>
      <c r="ASJ575" s="21">
        <f t="shared" si="1042"/>
        <v>25585.37</v>
      </c>
      <c r="ASK575" s="21">
        <f t="shared" si="1043"/>
        <v>24110.1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56848.75</v>
      </c>
      <c r="ATB575" s="21">
        <f t="shared" si="1053"/>
        <v>59562.25</v>
      </c>
      <c r="ATC575" s="21">
        <f t="shared" si="1054"/>
        <v>63068.1</v>
      </c>
      <c r="ATD575" s="21">
        <f t="shared" si="1055"/>
        <v>22475.439999999999</v>
      </c>
      <c r="ATE575" s="21">
        <f t="shared" si="1056"/>
        <v>21836.21</v>
      </c>
      <c r="ATF575" s="21">
        <f t="shared" si="1057"/>
        <v>20781.52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56850.48</v>
      </c>
      <c r="ATW575" s="21">
        <f t="shared" si="1067"/>
        <v>59503.17</v>
      </c>
      <c r="ATX575" s="21">
        <f t="shared" si="1068"/>
        <v>62963.54</v>
      </c>
      <c r="ATY575" s="21">
        <f t="shared" si="1069"/>
        <v>27240.66</v>
      </c>
      <c r="ATZ575" s="21">
        <f t="shared" si="1070"/>
        <v>24741.57</v>
      </c>
      <c r="AUA575" s="21">
        <f t="shared" si="1071"/>
        <v>23321.22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56843.43</v>
      </c>
      <c r="AUR575" s="21">
        <f t="shared" si="1081"/>
        <v>59462.51</v>
      </c>
      <c r="AUS575" s="21">
        <f t="shared" si="1082"/>
        <v>62891.53</v>
      </c>
      <c r="AUT575" s="21">
        <f t="shared" si="1083"/>
        <v>26337.7</v>
      </c>
      <c r="AUU575" s="21">
        <f t="shared" si="1084"/>
        <v>24803.23</v>
      </c>
      <c r="AUV575" s="21">
        <f t="shared" si="1085"/>
        <v>23608.27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83</v>
      </c>
      <c r="AVD575" s="41">
        <f t="shared" si="254"/>
        <v>85</v>
      </c>
      <c r="AVE575" s="41">
        <f t="shared" si="254"/>
        <v>85</v>
      </c>
      <c r="AVF575" s="21">
        <f t="shared" si="254"/>
        <v>4702697</v>
      </c>
      <c r="AVG575" s="21">
        <f t="shared" si="254"/>
        <v>4861235</v>
      </c>
      <c r="AVH575" s="21">
        <f t="shared" si="254"/>
        <v>4930765</v>
      </c>
      <c r="AVI575" s="21">
        <f t="shared" si="254"/>
        <v>4973085.2699999996</v>
      </c>
      <c r="AVJ575" s="21">
        <f t="shared" si="254"/>
        <v>5177918.6500000004</v>
      </c>
      <c r="AVK575" s="21">
        <f t="shared" si="254"/>
        <v>5279068.6500000004</v>
      </c>
      <c r="AVL575" s="21"/>
      <c r="AVM575" s="21"/>
      <c r="AVN575" s="21"/>
      <c r="AVO575" s="21"/>
      <c r="AVP575" s="21"/>
      <c r="AVQ575" s="21"/>
      <c r="AVR575" s="21">
        <f t="shared" si="255"/>
        <v>4718264.34</v>
      </c>
      <c r="AVS575" s="21">
        <f t="shared" si="255"/>
        <v>5056615.6399999997</v>
      </c>
      <c r="AVT575" s="21">
        <f t="shared" si="255"/>
        <v>5349809.83</v>
      </c>
      <c r="AVU575" s="21">
        <f t="shared" si="255"/>
        <v>1798454.96</v>
      </c>
      <c r="AVV575" s="21">
        <f t="shared" si="255"/>
        <v>1699769.83</v>
      </c>
      <c r="AVW575" s="21">
        <f t="shared" si="255"/>
        <v>1607547.6</v>
      </c>
    </row>
    <row r="576" spans="1:1271" ht="15" customHeight="1">
      <c r="A576" s="187"/>
      <c r="B576" s="8"/>
      <c r="C576" s="5"/>
      <c r="D576" s="187"/>
      <c r="E576" s="160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129" t="s">
        <v>258</v>
      </c>
    </row>
    <row r="578" spans="1:1271">
      <c r="A578" s="31" t="s">
        <v>118</v>
      </c>
      <c r="B578" s="24"/>
      <c r="C578" s="30" t="s">
        <v>103</v>
      </c>
      <c r="D578" s="450"/>
      <c r="E578" s="451"/>
      <c r="F578" s="130" t="s">
        <v>263</v>
      </c>
      <c r="G578" s="130" t="s">
        <v>263</v>
      </c>
      <c r="H578" s="130" t="s">
        <v>263</v>
      </c>
      <c r="I578" s="130" t="s">
        <v>263</v>
      </c>
      <c r="J578" s="130" t="s">
        <v>263</v>
      </c>
      <c r="K578" s="130" t="s">
        <v>263</v>
      </c>
      <c r="L578" s="39">
        <f>SUM(L579:L588)</f>
        <v>253</v>
      </c>
      <c r="M578" s="39">
        <f t="shared" ref="M578:T578" si="1091">SUM(M579:M588)</f>
        <v>223</v>
      </c>
      <c r="N578" s="39">
        <f t="shared" si="1091"/>
        <v>223</v>
      </c>
      <c r="O578" s="39">
        <f t="shared" si="1091"/>
        <v>0</v>
      </c>
      <c r="P578" s="39">
        <f t="shared" si="1091"/>
        <v>0</v>
      </c>
      <c r="Q578" s="39">
        <f t="shared" si="1091"/>
        <v>0</v>
      </c>
      <c r="R578" s="39">
        <f t="shared" si="1091"/>
        <v>1373329.2</v>
      </c>
      <c r="S578" s="39">
        <f t="shared" si="1091"/>
        <v>1157477.03</v>
      </c>
      <c r="T578" s="39">
        <f t="shared" si="1091"/>
        <v>1157477.03</v>
      </c>
      <c r="U578" s="130" t="s">
        <v>263</v>
      </c>
      <c r="V578" s="130" t="s">
        <v>263</v>
      </c>
      <c r="W578" s="130" t="s">
        <v>263</v>
      </c>
      <c r="X578" s="130" t="s">
        <v>263</v>
      </c>
      <c r="Y578" s="130" t="s">
        <v>263</v>
      </c>
      <c r="Z578" s="130" t="s">
        <v>263</v>
      </c>
      <c r="AA578" s="39">
        <f t="shared" ref="AA578:AF578" si="1092">SUM(AA579:AA588)</f>
        <v>0</v>
      </c>
      <c r="AB578" s="39">
        <f t="shared" si="1092"/>
        <v>0</v>
      </c>
      <c r="AC578" s="39">
        <f t="shared" si="1092"/>
        <v>0</v>
      </c>
      <c r="AD578" s="39">
        <f t="shared" si="1092"/>
        <v>585036.86</v>
      </c>
      <c r="AE578" s="39">
        <f t="shared" si="1092"/>
        <v>549179.31000000006</v>
      </c>
      <c r="AF578" s="39">
        <f t="shared" si="1092"/>
        <v>506859.61</v>
      </c>
      <c r="AG578" s="39">
        <f>SUM(AG579:AG588)</f>
        <v>465</v>
      </c>
      <c r="AH578" s="39">
        <f t="shared" ref="AH578:AO578" si="1093">SUM(AH579:AH588)</f>
        <v>446</v>
      </c>
      <c r="AI578" s="39">
        <f t="shared" si="1093"/>
        <v>446</v>
      </c>
      <c r="AJ578" s="39">
        <f t="shared" si="1093"/>
        <v>0</v>
      </c>
      <c r="AK578" s="39">
        <f t="shared" si="1093"/>
        <v>0</v>
      </c>
      <c r="AL578" s="39">
        <f t="shared" si="1093"/>
        <v>0</v>
      </c>
      <c r="AM578" s="39">
        <f t="shared" si="1093"/>
        <v>3434122.73</v>
      </c>
      <c r="AN578" s="39">
        <f t="shared" si="1093"/>
        <v>2774703.45</v>
      </c>
      <c r="AO578" s="39">
        <f t="shared" si="1093"/>
        <v>2774703.45</v>
      </c>
      <c r="AP578" s="130" t="s">
        <v>263</v>
      </c>
      <c r="AQ578" s="130" t="s">
        <v>263</v>
      </c>
      <c r="AR578" s="130" t="s">
        <v>263</v>
      </c>
      <c r="AS578" s="130" t="s">
        <v>263</v>
      </c>
      <c r="AT578" s="130" t="s">
        <v>263</v>
      </c>
      <c r="AU578" s="130" t="s">
        <v>263</v>
      </c>
      <c r="AV578" s="39">
        <f t="shared" ref="AV578:BA578" si="1094">SUM(AV579:AV588)</f>
        <v>0</v>
      </c>
      <c r="AW578" s="39">
        <f t="shared" si="1094"/>
        <v>0</v>
      </c>
      <c r="AX578" s="39">
        <f t="shared" si="1094"/>
        <v>0</v>
      </c>
      <c r="AY578" s="39">
        <f t="shared" si="1094"/>
        <v>1483935.37</v>
      </c>
      <c r="AZ578" s="39">
        <f t="shared" si="1094"/>
        <v>1225364.68</v>
      </c>
      <c r="BA578" s="39">
        <f t="shared" si="1094"/>
        <v>1158356.55</v>
      </c>
      <c r="BB578" s="39">
        <f>SUM(BB579:BB588)</f>
        <v>286</v>
      </c>
      <c r="BC578" s="39">
        <f t="shared" ref="BC578:BJ578" si="1095">SUM(BC579:BC588)</f>
        <v>276</v>
      </c>
      <c r="BD578" s="39">
        <f t="shared" si="1095"/>
        <v>276</v>
      </c>
      <c r="BE578" s="39">
        <f t="shared" si="1095"/>
        <v>0</v>
      </c>
      <c r="BF578" s="39">
        <f t="shared" si="1095"/>
        <v>0</v>
      </c>
      <c r="BG578" s="39">
        <f t="shared" si="1095"/>
        <v>0</v>
      </c>
      <c r="BH578" s="39">
        <f t="shared" si="1095"/>
        <v>1710791.88</v>
      </c>
      <c r="BI578" s="39">
        <f t="shared" si="1095"/>
        <v>1620098.02</v>
      </c>
      <c r="BJ578" s="39">
        <f t="shared" si="1095"/>
        <v>1620098.02</v>
      </c>
      <c r="BK578" s="130" t="s">
        <v>263</v>
      </c>
      <c r="BL578" s="130" t="s">
        <v>263</v>
      </c>
      <c r="BM578" s="130" t="s">
        <v>263</v>
      </c>
      <c r="BN578" s="130" t="s">
        <v>263</v>
      </c>
      <c r="BO578" s="130" t="s">
        <v>263</v>
      </c>
      <c r="BP578" s="130" t="s">
        <v>263</v>
      </c>
      <c r="BQ578" s="39">
        <f t="shared" ref="BQ578:BV578" si="1096">SUM(BQ579:BQ588)</f>
        <v>0</v>
      </c>
      <c r="BR578" s="39">
        <f t="shared" si="1096"/>
        <v>0</v>
      </c>
      <c r="BS578" s="39">
        <f t="shared" si="1096"/>
        <v>0</v>
      </c>
      <c r="BT578" s="39">
        <f t="shared" si="1096"/>
        <v>748659.91</v>
      </c>
      <c r="BU578" s="39">
        <f t="shared" si="1096"/>
        <v>703206.04</v>
      </c>
      <c r="BV578" s="39">
        <f t="shared" si="1096"/>
        <v>645268.91</v>
      </c>
      <c r="BW578" s="39">
        <f>SUM(BW579:BW588)</f>
        <v>0</v>
      </c>
      <c r="BX578" s="39">
        <f t="shared" ref="BX578:CE578" si="1097">SUM(BX579:BX588)</f>
        <v>0</v>
      </c>
      <c r="BY578" s="39">
        <f t="shared" si="1097"/>
        <v>0</v>
      </c>
      <c r="BZ578" s="39">
        <f t="shared" si="1097"/>
        <v>0</v>
      </c>
      <c r="CA578" s="39">
        <f t="shared" si="1097"/>
        <v>0</v>
      </c>
      <c r="CB578" s="39">
        <f t="shared" si="1097"/>
        <v>0</v>
      </c>
      <c r="CC578" s="39">
        <f t="shared" si="1097"/>
        <v>0</v>
      </c>
      <c r="CD578" s="39">
        <f t="shared" si="1097"/>
        <v>0</v>
      </c>
      <c r="CE578" s="39">
        <f t="shared" si="1097"/>
        <v>0</v>
      </c>
      <c r="CF578" s="130" t="s">
        <v>263</v>
      </c>
      <c r="CG578" s="130" t="s">
        <v>263</v>
      </c>
      <c r="CH578" s="130" t="s">
        <v>263</v>
      </c>
      <c r="CI578" s="130" t="s">
        <v>263</v>
      </c>
      <c r="CJ578" s="130" t="s">
        <v>263</v>
      </c>
      <c r="CK578" s="130" t="s">
        <v>263</v>
      </c>
      <c r="CL578" s="39">
        <f t="shared" ref="CL578:CQ578" si="1098">SUM(CL579:CL588)</f>
        <v>0</v>
      </c>
      <c r="CM578" s="39">
        <f t="shared" si="1098"/>
        <v>0</v>
      </c>
      <c r="CN578" s="39">
        <f t="shared" si="1098"/>
        <v>0</v>
      </c>
      <c r="CO578" s="39">
        <f t="shared" si="1098"/>
        <v>0</v>
      </c>
      <c r="CP578" s="39">
        <f t="shared" si="1098"/>
        <v>0</v>
      </c>
      <c r="CQ578" s="39">
        <f t="shared" si="1098"/>
        <v>0</v>
      </c>
      <c r="CR578" s="39">
        <f>SUM(CR579:CR588)</f>
        <v>139</v>
      </c>
      <c r="CS578" s="39">
        <f t="shared" ref="CS578:CZ578" si="1099">SUM(CS579:CS588)</f>
        <v>131</v>
      </c>
      <c r="CT578" s="39">
        <f t="shared" si="1099"/>
        <v>131</v>
      </c>
      <c r="CU578" s="39">
        <f t="shared" si="1099"/>
        <v>0</v>
      </c>
      <c r="CV578" s="39">
        <f t="shared" si="1099"/>
        <v>0</v>
      </c>
      <c r="CW578" s="39">
        <f t="shared" si="1099"/>
        <v>0</v>
      </c>
      <c r="CX578" s="39">
        <f t="shared" si="1099"/>
        <v>841606.63</v>
      </c>
      <c r="CY578" s="39">
        <f t="shared" si="1099"/>
        <v>739440.17</v>
      </c>
      <c r="CZ578" s="39">
        <f t="shared" si="1099"/>
        <v>739440.17</v>
      </c>
      <c r="DA578" s="130" t="s">
        <v>263</v>
      </c>
      <c r="DB578" s="130" t="s">
        <v>263</v>
      </c>
      <c r="DC578" s="130" t="s">
        <v>263</v>
      </c>
      <c r="DD578" s="130" t="s">
        <v>263</v>
      </c>
      <c r="DE578" s="130" t="s">
        <v>263</v>
      </c>
      <c r="DF578" s="130" t="s">
        <v>263</v>
      </c>
      <c r="DG578" s="39">
        <f t="shared" ref="DG578:DL578" si="1100">SUM(DG579:DG588)</f>
        <v>0</v>
      </c>
      <c r="DH578" s="39">
        <f t="shared" si="1100"/>
        <v>0</v>
      </c>
      <c r="DI578" s="39">
        <f t="shared" si="1100"/>
        <v>0</v>
      </c>
      <c r="DJ578" s="39">
        <f t="shared" si="1100"/>
        <v>442355.14</v>
      </c>
      <c r="DK578" s="39">
        <f t="shared" si="1100"/>
        <v>380197.01</v>
      </c>
      <c r="DL578" s="39">
        <f t="shared" si="1100"/>
        <v>357555.81</v>
      </c>
      <c r="DM578" s="39">
        <f>SUM(DM579:DM588)</f>
        <v>167</v>
      </c>
      <c r="DN578" s="39">
        <f t="shared" ref="DN578:DU578" si="1101">SUM(DN579:DN588)</f>
        <v>151</v>
      </c>
      <c r="DO578" s="39">
        <f t="shared" si="1101"/>
        <v>151</v>
      </c>
      <c r="DP578" s="39">
        <f t="shared" si="1101"/>
        <v>0</v>
      </c>
      <c r="DQ578" s="39">
        <f t="shared" si="1101"/>
        <v>0</v>
      </c>
      <c r="DR578" s="39">
        <f t="shared" si="1101"/>
        <v>0</v>
      </c>
      <c r="DS578" s="39">
        <f t="shared" si="1101"/>
        <v>828519.12</v>
      </c>
      <c r="DT578" s="39">
        <f t="shared" si="1101"/>
        <v>736062.72</v>
      </c>
      <c r="DU578" s="39">
        <f t="shared" si="1101"/>
        <v>736062.72</v>
      </c>
      <c r="DV578" s="130" t="s">
        <v>263</v>
      </c>
      <c r="DW578" s="130" t="s">
        <v>263</v>
      </c>
      <c r="DX578" s="130" t="s">
        <v>263</v>
      </c>
      <c r="DY578" s="130" t="s">
        <v>263</v>
      </c>
      <c r="DZ578" s="130" t="s">
        <v>263</v>
      </c>
      <c r="EA578" s="130" t="s">
        <v>263</v>
      </c>
      <c r="EB578" s="39">
        <f t="shared" ref="EB578:EG578" si="1102">SUM(EB579:EB588)</f>
        <v>0</v>
      </c>
      <c r="EC578" s="39">
        <f t="shared" si="1102"/>
        <v>0</v>
      </c>
      <c r="ED578" s="39">
        <f t="shared" si="1102"/>
        <v>0</v>
      </c>
      <c r="EE578" s="39">
        <f t="shared" si="1102"/>
        <v>461651.8</v>
      </c>
      <c r="EF578" s="39">
        <f t="shared" si="1102"/>
        <v>403532.31</v>
      </c>
      <c r="EG578" s="39">
        <f t="shared" si="1102"/>
        <v>382341.14</v>
      </c>
      <c r="EH578" s="39">
        <f>SUM(EH579:EH588)</f>
        <v>50</v>
      </c>
      <c r="EI578" s="39">
        <f t="shared" ref="EI578:EP578" si="1103">SUM(EI579:EI588)</f>
        <v>50</v>
      </c>
      <c r="EJ578" s="39">
        <f t="shared" si="1103"/>
        <v>50</v>
      </c>
      <c r="EK578" s="39">
        <f t="shared" si="1103"/>
        <v>0</v>
      </c>
      <c r="EL578" s="39">
        <f t="shared" si="1103"/>
        <v>0</v>
      </c>
      <c r="EM578" s="39">
        <f t="shared" si="1103"/>
        <v>0</v>
      </c>
      <c r="EN578" s="39">
        <f t="shared" si="1103"/>
        <v>802133.38</v>
      </c>
      <c r="EO578" s="39">
        <f t="shared" si="1103"/>
        <v>256471.52</v>
      </c>
      <c r="EP578" s="39">
        <f t="shared" si="1103"/>
        <v>256471.52</v>
      </c>
      <c r="EQ578" s="130" t="s">
        <v>263</v>
      </c>
      <c r="ER578" s="130" t="s">
        <v>263</v>
      </c>
      <c r="ES578" s="130" t="s">
        <v>263</v>
      </c>
      <c r="ET578" s="130" t="s">
        <v>263</v>
      </c>
      <c r="EU578" s="130" t="s">
        <v>263</v>
      </c>
      <c r="EV578" s="130" t="s">
        <v>263</v>
      </c>
      <c r="EW578" s="39">
        <f t="shared" ref="EW578:FB578" si="1104">SUM(EW579:EW588)</f>
        <v>0</v>
      </c>
      <c r="EX578" s="39">
        <f t="shared" si="1104"/>
        <v>0</v>
      </c>
      <c r="EY578" s="39">
        <f t="shared" si="1104"/>
        <v>0</v>
      </c>
      <c r="EZ578" s="39">
        <f t="shared" si="1104"/>
        <v>428016.78</v>
      </c>
      <c r="FA578" s="39">
        <f t="shared" si="1104"/>
        <v>126578.65</v>
      </c>
      <c r="FB578" s="39">
        <f t="shared" si="1104"/>
        <v>119611.75</v>
      </c>
      <c r="FC578" s="39">
        <f>SUM(FC579:FC588)</f>
        <v>159</v>
      </c>
      <c r="FD578" s="39">
        <f t="shared" ref="FD578:FK578" si="1105">SUM(FD579:FD588)</f>
        <v>167</v>
      </c>
      <c r="FE578" s="39">
        <f t="shared" si="1105"/>
        <v>167</v>
      </c>
      <c r="FF578" s="39">
        <f t="shared" si="1105"/>
        <v>0</v>
      </c>
      <c r="FG578" s="39">
        <f t="shared" si="1105"/>
        <v>0</v>
      </c>
      <c r="FH578" s="39">
        <f t="shared" si="1105"/>
        <v>0</v>
      </c>
      <c r="FI578" s="39">
        <f t="shared" si="1105"/>
        <v>1190622.3799999999</v>
      </c>
      <c r="FJ578" s="39">
        <f t="shared" si="1105"/>
        <v>1168361.28</v>
      </c>
      <c r="FK578" s="39">
        <f t="shared" si="1105"/>
        <v>1168361.28</v>
      </c>
      <c r="FL578" s="130" t="s">
        <v>263</v>
      </c>
      <c r="FM578" s="130" t="s">
        <v>263</v>
      </c>
      <c r="FN578" s="130" t="s">
        <v>263</v>
      </c>
      <c r="FO578" s="130" t="s">
        <v>263</v>
      </c>
      <c r="FP578" s="130" t="s">
        <v>263</v>
      </c>
      <c r="FQ578" s="130" t="s">
        <v>263</v>
      </c>
      <c r="FR578" s="39">
        <f t="shared" ref="FR578:FW578" si="1106">SUM(FR579:FR588)</f>
        <v>0</v>
      </c>
      <c r="FS578" s="39">
        <f t="shared" si="1106"/>
        <v>0</v>
      </c>
      <c r="FT578" s="39">
        <f t="shared" si="1106"/>
        <v>0</v>
      </c>
      <c r="FU578" s="39">
        <f t="shared" si="1106"/>
        <v>529704.93999999994</v>
      </c>
      <c r="FV578" s="39">
        <f t="shared" si="1106"/>
        <v>480929.3</v>
      </c>
      <c r="FW578" s="39">
        <f t="shared" si="1106"/>
        <v>456325.07</v>
      </c>
      <c r="FX578" s="39">
        <f>SUM(FX579:FX588)</f>
        <v>0</v>
      </c>
      <c r="FY578" s="39">
        <f t="shared" ref="FY578:GF578" si="1107">SUM(FY579:FY588)</f>
        <v>0</v>
      </c>
      <c r="FZ578" s="39">
        <f t="shared" si="1107"/>
        <v>0</v>
      </c>
      <c r="GA578" s="39">
        <f t="shared" si="1107"/>
        <v>0</v>
      </c>
      <c r="GB578" s="39">
        <f t="shared" si="1107"/>
        <v>0</v>
      </c>
      <c r="GC578" s="39">
        <f t="shared" si="1107"/>
        <v>0</v>
      </c>
      <c r="GD578" s="39">
        <f t="shared" si="1107"/>
        <v>0</v>
      </c>
      <c r="GE578" s="39">
        <f t="shared" si="1107"/>
        <v>0</v>
      </c>
      <c r="GF578" s="39">
        <f t="shared" si="1107"/>
        <v>0</v>
      </c>
      <c r="GG578" s="130" t="s">
        <v>263</v>
      </c>
      <c r="GH578" s="130" t="s">
        <v>263</v>
      </c>
      <c r="GI578" s="130" t="s">
        <v>263</v>
      </c>
      <c r="GJ578" s="130" t="s">
        <v>263</v>
      </c>
      <c r="GK578" s="130" t="s">
        <v>263</v>
      </c>
      <c r="GL578" s="130" t="s">
        <v>263</v>
      </c>
      <c r="GM578" s="39">
        <f t="shared" ref="GM578:GR578" si="1108">SUM(GM579:GM588)</f>
        <v>0</v>
      </c>
      <c r="GN578" s="39">
        <f t="shared" si="1108"/>
        <v>0</v>
      </c>
      <c r="GO578" s="39">
        <f t="shared" si="1108"/>
        <v>0</v>
      </c>
      <c r="GP578" s="39">
        <f t="shared" si="1108"/>
        <v>0</v>
      </c>
      <c r="GQ578" s="39">
        <f t="shared" si="1108"/>
        <v>0</v>
      </c>
      <c r="GR578" s="39">
        <f t="shared" si="1108"/>
        <v>0</v>
      </c>
      <c r="GS578" s="39">
        <f>SUM(GS579:GS588)</f>
        <v>132</v>
      </c>
      <c r="GT578" s="39">
        <f t="shared" ref="GT578:HA578" si="1109">SUM(GT579:GT588)</f>
        <v>121</v>
      </c>
      <c r="GU578" s="39">
        <f t="shared" si="1109"/>
        <v>121</v>
      </c>
      <c r="GV578" s="39">
        <f t="shared" si="1109"/>
        <v>0</v>
      </c>
      <c r="GW578" s="39">
        <f t="shared" si="1109"/>
        <v>0</v>
      </c>
      <c r="GX578" s="39">
        <f t="shared" si="1109"/>
        <v>0</v>
      </c>
      <c r="GY578" s="39">
        <f t="shared" si="1109"/>
        <v>954749.67</v>
      </c>
      <c r="GZ578" s="39">
        <f t="shared" si="1109"/>
        <v>805088.47</v>
      </c>
      <c r="HA578" s="39">
        <f t="shared" si="1109"/>
        <v>805088.47</v>
      </c>
      <c r="HB578" s="130" t="s">
        <v>263</v>
      </c>
      <c r="HC578" s="130" t="s">
        <v>263</v>
      </c>
      <c r="HD578" s="130" t="s">
        <v>263</v>
      </c>
      <c r="HE578" s="130" t="s">
        <v>263</v>
      </c>
      <c r="HF578" s="130" t="s">
        <v>263</v>
      </c>
      <c r="HG578" s="130" t="s">
        <v>263</v>
      </c>
      <c r="HH578" s="39">
        <f t="shared" ref="HH578:HM578" si="1110">SUM(HH579:HH588)</f>
        <v>0</v>
      </c>
      <c r="HI578" s="39">
        <f t="shared" si="1110"/>
        <v>0</v>
      </c>
      <c r="HJ578" s="39">
        <f t="shared" si="1110"/>
        <v>0</v>
      </c>
      <c r="HK578" s="39">
        <f t="shared" si="1110"/>
        <v>456773.14</v>
      </c>
      <c r="HL578" s="39">
        <f t="shared" si="1110"/>
        <v>381024.67</v>
      </c>
      <c r="HM578" s="39">
        <f t="shared" si="1110"/>
        <v>360043.71</v>
      </c>
      <c r="HN578" s="39">
        <f>SUM(HN579:HN588)</f>
        <v>309</v>
      </c>
      <c r="HO578" s="39">
        <f t="shared" ref="HO578:HV578" si="1111">SUM(HO579:HO588)</f>
        <v>338</v>
      </c>
      <c r="HP578" s="39">
        <f t="shared" si="1111"/>
        <v>338</v>
      </c>
      <c r="HQ578" s="39">
        <f t="shared" si="1111"/>
        <v>0</v>
      </c>
      <c r="HR578" s="39">
        <f t="shared" si="1111"/>
        <v>0</v>
      </c>
      <c r="HS578" s="39">
        <f t="shared" si="1111"/>
        <v>0</v>
      </c>
      <c r="HT578" s="39">
        <f t="shared" si="1111"/>
        <v>2035746.83</v>
      </c>
      <c r="HU578" s="39">
        <f t="shared" si="1111"/>
        <v>2139006.1</v>
      </c>
      <c r="HV578" s="39">
        <f t="shared" si="1111"/>
        <v>2139006.1</v>
      </c>
      <c r="HW578" s="130" t="s">
        <v>263</v>
      </c>
      <c r="HX578" s="130" t="s">
        <v>263</v>
      </c>
      <c r="HY578" s="130" t="s">
        <v>263</v>
      </c>
      <c r="HZ578" s="130" t="s">
        <v>263</v>
      </c>
      <c r="IA578" s="130" t="s">
        <v>263</v>
      </c>
      <c r="IB578" s="130" t="s">
        <v>263</v>
      </c>
      <c r="IC578" s="39">
        <f t="shared" ref="IC578:IH578" si="1112">SUM(IC579:IC588)</f>
        <v>0</v>
      </c>
      <c r="ID578" s="39">
        <f t="shared" si="1112"/>
        <v>0</v>
      </c>
      <c r="IE578" s="39">
        <f t="shared" si="1112"/>
        <v>0</v>
      </c>
      <c r="IF578" s="39">
        <f t="shared" si="1112"/>
        <v>1114460.8899999999</v>
      </c>
      <c r="IG578" s="39">
        <f t="shared" si="1112"/>
        <v>983431.63</v>
      </c>
      <c r="IH578" s="39">
        <f t="shared" si="1112"/>
        <v>918050.85</v>
      </c>
      <c r="II578" s="39">
        <f>SUM(II579:II588)</f>
        <v>171</v>
      </c>
      <c r="IJ578" s="39">
        <f t="shared" ref="IJ578:IQ578" si="1113">SUM(IJ579:IJ588)</f>
        <v>170</v>
      </c>
      <c r="IK578" s="39">
        <f t="shared" si="1113"/>
        <v>170</v>
      </c>
      <c r="IL578" s="39">
        <f t="shared" si="1113"/>
        <v>0</v>
      </c>
      <c r="IM578" s="39">
        <f t="shared" si="1113"/>
        <v>0</v>
      </c>
      <c r="IN578" s="39">
        <f t="shared" si="1113"/>
        <v>0</v>
      </c>
      <c r="IO578" s="39">
        <f t="shared" si="1113"/>
        <v>1091112.3</v>
      </c>
      <c r="IP578" s="39">
        <f t="shared" si="1113"/>
        <v>989579.09</v>
      </c>
      <c r="IQ578" s="39">
        <f t="shared" si="1113"/>
        <v>989579.09</v>
      </c>
      <c r="IR578" s="130" t="s">
        <v>263</v>
      </c>
      <c r="IS578" s="130" t="s">
        <v>263</v>
      </c>
      <c r="IT578" s="130" t="s">
        <v>263</v>
      </c>
      <c r="IU578" s="130" t="s">
        <v>263</v>
      </c>
      <c r="IV578" s="130" t="s">
        <v>263</v>
      </c>
      <c r="IW578" s="130" t="s">
        <v>263</v>
      </c>
      <c r="IX578" s="39">
        <f t="shared" ref="IX578:JC578" si="1114">SUM(IX579:IX588)</f>
        <v>0</v>
      </c>
      <c r="IY578" s="39">
        <f t="shared" si="1114"/>
        <v>0</v>
      </c>
      <c r="IZ578" s="39">
        <f t="shared" si="1114"/>
        <v>0</v>
      </c>
      <c r="JA578" s="39">
        <f t="shared" si="1114"/>
        <v>507364.83</v>
      </c>
      <c r="JB578" s="39">
        <f t="shared" si="1114"/>
        <v>424264.31</v>
      </c>
      <c r="JC578" s="39">
        <f t="shared" si="1114"/>
        <v>395359</v>
      </c>
      <c r="JD578" s="39">
        <f>SUM(JD579:JD588)</f>
        <v>50</v>
      </c>
      <c r="JE578" s="39">
        <f t="shared" ref="JE578:JL578" si="1115">SUM(JE579:JE588)</f>
        <v>53</v>
      </c>
      <c r="JF578" s="39">
        <f t="shared" si="1115"/>
        <v>53</v>
      </c>
      <c r="JG578" s="39">
        <f t="shared" si="1115"/>
        <v>0</v>
      </c>
      <c r="JH578" s="39">
        <f t="shared" si="1115"/>
        <v>0</v>
      </c>
      <c r="JI578" s="39">
        <f t="shared" si="1115"/>
        <v>0</v>
      </c>
      <c r="JJ578" s="39">
        <f t="shared" si="1115"/>
        <v>791579</v>
      </c>
      <c r="JK578" s="39">
        <f t="shared" si="1115"/>
        <v>337107.05</v>
      </c>
      <c r="JL578" s="39">
        <f t="shared" si="1115"/>
        <v>337107.05</v>
      </c>
      <c r="JM578" s="130" t="s">
        <v>263</v>
      </c>
      <c r="JN578" s="130" t="s">
        <v>263</v>
      </c>
      <c r="JO578" s="130" t="s">
        <v>263</v>
      </c>
      <c r="JP578" s="130" t="s">
        <v>263</v>
      </c>
      <c r="JQ578" s="130" t="s">
        <v>263</v>
      </c>
      <c r="JR578" s="130" t="s">
        <v>263</v>
      </c>
      <c r="JS578" s="39">
        <f t="shared" ref="JS578:JX578" si="1116">SUM(JS579:JS588)</f>
        <v>0</v>
      </c>
      <c r="JT578" s="39">
        <f t="shared" si="1116"/>
        <v>0</v>
      </c>
      <c r="JU578" s="39">
        <f t="shared" si="1116"/>
        <v>0</v>
      </c>
      <c r="JV578" s="39">
        <f t="shared" si="1116"/>
        <v>536927.5</v>
      </c>
      <c r="JW578" s="39">
        <f t="shared" si="1116"/>
        <v>202094.53</v>
      </c>
      <c r="JX578" s="39">
        <f t="shared" si="1116"/>
        <v>194148.42</v>
      </c>
      <c r="JY578" s="39">
        <f>SUM(JY579:JY588)</f>
        <v>229</v>
      </c>
      <c r="JZ578" s="39">
        <f t="shared" ref="JZ578:KG578" si="1117">SUM(JZ579:JZ588)</f>
        <v>239</v>
      </c>
      <c r="KA578" s="39">
        <f t="shared" si="1117"/>
        <v>239</v>
      </c>
      <c r="KB578" s="39">
        <f t="shared" si="1117"/>
        <v>0</v>
      </c>
      <c r="KC578" s="39">
        <f t="shared" si="1117"/>
        <v>0</v>
      </c>
      <c r="KD578" s="39">
        <f t="shared" si="1117"/>
        <v>0</v>
      </c>
      <c r="KE578" s="39">
        <f t="shared" si="1117"/>
        <v>1359951.58</v>
      </c>
      <c r="KF578" s="39">
        <f t="shared" si="1117"/>
        <v>1370606.49</v>
      </c>
      <c r="KG578" s="39">
        <f t="shared" si="1117"/>
        <v>1370606.49</v>
      </c>
      <c r="KH578" s="130" t="s">
        <v>263</v>
      </c>
      <c r="KI578" s="130" t="s">
        <v>263</v>
      </c>
      <c r="KJ578" s="130" t="s">
        <v>263</v>
      </c>
      <c r="KK578" s="130" t="s">
        <v>263</v>
      </c>
      <c r="KL578" s="130" t="s">
        <v>263</v>
      </c>
      <c r="KM578" s="130" t="s">
        <v>263</v>
      </c>
      <c r="KN578" s="39">
        <f t="shared" ref="KN578:KS578" si="1118">SUM(KN579:KN588)</f>
        <v>0</v>
      </c>
      <c r="KO578" s="39">
        <f t="shared" si="1118"/>
        <v>0</v>
      </c>
      <c r="KP578" s="39">
        <f t="shared" si="1118"/>
        <v>0</v>
      </c>
      <c r="KQ578" s="39">
        <f t="shared" si="1118"/>
        <v>650039.38</v>
      </c>
      <c r="KR578" s="39">
        <f t="shared" si="1118"/>
        <v>564087.61</v>
      </c>
      <c r="KS578" s="39">
        <f t="shared" si="1118"/>
        <v>527282.78</v>
      </c>
      <c r="KT578" s="39">
        <f>SUM(KT579:KT588)</f>
        <v>287</v>
      </c>
      <c r="KU578" s="39">
        <f t="shared" ref="KU578:LB578" si="1119">SUM(KU579:KU588)</f>
        <v>318</v>
      </c>
      <c r="KV578" s="39">
        <f t="shared" si="1119"/>
        <v>318</v>
      </c>
      <c r="KW578" s="39">
        <f t="shared" si="1119"/>
        <v>0</v>
      </c>
      <c r="KX578" s="39">
        <f t="shared" si="1119"/>
        <v>0</v>
      </c>
      <c r="KY578" s="39">
        <f t="shared" si="1119"/>
        <v>0</v>
      </c>
      <c r="KZ578" s="39">
        <f t="shared" si="1119"/>
        <v>1901473.27</v>
      </c>
      <c r="LA578" s="39">
        <f t="shared" si="1119"/>
        <v>1930241.78</v>
      </c>
      <c r="LB578" s="39">
        <f t="shared" si="1119"/>
        <v>1930241.78</v>
      </c>
      <c r="LC578" s="130" t="s">
        <v>263</v>
      </c>
      <c r="LD578" s="130" t="s">
        <v>263</v>
      </c>
      <c r="LE578" s="130" t="s">
        <v>263</v>
      </c>
      <c r="LF578" s="130" t="s">
        <v>263</v>
      </c>
      <c r="LG578" s="130" t="s">
        <v>263</v>
      </c>
      <c r="LH578" s="130" t="s">
        <v>263</v>
      </c>
      <c r="LI578" s="39">
        <f t="shared" ref="LI578:LN578" si="1120">SUM(LI579:LI588)</f>
        <v>0</v>
      </c>
      <c r="LJ578" s="39">
        <f t="shared" si="1120"/>
        <v>0</v>
      </c>
      <c r="LK578" s="39">
        <f t="shared" si="1120"/>
        <v>0</v>
      </c>
      <c r="LL578" s="39">
        <f t="shared" si="1120"/>
        <v>815603.06</v>
      </c>
      <c r="LM578" s="39">
        <f t="shared" si="1120"/>
        <v>719528.6</v>
      </c>
      <c r="LN578" s="39">
        <f t="shared" si="1120"/>
        <v>681436.56</v>
      </c>
      <c r="LO578" s="39">
        <f>SUM(LO579:LO588)</f>
        <v>106</v>
      </c>
      <c r="LP578" s="39">
        <f t="shared" ref="LP578:LW578" si="1121">SUM(LP579:LP588)</f>
        <v>107</v>
      </c>
      <c r="LQ578" s="39">
        <f t="shared" si="1121"/>
        <v>107</v>
      </c>
      <c r="LR578" s="39">
        <f t="shared" si="1121"/>
        <v>0</v>
      </c>
      <c r="LS578" s="39">
        <f t="shared" si="1121"/>
        <v>0</v>
      </c>
      <c r="LT578" s="39">
        <f t="shared" si="1121"/>
        <v>0</v>
      </c>
      <c r="LU578" s="39">
        <f t="shared" si="1121"/>
        <v>644417.49</v>
      </c>
      <c r="LV578" s="39">
        <f t="shared" si="1121"/>
        <v>693781.35</v>
      </c>
      <c r="LW578" s="39">
        <f t="shared" si="1121"/>
        <v>693781.35</v>
      </c>
      <c r="LX578" s="130" t="s">
        <v>263</v>
      </c>
      <c r="LY578" s="130" t="s">
        <v>263</v>
      </c>
      <c r="LZ578" s="130" t="s">
        <v>263</v>
      </c>
      <c r="MA578" s="130" t="s">
        <v>263</v>
      </c>
      <c r="MB578" s="130" t="s">
        <v>263</v>
      </c>
      <c r="MC578" s="130" t="s">
        <v>263</v>
      </c>
      <c r="MD578" s="39">
        <f t="shared" ref="MD578:MI578" si="1122">SUM(MD579:MD588)</f>
        <v>0</v>
      </c>
      <c r="ME578" s="39">
        <f t="shared" si="1122"/>
        <v>0</v>
      </c>
      <c r="MF578" s="39">
        <f t="shared" si="1122"/>
        <v>0</v>
      </c>
      <c r="MG578" s="39">
        <f t="shared" si="1122"/>
        <v>369666.77</v>
      </c>
      <c r="MH578" s="39">
        <f t="shared" si="1122"/>
        <v>362338.78</v>
      </c>
      <c r="MI578" s="39">
        <f t="shared" si="1122"/>
        <v>344445.92</v>
      </c>
      <c r="MJ578" s="39">
        <f>SUM(MJ579:MJ588)</f>
        <v>180</v>
      </c>
      <c r="MK578" s="39">
        <f t="shared" ref="MK578:MR578" si="1123">SUM(MK579:MK588)</f>
        <v>179</v>
      </c>
      <c r="ML578" s="39">
        <f t="shared" si="1123"/>
        <v>179</v>
      </c>
      <c r="MM578" s="39">
        <f t="shared" si="1123"/>
        <v>0</v>
      </c>
      <c r="MN578" s="39">
        <f t="shared" si="1123"/>
        <v>0</v>
      </c>
      <c r="MO578" s="39">
        <f t="shared" si="1123"/>
        <v>0</v>
      </c>
      <c r="MP578" s="39">
        <f t="shared" si="1123"/>
        <v>1088426.67</v>
      </c>
      <c r="MQ578" s="39">
        <f t="shared" si="1123"/>
        <v>1164431.54</v>
      </c>
      <c r="MR578" s="39">
        <f t="shared" si="1123"/>
        <v>1164431.54</v>
      </c>
      <c r="MS578" s="130" t="s">
        <v>263</v>
      </c>
      <c r="MT578" s="130" t="s">
        <v>263</v>
      </c>
      <c r="MU578" s="130" t="s">
        <v>263</v>
      </c>
      <c r="MV578" s="130" t="s">
        <v>263</v>
      </c>
      <c r="MW578" s="130" t="s">
        <v>263</v>
      </c>
      <c r="MX578" s="130" t="s">
        <v>263</v>
      </c>
      <c r="MY578" s="39">
        <f t="shared" ref="MY578:ND578" si="1124">SUM(MY579:MY588)</f>
        <v>0</v>
      </c>
      <c r="MZ578" s="39">
        <f t="shared" si="1124"/>
        <v>0</v>
      </c>
      <c r="NA578" s="39">
        <f t="shared" si="1124"/>
        <v>0</v>
      </c>
      <c r="NB578" s="39">
        <f t="shared" si="1124"/>
        <v>728791.95</v>
      </c>
      <c r="NC578" s="39">
        <f t="shared" si="1124"/>
        <v>689754.5</v>
      </c>
      <c r="ND578" s="39">
        <f t="shared" si="1124"/>
        <v>642654.62</v>
      </c>
      <c r="NE578" s="39">
        <f>SUM(NE579:NE588)</f>
        <v>300</v>
      </c>
      <c r="NF578" s="39">
        <f t="shared" ref="NF578:NM578" si="1125">SUM(NF579:NF588)</f>
        <v>298</v>
      </c>
      <c r="NG578" s="39">
        <f t="shared" si="1125"/>
        <v>298</v>
      </c>
      <c r="NH578" s="39">
        <f t="shared" si="1125"/>
        <v>0</v>
      </c>
      <c r="NI578" s="39">
        <f t="shared" si="1125"/>
        <v>0</v>
      </c>
      <c r="NJ578" s="39">
        <f t="shared" si="1125"/>
        <v>0</v>
      </c>
      <c r="NK578" s="39">
        <f t="shared" si="1125"/>
        <v>1882569.26</v>
      </c>
      <c r="NL578" s="39">
        <f t="shared" si="1125"/>
        <v>1732262.94</v>
      </c>
      <c r="NM578" s="39">
        <f t="shared" si="1125"/>
        <v>1732262.94</v>
      </c>
      <c r="NN578" s="130" t="s">
        <v>263</v>
      </c>
      <c r="NO578" s="130" t="s">
        <v>263</v>
      </c>
      <c r="NP578" s="130" t="s">
        <v>263</v>
      </c>
      <c r="NQ578" s="130" t="s">
        <v>263</v>
      </c>
      <c r="NR578" s="130" t="s">
        <v>263</v>
      </c>
      <c r="NS578" s="130" t="s">
        <v>263</v>
      </c>
      <c r="NT578" s="39">
        <f t="shared" ref="NT578:NY578" si="1126">SUM(NT579:NT588)</f>
        <v>0</v>
      </c>
      <c r="NU578" s="39">
        <f t="shared" si="1126"/>
        <v>0</v>
      </c>
      <c r="NV578" s="39">
        <f t="shared" si="1126"/>
        <v>0</v>
      </c>
      <c r="NW578" s="39">
        <f t="shared" si="1126"/>
        <v>755347.86</v>
      </c>
      <c r="NX578" s="39">
        <f t="shared" si="1126"/>
        <v>654729.15</v>
      </c>
      <c r="NY578" s="39">
        <f t="shared" si="1126"/>
        <v>614588.57999999996</v>
      </c>
      <c r="NZ578" s="39">
        <f>SUM(NZ579:NZ588)</f>
        <v>161</v>
      </c>
      <c r="OA578" s="39">
        <f t="shared" ref="OA578:OH578" si="1127">SUM(OA579:OA588)</f>
        <v>153</v>
      </c>
      <c r="OB578" s="39">
        <f t="shared" si="1127"/>
        <v>153</v>
      </c>
      <c r="OC578" s="39">
        <f t="shared" si="1127"/>
        <v>0</v>
      </c>
      <c r="OD578" s="39">
        <f t="shared" si="1127"/>
        <v>0</v>
      </c>
      <c r="OE578" s="39">
        <f t="shared" si="1127"/>
        <v>0</v>
      </c>
      <c r="OF578" s="39">
        <f t="shared" si="1127"/>
        <v>966212</v>
      </c>
      <c r="OG578" s="39">
        <f t="shared" si="1127"/>
        <v>916331.67</v>
      </c>
      <c r="OH578" s="39">
        <f t="shared" si="1127"/>
        <v>916331.67</v>
      </c>
      <c r="OI578" s="130" t="s">
        <v>263</v>
      </c>
      <c r="OJ578" s="130" t="s">
        <v>263</v>
      </c>
      <c r="OK578" s="130" t="s">
        <v>263</v>
      </c>
      <c r="OL578" s="130" t="s">
        <v>263</v>
      </c>
      <c r="OM578" s="130" t="s">
        <v>263</v>
      </c>
      <c r="ON578" s="130" t="s">
        <v>263</v>
      </c>
      <c r="OO578" s="39">
        <f t="shared" ref="OO578:OT578" si="1128">SUM(OO579:OO588)</f>
        <v>0</v>
      </c>
      <c r="OP578" s="39">
        <f t="shared" si="1128"/>
        <v>0</v>
      </c>
      <c r="OQ578" s="39">
        <f t="shared" si="1128"/>
        <v>0</v>
      </c>
      <c r="OR578" s="39">
        <f t="shared" si="1128"/>
        <v>545469.1</v>
      </c>
      <c r="OS578" s="39">
        <f t="shared" si="1128"/>
        <v>507858.45</v>
      </c>
      <c r="OT578" s="39">
        <f t="shared" si="1128"/>
        <v>480857.73</v>
      </c>
      <c r="OU578" s="39">
        <f>SUM(OU579:OU588)</f>
        <v>96</v>
      </c>
      <c r="OV578" s="39">
        <f t="shared" ref="OV578:PC578" si="1129">SUM(OV579:OV588)</f>
        <v>95</v>
      </c>
      <c r="OW578" s="39">
        <f t="shared" si="1129"/>
        <v>95</v>
      </c>
      <c r="OX578" s="39">
        <f t="shared" si="1129"/>
        <v>0</v>
      </c>
      <c r="OY578" s="39">
        <f t="shared" si="1129"/>
        <v>0</v>
      </c>
      <c r="OZ578" s="39">
        <f t="shared" si="1129"/>
        <v>0</v>
      </c>
      <c r="PA578" s="39">
        <f t="shared" si="1129"/>
        <v>1535663.25</v>
      </c>
      <c r="PB578" s="39">
        <f t="shared" si="1129"/>
        <v>661126.66</v>
      </c>
      <c r="PC578" s="39">
        <f t="shared" si="1129"/>
        <v>661126.66</v>
      </c>
      <c r="PD578" s="130" t="s">
        <v>263</v>
      </c>
      <c r="PE578" s="130" t="s">
        <v>263</v>
      </c>
      <c r="PF578" s="130" t="s">
        <v>263</v>
      </c>
      <c r="PG578" s="130" t="s">
        <v>263</v>
      </c>
      <c r="PH578" s="130" t="s">
        <v>263</v>
      </c>
      <c r="PI578" s="130" t="s">
        <v>263</v>
      </c>
      <c r="PJ578" s="39">
        <f t="shared" ref="PJ578:PO578" si="1130">SUM(PJ579:PJ588)</f>
        <v>0</v>
      </c>
      <c r="PK578" s="39">
        <f t="shared" si="1130"/>
        <v>0</v>
      </c>
      <c r="PL578" s="39">
        <f t="shared" si="1130"/>
        <v>0</v>
      </c>
      <c r="PM578" s="39">
        <f t="shared" si="1130"/>
        <v>688630.14</v>
      </c>
      <c r="PN578" s="39">
        <f t="shared" si="1130"/>
        <v>285686.36</v>
      </c>
      <c r="PO578" s="39">
        <f t="shared" si="1130"/>
        <v>271337.83</v>
      </c>
      <c r="PP578" s="39">
        <f>SUM(PP579:PP588)</f>
        <v>205</v>
      </c>
      <c r="PQ578" s="39">
        <f t="shared" ref="PQ578:PX578" si="1131">SUM(PQ579:PQ588)</f>
        <v>208</v>
      </c>
      <c r="PR578" s="39">
        <f t="shared" si="1131"/>
        <v>208</v>
      </c>
      <c r="PS578" s="39">
        <f t="shared" si="1131"/>
        <v>0</v>
      </c>
      <c r="PT578" s="39">
        <f t="shared" si="1131"/>
        <v>0</v>
      </c>
      <c r="PU578" s="39">
        <f t="shared" si="1131"/>
        <v>0</v>
      </c>
      <c r="PV578" s="39">
        <f t="shared" si="1131"/>
        <v>1187736.21</v>
      </c>
      <c r="PW578" s="39">
        <f t="shared" si="1131"/>
        <v>1133378.3</v>
      </c>
      <c r="PX578" s="39">
        <f t="shared" si="1131"/>
        <v>1133378.3</v>
      </c>
      <c r="PY578" s="130" t="s">
        <v>263</v>
      </c>
      <c r="PZ578" s="130" t="s">
        <v>263</v>
      </c>
      <c r="QA578" s="130" t="s">
        <v>263</v>
      </c>
      <c r="QB578" s="130" t="s">
        <v>263</v>
      </c>
      <c r="QC578" s="130" t="s">
        <v>263</v>
      </c>
      <c r="QD578" s="130" t="s">
        <v>263</v>
      </c>
      <c r="QE578" s="39">
        <f t="shared" ref="QE578:QJ578" si="1132">SUM(QE579:QE588)</f>
        <v>0</v>
      </c>
      <c r="QF578" s="39">
        <f t="shared" si="1132"/>
        <v>0</v>
      </c>
      <c r="QG578" s="39">
        <f t="shared" si="1132"/>
        <v>0</v>
      </c>
      <c r="QH578" s="39">
        <f t="shared" si="1132"/>
        <v>653947.84</v>
      </c>
      <c r="QI578" s="39">
        <f t="shared" si="1132"/>
        <v>565477.27</v>
      </c>
      <c r="QJ578" s="39">
        <f t="shared" si="1132"/>
        <v>534737.73</v>
      </c>
      <c r="QK578" s="39">
        <f>SUM(QK579:QK588)</f>
        <v>282</v>
      </c>
      <c r="QL578" s="39">
        <f t="shared" ref="QL578:QS578" si="1133">SUM(QL579:QL588)</f>
        <v>277</v>
      </c>
      <c r="QM578" s="39">
        <f t="shared" si="1133"/>
        <v>277</v>
      </c>
      <c r="QN578" s="39">
        <f t="shared" si="1133"/>
        <v>0</v>
      </c>
      <c r="QO578" s="39">
        <f t="shared" si="1133"/>
        <v>0</v>
      </c>
      <c r="QP578" s="39">
        <f t="shared" si="1133"/>
        <v>0</v>
      </c>
      <c r="QQ578" s="39">
        <f t="shared" si="1133"/>
        <v>1831059.84</v>
      </c>
      <c r="QR578" s="39">
        <f t="shared" si="1133"/>
        <v>1762508.39</v>
      </c>
      <c r="QS578" s="39">
        <f t="shared" si="1133"/>
        <v>1762508.39</v>
      </c>
      <c r="QT578" s="130" t="s">
        <v>263</v>
      </c>
      <c r="QU578" s="130" t="s">
        <v>263</v>
      </c>
      <c r="QV578" s="130" t="s">
        <v>263</v>
      </c>
      <c r="QW578" s="130" t="s">
        <v>263</v>
      </c>
      <c r="QX578" s="130" t="s">
        <v>263</v>
      </c>
      <c r="QY578" s="130" t="s">
        <v>263</v>
      </c>
      <c r="QZ578" s="39">
        <f t="shared" ref="QZ578:RE578" si="1134">SUM(QZ579:QZ588)</f>
        <v>0</v>
      </c>
      <c r="RA578" s="39">
        <f t="shared" si="1134"/>
        <v>0</v>
      </c>
      <c r="RB578" s="39">
        <f t="shared" si="1134"/>
        <v>0</v>
      </c>
      <c r="RC578" s="39">
        <f t="shared" si="1134"/>
        <v>908160.77</v>
      </c>
      <c r="RD578" s="39">
        <f t="shared" si="1134"/>
        <v>820636.76</v>
      </c>
      <c r="RE578" s="39">
        <f t="shared" si="1134"/>
        <v>764014.06</v>
      </c>
      <c r="RF578" s="39">
        <f>SUM(RF579:RF588)</f>
        <v>464</v>
      </c>
      <c r="RG578" s="39">
        <f t="shared" ref="RG578:RN578" si="1135">SUM(RG579:RG588)</f>
        <v>429</v>
      </c>
      <c r="RH578" s="39">
        <f t="shared" si="1135"/>
        <v>429</v>
      </c>
      <c r="RI578" s="39">
        <f t="shared" si="1135"/>
        <v>0</v>
      </c>
      <c r="RJ578" s="39">
        <f t="shared" si="1135"/>
        <v>0</v>
      </c>
      <c r="RK578" s="39">
        <f t="shared" si="1135"/>
        <v>0</v>
      </c>
      <c r="RL578" s="39">
        <f t="shared" si="1135"/>
        <v>3056405.9</v>
      </c>
      <c r="RM578" s="39">
        <f t="shared" si="1135"/>
        <v>2796775.68</v>
      </c>
      <c r="RN578" s="39">
        <f t="shared" si="1135"/>
        <v>2796775.68</v>
      </c>
      <c r="RO578" s="130" t="s">
        <v>263</v>
      </c>
      <c r="RP578" s="130" t="s">
        <v>263</v>
      </c>
      <c r="RQ578" s="130" t="s">
        <v>263</v>
      </c>
      <c r="RR578" s="130" t="s">
        <v>263</v>
      </c>
      <c r="RS578" s="130" t="s">
        <v>263</v>
      </c>
      <c r="RT578" s="130" t="s">
        <v>263</v>
      </c>
      <c r="RU578" s="39">
        <f t="shared" ref="RU578:RZ578" si="1136">SUM(RU579:RU588)</f>
        <v>0</v>
      </c>
      <c r="RV578" s="39">
        <f t="shared" si="1136"/>
        <v>0</v>
      </c>
      <c r="RW578" s="39">
        <f t="shared" si="1136"/>
        <v>0</v>
      </c>
      <c r="RX578" s="39">
        <f t="shared" si="1136"/>
        <v>1046530.39</v>
      </c>
      <c r="RY578" s="39">
        <f t="shared" si="1136"/>
        <v>963055.74</v>
      </c>
      <c r="RZ578" s="39">
        <f t="shared" si="1136"/>
        <v>895105.64</v>
      </c>
      <c r="SA578" s="39">
        <f>SUM(SA579:SA588)</f>
        <v>174</v>
      </c>
      <c r="SB578" s="39">
        <f t="shared" ref="SB578:SI578" si="1137">SUM(SB579:SB588)</f>
        <v>176</v>
      </c>
      <c r="SC578" s="39">
        <f t="shared" si="1137"/>
        <v>176</v>
      </c>
      <c r="SD578" s="39">
        <f t="shared" si="1137"/>
        <v>0</v>
      </c>
      <c r="SE578" s="39">
        <f t="shared" si="1137"/>
        <v>0</v>
      </c>
      <c r="SF578" s="39">
        <f t="shared" si="1137"/>
        <v>0</v>
      </c>
      <c r="SG578" s="39">
        <f t="shared" si="1137"/>
        <v>1551705.74</v>
      </c>
      <c r="SH578" s="39">
        <f t="shared" si="1137"/>
        <v>1116610.69</v>
      </c>
      <c r="SI578" s="39">
        <f t="shared" si="1137"/>
        <v>1116610.69</v>
      </c>
      <c r="SJ578" s="130" t="s">
        <v>263</v>
      </c>
      <c r="SK578" s="130" t="s">
        <v>263</v>
      </c>
      <c r="SL578" s="130" t="s">
        <v>263</v>
      </c>
      <c r="SM578" s="130" t="s">
        <v>263</v>
      </c>
      <c r="SN578" s="130" t="s">
        <v>263</v>
      </c>
      <c r="SO578" s="130" t="s">
        <v>263</v>
      </c>
      <c r="SP578" s="39">
        <f t="shared" ref="SP578:SU578" si="1138">SUM(SP579:SP588)</f>
        <v>0</v>
      </c>
      <c r="SQ578" s="39">
        <f t="shared" si="1138"/>
        <v>0</v>
      </c>
      <c r="SR578" s="39">
        <f t="shared" si="1138"/>
        <v>0</v>
      </c>
      <c r="SS578" s="39">
        <f t="shared" si="1138"/>
        <v>775257.29</v>
      </c>
      <c r="ST578" s="39">
        <f t="shared" si="1138"/>
        <v>473090.64</v>
      </c>
      <c r="SU578" s="39">
        <f t="shared" si="1138"/>
        <v>443518.49</v>
      </c>
      <c r="SV578" s="39">
        <f>SUM(SV579:SV588)</f>
        <v>114</v>
      </c>
      <c r="SW578" s="39">
        <f t="shared" ref="SW578:TD578" si="1139">SUM(SW579:SW588)</f>
        <v>118</v>
      </c>
      <c r="SX578" s="39">
        <f t="shared" si="1139"/>
        <v>118</v>
      </c>
      <c r="SY578" s="39">
        <f t="shared" si="1139"/>
        <v>0</v>
      </c>
      <c r="SZ578" s="39">
        <f t="shared" si="1139"/>
        <v>0</v>
      </c>
      <c r="TA578" s="39">
        <f t="shared" si="1139"/>
        <v>0</v>
      </c>
      <c r="TB578" s="39">
        <f t="shared" si="1139"/>
        <v>666488.18999999994</v>
      </c>
      <c r="TC578" s="39">
        <f t="shared" si="1139"/>
        <v>722158.4</v>
      </c>
      <c r="TD578" s="39">
        <f t="shared" si="1139"/>
        <v>722158.4</v>
      </c>
      <c r="TE578" s="130" t="s">
        <v>263</v>
      </c>
      <c r="TF578" s="130" t="s">
        <v>263</v>
      </c>
      <c r="TG578" s="130" t="s">
        <v>263</v>
      </c>
      <c r="TH578" s="130" t="s">
        <v>263</v>
      </c>
      <c r="TI578" s="130" t="s">
        <v>263</v>
      </c>
      <c r="TJ578" s="130" t="s">
        <v>263</v>
      </c>
      <c r="TK578" s="39">
        <f t="shared" ref="TK578:TP578" si="1140">SUM(TK579:TK588)</f>
        <v>0</v>
      </c>
      <c r="TL578" s="39">
        <f t="shared" si="1140"/>
        <v>0</v>
      </c>
      <c r="TM578" s="39">
        <f t="shared" si="1140"/>
        <v>0</v>
      </c>
      <c r="TN578" s="39">
        <f t="shared" si="1140"/>
        <v>337464.35</v>
      </c>
      <c r="TO578" s="39">
        <f t="shared" si="1140"/>
        <v>324498.77</v>
      </c>
      <c r="TP578" s="39">
        <f t="shared" si="1140"/>
        <v>307090.65999999997</v>
      </c>
      <c r="TQ578" s="39">
        <f>SUM(TQ579:TQ588)</f>
        <v>294</v>
      </c>
      <c r="TR578" s="39">
        <f t="shared" ref="TR578:TY578" si="1141">SUM(TR579:TR588)</f>
        <v>316</v>
      </c>
      <c r="TS578" s="39">
        <f t="shared" si="1141"/>
        <v>316</v>
      </c>
      <c r="TT578" s="39">
        <f t="shared" si="1141"/>
        <v>0</v>
      </c>
      <c r="TU578" s="39">
        <f t="shared" si="1141"/>
        <v>0</v>
      </c>
      <c r="TV578" s="39">
        <f t="shared" si="1141"/>
        <v>0</v>
      </c>
      <c r="TW578" s="39">
        <f t="shared" si="1141"/>
        <v>1865473.82</v>
      </c>
      <c r="TX578" s="39">
        <f t="shared" si="1141"/>
        <v>1851290.16</v>
      </c>
      <c r="TY578" s="39">
        <f t="shared" si="1141"/>
        <v>1851290.16</v>
      </c>
      <c r="TZ578" s="130" t="s">
        <v>263</v>
      </c>
      <c r="UA578" s="130" t="s">
        <v>263</v>
      </c>
      <c r="UB578" s="130" t="s">
        <v>263</v>
      </c>
      <c r="UC578" s="130" t="s">
        <v>263</v>
      </c>
      <c r="UD578" s="130" t="s">
        <v>263</v>
      </c>
      <c r="UE578" s="130" t="s">
        <v>263</v>
      </c>
      <c r="UF578" s="39">
        <f t="shared" ref="UF578:UK578" si="1142">SUM(UF579:UF588)</f>
        <v>0</v>
      </c>
      <c r="UG578" s="39">
        <f t="shared" si="1142"/>
        <v>0</v>
      </c>
      <c r="UH578" s="39">
        <f t="shared" si="1142"/>
        <v>0</v>
      </c>
      <c r="UI578" s="39">
        <f t="shared" si="1142"/>
        <v>1024352.55</v>
      </c>
      <c r="UJ578" s="39">
        <f t="shared" si="1142"/>
        <v>881117.05</v>
      </c>
      <c r="UK578" s="39">
        <f t="shared" si="1142"/>
        <v>825260.2</v>
      </c>
      <c r="UL578" s="39">
        <f>SUM(UL579:UL588)</f>
        <v>305</v>
      </c>
      <c r="UM578" s="39">
        <f t="shared" ref="UM578:UT578" si="1143">SUM(UM579:UM588)</f>
        <v>321</v>
      </c>
      <c r="UN578" s="39">
        <f t="shared" si="1143"/>
        <v>321</v>
      </c>
      <c r="UO578" s="39">
        <f t="shared" si="1143"/>
        <v>0</v>
      </c>
      <c r="UP578" s="39">
        <f t="shared" si="1143"/>
        <v>0</v>
      </c>
      <c r="UQ578" s="39">
        <f t="shared" si="1143"/>
        <v>0</v>
      </c>
      <c r="UR578" s="39">
        <f t="shared" si="1143"/>
        <v>2839572.86</v>
      </c>
      <c r="US578" s="39">
        <f t="shared" si="1143"/>
        <v>2642058.29</v>
      </c>
      <c r="UT578" s="39">
        <f t="shared" si="1143"/>
        <v>2642058.29</v>
      </c>
      <c r="UU578" s="130" t="s">
        <v>263</v>
      </c>
      <c r="UV578" s="130" t="s">
        <v>263</v>
      </c>
      <c r="UW578" s="130" t="s">
        <v>263</v>
      </c>
      <c r="UX578" s="130" t="s">
        <v>263</v>
      </c>
      <c r="UY578" s="130" t="s">
        <v>263</v>
      </c>
      <c r="UZ578" s="130" t="s">
        <v>263</v>
      </c>
      <c r="VA578" s="39">
        <f t="shared" ref="VA578:VF578" si="1144">SUM(VA579:VA588)</f>
        <v>0</v>
      </c>
      <c r="VB578" s="39">
        <f t="shared" si="1144"/>
        <v>0</v>
      </c>
      <c r="VC578" s="39">
        <f t="shared" si="1144"/>
        <v>0</v>
      </c>
      <c r="VD578" s="39">
        <f t="shared" si="1144"/>
        <v>1491235.34</v>
      </c>
      <c r="VE578" s="39">
        <f t="shared" si="1144"/>
        <v>1243813.1000000001</v>
      </c>
      <c r="VF578" s="39">
        <f t="shared" si="1144"/>
        <v>1154400.21</v>
      </c>
      <c r="VG578" s="39">
        <f>SUM(VG579:VG588)</f>
        <v>0</v>
      </c>
      <c r="VH578" s="39">
        <f t="shared" ref="VH578:VO578" si="1145">SUM(VH579:VH588)</f>
        <v>0</v>
      </c>
      <c r="VI578" s="39">
        <f t="shared" si="1145"/>
        <v>0</v>
      </c>
      <c r="VJ578" s="39">
        <f t="shared" si="1145"/>
        <v>0</v>
      </c>
      <c r="VK578" s="39">
        <f t="shared" si="1145"/>
        <v>0</v>
      </c>
      <c r="VL578" s="39">
        <f t="shared" si="1145"/>
        <v>0</v>
      </c>
      <c r="VM578" s="39">
        <f t="shared" si="1145"/>
        <v>0</v>
      </c>
      <c r="VN578" s="39">
        <f t="shared" si="1145"/>
        <v>0</v>
      </c>
      <c r="VO578" s="39">
        <f t="shared" si="1145"/>
        <v>0</v>
      </c>
      <c r="VP578" s="130" t="s">
        <v>263</v>
      </c>
      <c r="VQ578" s="130" t="s">
        <v>263</v>
      </c>
      <c r="VR578" s="130" t="s">
        <v>263</v>
      </c>
      <c r="VS578" s="130" t="s">
        <v>263</v>
      </c>
      <c r="VT578" s="130" t="s">
        <v>263</v>
      </c>
      <c r="VU578" s="130" t="s">
        <v>263</v>
      </c>
      <c r="VV578" s="39">
        <f t="shared" ref="VV578:WA578" si="1146">SUM(VV579:VV588)</f>
        <v>0</v>
      </c>
      <c r="VW578" s="39">
        <f t="shared" si="1146"/>
        <v>0</v>
      </c>
      <c r="VX578" s="39">
        <f t="shared" si="1146"/>
        <v>0</v>
      </c>
      <c r="VY578" s="39">
        <f t="shared" si="1146"/>
        <v>0</v>
      </c>
      <c r="VZ578" s="39">
        <f t="shared" si="1146"/>
        <v>0</v>
      </c>
      <c r="WA578" s="39">
        <f t="shared" si="1146"/>
        <v>0</v>
      </c>
      <c r="WB578" s="39">
        <f>SUM(WB579:WB588)</f>
        <v>182</v>
      </c>
      <c r="WC578" s="39">
        <f t="shared" ref="WC578:WJ578" si="1147">SUM(WC579:WC588)</f>
        <v>176</v>
      </c>
      <c r="WD578" s="39">
        <f t="shared" si="1147"/>
        <v>176</v>
      </c>
      <c r="WE578" s="39">
        <f t="shared" si="1147"/>
        <v>0</v>
      </c>
      <c r="WF578" s="39">
        <f t="shared" si="1147"/>
        <v>0</v>
      </c>
      <c r="WG578" s="39">
        <f t="shared" si="1147"/>
        <v>0</v>
      </c>
      <c r="WH578" s="39">
        <f t="shared" si="1147"/>
        <v>1159031.95</v>
      </c>
      <c r="WI578" s="39">
        <f t="shared" si="1147"/>
        <v>1123063.8999999999</v>
      </c>
      <c r="WJ578" s="39">
        <f t="shared" si="1147"/>
        <v>1123063.8999999999</v>
      </c>
      <c r="WK578" s="130" t="s">
        <v>263</v>
      </c>
      <c r="WL578" s="130" t="s">
        <v>263</v>
      </c>
      <c r="WM578" s="130" t="s">
        <v>263</v>
      </c>
      <c r="WN578" s="130" t="s">
        <v>263</v>
      </c>
      <c r="WO578" s="130" t="s">
        <v>263</v>
      </c>
      <c r="WP578" s="130" t="s">
        <v>263</v>
      </c>
      <c r="WQ578" s="39">
        <f t="shared" ref="WQ578:WV578" si="1148">SUM(WQ579:WQ588)</f>
        <v>0</v>
      </c>
      <c r="WR578" s="39">
        <f t="shared" si="1148"/>
        <v>0</v>
      </c>
      <c r="WS578" s="39">
        <f t="shared" si="1148"/>
        <v>0</v>
      </c>
      <c r="WT578" s="39">
        <f t="shared" si="1148"/>
        <v>459615.92</v>
      </c>
      <c r="WU578" s="39">
        <f t="shared" si="1148"/>
        <v>430050.65</v>
      </c>
      <c r="WV578" s="39">
        <f t="shared" si="1148"/>
        <v>407509.8</v>
      </c>
      <c r="WW578" s="39">
        <f>SUM(WW579:WW588)</f>
        <v>361</v>
      </c>
      <c r="WX578" s="39">
        <f t="shared" ref="WX578:XE578" si="1149">SUM(WX579:WX588)</f>
        <v>363</v>
      </c>
      <c r="WY578" s="39">
        <f t="shared" si="1149"/>
        <v>363</v>
      </c>
      <c r="WZ578" s="39">
        <f t="shared" si="1149"/>
        <v>0</v>
      </c>
      <c r="XA578" s="39">
        <f t="shared" si="1149"/>
        <v>0</v>
      </c>
      <c r="XB578" s="39">
        <f t="shared" si="1149"/>
        <v>0</v>
      </c>
      <c r="XC578" s="39">
        <f t="shared" si="1149"/>
        <v>2614258.5099999998</v>
      </c>
      <c r="XD578" s="39">
        <f t="shared" si="1149"/>
        <v>2427626.25</v>
      </c>
      <c r="XE578" s="39">
        <f t="shared" si="1149"/>
        <v>2427626.25</v>
      </c>
      <c r="XF578" s="130" t="s">
        <v>263</v>
      </c>
      <c r="XG578" s="130" t="s">
        <v>263</v>
      </c>
      <c r="XH578" s="130" t="s">
        <v>263</v>
      </c>
      <c r="XI578" s="130" t="s">
        <v>263</v>
      </c>
      <c r="XJ578" s="130" t="s">
        <v>263</v>
      </c>
      <c r="XK578" s="130" t="s">
        <v>263</v>
      </c>
      <c r="XL578" s="39">
        <f t="shared" ref="XL578:XQ578" si="1150">SUM(XL579:XL588)</f>
        <v>0</v>
      </c>
      <c r="XM578" s="39">
        <f t="shared" si="1150"/>
        <v>0</v>
      </c>
      <c r="XN578" s="39">
        <f t="shared" si="1150"/>
        <v>0</v>
      </c>
      <c r="XO578" s="39">
        <f t="shared" si="1150"/>
        <v>1052313.1299999999</v>
      </c>
      <c r="XP578" s="39">
        <f t="shared" si="1150"/>
        <v>904195.89</v>
      </c>
      <c r="XQ578" s="39">
        <f t="shared" si="1150"/>
        <v>848850.77</v>
      </c>
      <c r="XR578" s="39">
        <f>SUM(XR579:XR588)</f>
        <v>314</v>
      </c>
      <c r="XS578" s="39">
        <f t="shared" ref="XS578:XZ578" si="1151">SUM(XS579:XS588)</f>
        <v>310</v>
      </c>
      <c r="XT578" s="39">
        <f t="shared" si="1151"/>
        <v>310</v>
      </c>
      <c r="XU578" s="39">
        <f t="shared" si="1151"/>
        <v>0</v>
      </c>
      <c r="XV578" s="39">
        <f t="shared" si="1151"/>
        <v>0</v>
      </c>
      <c r="XW578" s="39">
        <f t="shared" si="1151"/>
        <v>0</v>
      </c>
      <c r="XX578" s="39">
        <f t="shared" si="1151"/>
        <v>2289958.79</v>
      </c>
      <c r="XY578" s="39">
        <f t="shared" si="1151"/>
        <v>1826341.18</v>
      </c>
      <c r="XZ578" s="39">
        <f t="shared" si="1151"/>
        <v>1826341.18</v>
      </c>
      <c r="YA578" s="130" t="s">
        <v>263</v>
      </c>
      <c r="YB578" s="130" t="s">
        <v>263</v>
      </c>
      <c r="YC578" s="130" t="s">
        <v>263</v>
      </c>
      <c r="YD578" s="130" t="s">
        <v>263</v>
      </c>
      <c r="YE578" s="130" t="s">
        <v>263</v>
      </c>
      <c r="YF578" s="130" t="s">
        <v>263</v>
      </c>
      <c r="YG578" s="39">
        <f t="shared" ref="YG578:YL578" si="1152">SUM(YG579:YG588)</f>
        <v>0</v>
      </c>
      <c r="YH578" s="39">
        <f t="shared" si="1152"/>
        <v>0</v>
      </c>
      <c r="YI578" s="39">
        <f t="shared" si="1152"/>
        <v>0</v>
      </c>
      <c r="YJ578" s="39">
        <f t="shared" si="1152"/>
        <v>805495.97</v>
      </c>
      <c r="YK578" s="39">
        <f t="shared" si="1152"/>
        <v>618561.62</v>
      </c>
      <c r="YL578" s="39">
        <f t="shared" si="1152"/>
        <v>580384.52</v>
      </c>
      <c r="YM578" s="39">
        <f>SUM(YM579:YM588)</f>
        <v>230</v>
      </c>
      <c r="YN578" s="39">
        <f t="shared" ref="YN578:YU578" si="1153">SUM(YN579:YN588)</f>
        <v>238</v>
      </c>
      <c r="YO578" s="39">
        <f t="shared" si="1153"/>
        <v>238</v>
      </c>
      <c r="YP578" s="39">
        <f t="shared" si="1153"/>
        <v>0</v>
      </c>
      <c r="YQ578" s="39">
        <f t="shared" si="1153"/>
        <v>0</v>
      </c>
      <c r="YR578" s="39">
        <f t="shared" si="1153"/>
        <v>0</v>
      </c>
      <c r="YS578" s="39">
        <f t="shared" si="1153"/>
        <v>1556793.31</v>
      </c>
      <c r="YT578" s="39">
        <f t="shared" si="1153"/>
        <v>1546721.72</v>
      </c>
      <c r="YU578" s="39">
        <f t="shared" si="1153"/>
        <v>1546721.72</v>
      </c>
      <c r="YV578" s="130" t="s">
        <v>263</v>
      </c>
      <c r="YW578" s="130" t="s">
        <v>263</v>
      </c>
      <c r="YX578" s="130" t="s">
        <v>263</v>
      </c>
      <c r="YY578" s="130" t="s">
        <v>263</v>
      </c>
      <c r="YZ578" s="130" t="s">
        <v>263</v>
      </c>
      <c r="ZA578" s="130" t="s">
        <v>263</v>
      </c>
      <c r="ZB578" s="39">
        <f t="shared" ref="ZB578:ZG578" si="1154">SUM(ZB579:ZB588)</f>
        <v>0</v>
      </c>
      <c r="ZC578" s="39">
        <f t="shared" si="1154"/>
        <v>0</v>
      </c>
      <c r="ZD578" s="39">
        <f t="shared" si="1154"/>
        <v>0</v>
      </c>
      <c r="ZE578" s="39">
        <f t="shared" si="1154"/>
        <v>677763.04</v>
      </c>
      <c r="ZF578" s="39">
        <f t="shared" si="1154"/>
        <v>609795.27</v>
      </c>
      <c r="ZG578" s="39">
        <f t="shared" si="1154"/>
        <v>569498.68000000005</v>
      </c>
      <c r="ZH578" s="39">
        <f>SUM(ZH579:ZH588)</f>
        <v>136</v>
      </c>
      <c r="ZI578" s="39">
        <f t="shared" ref="ZI578:ZP578" si="1155">SUM(ZI579:ZI588)</f>
        <v>198</v>
      </c>
      <c r="ZJ578" s="39">
        <f t="shared" si="1155"/>
        <v>198</v>
      </c>
      <c r="ZK578" s="39">
        <f t="shared" si="1155"/>
        <v>0</v>
      </c>
      <c r="ZL578" s="39">
        <f t="shared" si="1155"/>
        <v>0</v>
      </c>
      <c r="ZM578" s="39">
        <f t="shared" si="1155"/>
        <v>0</v>
      </c>
      <c r="ZN578" s="39">
        <f t="shared" si="1155"/>
        <v>795345.59</v>
      </c>
      <c r="ZO578" s="39">
        <f t="shared" si="1155"/>
        <v>1034121.91</v>
      </c>
      <c r="ZP578" s="39">
        <f t="shared" si="1155"/>
        <v>1034121.91</v>
      </c>
      <c r="ZQ578" s="130" t="s">
        <v>263</v>
      </c>
      <c r="ZR578" s="130" t="s">
        <v>263</v>
      </c>
      <c r="ZS578" s="130" t="s">
        <v>263</v>
      </c>
      <c r="ZT578" s="130" t="s">
        <v>263</v>
      </c>
      <c r="ZU578" s="130" t="s">
        <v>263</v>
      </c>
      <c r="ZV578" s="130" t="s">
        <v>263</v>
      </c>
      <c r="ZW578" s="39">
        <f t="shared" ref="ZW578:AAB578" si="1156">SUM(ZW579:ZW588)</f>
        <v>0</v>
      </c>
      <c r="ZX578" s="39">
        <f t="shared" si="1156"/>
        <v>0</v>
      </c>
      <c r="ZY578" s="39">
        <f t="shared" si="1156"/>
        <v>0</v>
      </c>
      <c r="ZZ578" s="39">
        <f t="shared" si="1156"/>
        <v>453134.41</v>
      </c>
      <c r="AAA578" s="39">
        <f t="shared" si="1156"/>
        <v>358287.51</v>
      </c>
      <c r="AAB578" s="39">
        <f t="shared" si="1156"/>
        <v>333982.78999999998</v>
      </c>
      <c r="AAC578" s="39">
        <f>SUM(AAC579:AAC588)</f>
        <v>151</v>
      </c>
      <c r="AAD578" s="39">
        <f t="shared" ref="AAD578:AAK578" si="1157">SUM(AAD579:AAD588)</f>
        <v>143</v>
      </c>
      <c r="AAE578" s="39">
        <f t="shared" si="1157"/>
        <v>143</v>
      </c>
      <c r="AAF578" s="39">
        <f t="shared" si="1157"/>
        <v>0</v>
      </c>
      <c r="AAG578" s="39">
        <f t="shared" si="1157"/>
        <v>0</v>
      </c>
      <c r="AAH578" s="39">
        <f t="shared" si="1157"/>
        <v>0</v>
      </c>
      <c r="AAI578" s="39">
        <f t="shared" si="1157"/>
        <v>776398.24</v>
      </c>
      <c r="AAJ578" s="39">
        <f t="shared" si="1157"/>
        <v>757083.93</v>
      </c>
      <c r="AAK578" s="39">
        <f t="shared" si="1157"/>
        <v>757083.93</v>
      </c>
      <c r="AAL578" s="130" t="s">
        <v>263</v>
      </c>
      <c r="AAM578" s="130" t="s">
        <v>263</v>
      </c>
      <c r="AAN578" s="130" t="s">
        <v>263</v>
      </c>
      <c r="AAO578" s="130" t="s">
        <v>263</v>
      </c>
      <c r="AAP578" s="130" t="s">
        <v>263</v>
      </c>
      <c r="AAQ578" s="130" t="s">
        <v>263</v>
      </c>
      <c r="AAR578" s="39">
        <f t="shared" ref="AAR578:AAW578" si="1158">SUM(AAR579:AAR588)</f>
        <v>0</v>
      </c>
      <c r="AAS578" s="39">
        <f t="shared" si="1158"/>
        <v>0</v>
      </c>
      <c r="AAT578" s="39">
        <f t="shared" si="1158"/>
        <v>0</v>
      </c>
      <c r="AAU578" s="39">
        <f t="shared" si="1158"/>
        <v>382042.41</v>
      </c>
      <c r="AAV578" s="39">
        <f t="shared" si="1158"/>
        <v>357606.02</v>
      </c>
      <c r="AAW578" s="39">
        <f t="shared" si="1158"/>
        <v>334693.65000000002</v>
      </c>
      <c r="AAX578" s="39">
        <f>SUM(AAX579:AAX588)</f>
        <v>315</v>
      </c>
      <c r="AAY578" s="39">
        <f t="shared" ref="AAY578:ABF578" si="1159">SUM(AAY579:AAY588)</f>
        <v>313</v>
      </c>
      <c r="AAZ578" s="39">
        <f t="shared" si="1159"/>
        <v>313</v>
      </c>
      <c r="ABA578" s="39">
        <f t="shared" si="1159"/>
        <v>0</v>
      </c>
      <c r="ABB578" s="39">
        <f t="shared" si="1159"/>
        <v>0</v>
      </c>
      <c r="ABC578" s="39">
        <f t="shared" si="1159"/>
        <v>0</v>
      </c>
      <c r="ABD578" s="39">
        <f t="shared" si="1159"/>
        <v>1715447.17</v>
      </c>
      <c r="ABE578" s="39">
        <f t="shared" si="1159"/>
        <v>1923208.92</v>
      </c>
      <c r="ABF578" s="39">
        <f t="shared" si="1159"/>
        <v>1923208.92</v>
      </c>
      <c r="ABG578" s="130" t="s">
        <v>263</v>
      </c>
      <c r="ABH578" s="130" t="s">
        <v>263</v>
      </c>
      <c r="ABI578" s="130" t="s">
        <v>263</v>
      </c>
      <c r="ABJ578" s="130" t="s">
        <v>263</v>
      </c>
      <c r="ABK578" s="130" t="s">
        <v>263</v>
      </c>
      <c r="ABL578" s="130" t="s">
        <v>263</v>
      </c>
      <c r="ABM578" s="39">
        <f t="shared" ref="ABM578:ABR578" si="1160">SUM(ABM579:ABM588)</f>
        <v>0</v>
      </c>
      <c r="ABN578" s="39">
        <f t="shared" si="1160"/>
        <v>0</v>
      </c>
      <c r="ABO578" s="39">
        <f t="shared" si="1160"/>
        <v>0</v>
      </c>
      <c r="ABP578" s="39">
        <f t="shared" si="1160"/>
        <v>535406</v>
      </c>
      <c r="ABQ578" s="39">
        <f t="shared" si="1160"/>
        <v>562031.96</v>
      </c>
      <c r="ABR578" s="39">
        <f t="shared" si="1160"/>
        <v>521558.35</v>
      </c>
      <c r="ABS578" s="39">
        <f>SUM(ABS579:ABS588)</f>
        <v>109</v>
      </c>
      <c r="ABT578" s="39">
        <f t="shared" ref="ABT578:ACA578" si="1161">SUM(ABT579:ABT588)</f>
        <v>102</v>
      </c>
      <c r="ABU578" s="39">
        <f t="shared" si="1161"/>
        <v>102</v>
      </c>
      <c r="ABV578" s="39">
        <f t="shared" si="1161"/>
        <v>0</v>
      </c>
      <c r="ABW578" s="39">
        <f t="shared" si="1161"/>
        <v>0</v>
      </c>
      <c r="ABX578" s="39">
        <f t="shared" si="1161"/>
        <v>0</v>
      </c>
      <c r="ABY578" s="39">
        <f t="shared" si="1161"/>
        <v>1338704.3500000001</v>
      </c>
      <c r="ABZ578" s="39">
        <f t="shared" si="1161"/>
        <v>664045.68999999994</v>
      </c>
      <c r="ACA578" s="39">
        <f t="shared" si="1161"/>
        <v>664045.68999999994</v>
      </c>
      <c r="ACB578" s="130" t="s">
        <v>263</v>
      </c>
      <c r="ACC578" s="130" t="s">
        <v>263</v>
      </c>
      <c r="ACD578" s="130" t="s">
        <v>263</v>
      </c>
      <c r="ACE578" s="130" t="s">
        <v>263</v>
      </c>
      <c r="ACF578" s="130" t="s">
        <v>263</v>
      </c>
      <c r="ACG578" s="130" t="s">
        <v>263</v>
      </c>
      <c r="ACH578" s="39">
        <f t="shared" ref="ACH578:ACM578" si="1162">SUM(ACH579:ACH588)</f>
        <v>0</v>
      </c>
      <c r="ACI578" s="39">
        <f t="shared" si="1162"/>
        <v>0</v>
      </c>
      <c r="ACJ578" s="39">
        <f t="shared" si="1162"/>
        <v>0</v>
      </c>
      <c r="ACK578" s="39">
        <f t="shared" si="1162"/>
        <v>508420.26</v>
      </c>
      <c r="ACL578" s="39">
        <f t="shared" si="1162"/>
        <v>231838.27</v>
      </c>
      <c r="ACM578" s="39">
        <f t="shared" si="1162"/>
        <v>219230.87</v>
      </c>
      <c r="ACN578" s="39">
        <f>SUM(ACN579:ACN588)</f>
        <v>172</v>
      </c>
      <c r="ACO578" s="39">
        <f t="shared" ref="ACO578:ACV578" si="1163">SUM(ACO579:ACO588)</f>
        <v>171</v>
      </c>
      <c r="ACP578" s="39">
        <f t="shared" si="1163"/>
        <v>171</v>
      </c>
      <c r="ACQ578" s="39">
        <f t="shared" si="1163"/>
        <v>0</v>
      </c>
      <c r="ACR578" s="39">
        <f t="shared" si="1163"/>
        <v>0</v>
      </c>
      <c r="ACS578" s="39">
        <f t="shared" si="1163"/>
        <v>0</v>
      </c>
      <c r="ACT578" s="39">
        <f t="shared" si="1163"/>
        <v>1098172.49</v>
      </c>
      <c r="ACU578" s="39">
        <f t="shared" si="1163"/>
        <v>1058688.72</v>
      </c>
      <c r="ACV578" s="39">
        <f t="shared" si="1163"/>
        <v>1058688.72</v>
      </c>
      <c r="ACW578" s="130" t="s">
        <v>263</v>
      </c>
      <c r="ACX578" s="130" t="s">
        <v>263</v>
      </c>
      <c r="ACY578" s="130" t="s">
        <v>263</v>
      </c>
      <c r="ACZ578" s="130" t="s">
        <v>263</v>
      </c>
      <c r="ADA578" s="130" t="s">
        <v>263</v>
      </c>
      <c r="ADB578" s="130" t="s">
        <v>263</v>
      </c>
      <c r="ADC578" s="39">
        <f t="shared" ref="ADC578:ADH578" si="1164">SUM(ADC579:ADC588)</f>
        <v>0</v>
      </c>
      <c r="ADD578" s="39">
        <f t="shared" si="1164"/>
        <v>0</v>
      </c>
      <c r="ADE578" s="39">
        <f t="shared" si="1164"/>
        <v>0</v>
      </c>
      <c r="ADF578" s="39">
        <f t="shared" si="1164"/>
        <v>450278.02</v>
      </c>
      <c r="ADG578" s="39">
        <f t="shared" si="1164"/>
        <v>403090.17</v>
      </c>
      <c r="ADH578" s="39">
        <f t="shared" si="1164"/>
        <v>380272.84</v>
      </c>
      <c r="ADI578" s="39">
        <f>SUM(ADI579:ADI588)</f>
        <v>473</v>
      </c>
      <c r="ADJ578" s="39">
        <f t="shared" ref="ADJ578:ADQ578" si="1165">SUM(ADJ579:ADJ588)</f>
        <v>480</v>
      </c>
      <c r="ADK578" s="39">
        <f t="shared" si="1165"/>
        <v>480</v>
      </c>
      <c r="ADL578" s="39">
        <f t="shared" si="1165"/>
        <v>0</v>
      </c>
      <c r="ADM578" s="39">
        <f t="shared" si="1165"/>
        <v>0</v>
      </c>
      <c r="ADN578" s="39">
        <f t="shared" si="1165"/>
        <v>0</v>
      </c>
      <c r="ADO578" s="39">
        <f t="shared" si="1165"/>
        <v>3007237.11</v>
      </c>
      <c r="ADP578" s="39">
        <f t="shared" si="1165"/>
        <v>2747845.09</v>
      </c>
      <c r="ADQ578" s="39">
        <f t="shared" si="1165"/>
        <v>2747845.09</v>
      </c>
      <c r="ADR578" s="130" t="s">
        <v>263</v>
      </c>
      <c r="ADS578" s="130" t="s">
        <v>263</v>
      </c>
      <c r="ADT578" s="130" t="s">
        <v>263</v>
      </c>
      <c r="ADU578" s="130" t="s">
        <v>263</v>
      </c>
      <c r="ADV578" s="130" t="s">
        <v>263</v>
      </c>
      <c r="ADW578" s="130" t="s">
        <v>263</v>
      </c>
      <c r="ADX578" s="39">
        <f t="shared" ref="ADX578:AEC578" si="1166">SUM(ADX579:ADX588)</f>
        <v>0</v>
      </c>
      <c r="ADY578" s="39">
        <f t="shared" si="1166"/>
        <v>0</v>
      </c>
      <c r="ADZ578" s="39">
        <f t="shared" si="1166"/>
        <v>0</v>
      </c>
      <c r="AEA578" s="39">
        <f t="shared" si="1166"/>
        <v>1075210.21</v>
      </c>
      <c r="AEB578" s="39">
        <f t="shared" si="1166"/>
        <v>889870.91</v>
      </c>
      <c r="AEC578" s="39">
        <f t="shared" si="1166"/>
        <v>829078.99</v>
      </c>
      <c r="AED578" s="39">
        <f>SUM(AED579:AED588)</f>
        <v>165</v>
      </c>
      <c r="AEE578" s="39">
        <f t="shared" ref="AEE578:AEL578" si="1167">SUM(AEE579:AEE588)</f>
        <v>150</v>
      </c>
      <c r="AEF578" s="39">
        <f t="shared" si="1167"/>
        <v>150</v>
      </c>
      <c r="AEG578" s="39">
        <f t="shared" si="1167"/>
        <v>0</v>
      </c>
      <c r="AEH578" s="39">
        <f t="shared" si="1167"/>
        <v>0</v>
      </c>
      <c r="AEI578" s="39">
        <f t="shared" si="1167"/>
        <v>0</v>
      </c>
      <c r="AEJ578" s="39">
        <f t="shared" si="1167"/>
        <v>1491025.3</v>
      </c>
      <c r="AEK578" s="39">
        <f t="shared" si="1167"/>
        <v>1279898.7</v>
      </c>
      <c r="AEL578" s="39">
        <f t="shared" si="1167"/>
        <v>1279898.7</v>
      </c>
      <c r="AEM578" s="130" t="s">
        <v>263</v>
      </c>
      <c r="AEN578" s="130" t="s">
        <v>263</v>
      </c>
      <c r="AEO578" s="130" t="s">
        <v>263</v>
      </c>
      <c r="AEP578" s="130" t="s">
        <v>263</v>
      </c>
      <c r="AEQ578" s="130" t="s">
        <v>263</v>
      </c>
      <c r="AER578" s="130" t="s">
        <v>263</v>
      </c>
      <c r="AES578" s="39">
        <f t="shared" ref="AES578:AEX578" si="1168">SUM(AES579:AES588)</f>
        <v>0</v>
      </c>
      <c r="AET578" s="39">
        <f t="shared" si="1168"/>
        <v>0</v>
      </c>
      <c r="AEU578" s="39">
        <f t="shared" si="1168"/>
        <v>0</v>
      </c>
      <c r="AEV578" s="39">
        <f t="shared" si="1168"/>
        <v>618579.76</v>
      </c>
      <c r="AEW578" s="39">
        <f t="shared" si="1168"/>
        <v>525822.47</v>
      </c>
      <c r="AEX578" s="39">
        <f t="shared" si="1168"/>
        <v>496742.53</v>
      </c>
      <c r="AEY578" s="39">
        <f>SUM(AEY579:AEY588)</f>
        <v>142</v>
      </c>
      <c r="AEZ578" s="39">
        <f t="shared" ref="AEZ578:AFG578" si="1169">SUM(AEZ579:AEZ588)</f>
        <v>141</v>
      </c>
      <c r="AFA578" s="39">
        <f t="shared" si="1169"/>
        <v>141</v>
      </c>
      <c r="AFB578" s="39">
        <f t="shared" si="1169"/>
        <v>0</v>
      </c>
      <c r="AFC578" s="39">
        <f t="shared" si="1169"/>
        <v>0</v>
      </c>
      <c r="AFD578" s="39">
        <f t="shared" si="1169"/>
        <v>0</v>
      </c>
      <c r="AFE578" s="39">
        <f t="shared" si="1169"/>
        <v>913587.55</v>
      </c>
      <c r="AFF578" s="39">
        <f t="shared" si="1169"/>
        <v>799811.25</v>
      </c>
      <c r="AFG578" s="39">
        <f t="shared" si="1169"/>
        <v>799811.25</v>
      </c>
      <c r="AFH578" s="130" t="s">
        <v>263</v>
      </c>
      <c r="AFI578" s="130" t="s">
        <v>263</v>
      </c>
      <c r="AFJ578" s="130" t="s">
        <v>263</v>
      </c>
      <c r="AFK578" s="130" t="s">
        <v>263</v>
      </c>
      <c r="AFL578" s="130" t="s">
        <v>263</v>
      </c>
      <c r="AFM578" s="130" t="s">
        <v>263</v>
      </c>
      <c r="AFN578" s="39">
        <f t="shared" ref="AFN578:AFS578" si="1170">SUM(AFN579:AFN588)</f>
        <v>0</v>
      </c>
      <c r="AFO578" s="39">
        <f t="shared" si="1170"/>
        <v>0</v>
      </c>
      <c r="AFP578" s="39">
        <f t="shared" si="1170"/>
        <v>0</v>
      </c>
      <c r="AFQ578" s="39">
        <f t="shared" si="1170"/>
        <v>411885.46</v>
      </c>
      <c r="AFR578" s="39">
        <f t="shared" si="1170"/>
        <v>341945.64</v>
      </c>
      <c r="AFS578" s="39">
        <f t="shared" si="1170"/>
        <v>322390.62</v>
      </c>
      <c r="AFT578" s="39">
        <f>SUM(AFT579:AFT588)</f>
        <v>225</v>
      </c>
      <c r="AFU578" s="39">
        <f t="shared" ref="AFU578:AGB578" si="1171">SUM(AFU579:AFU588)</f>
        <v>229</v>
      </c>
      <c r="AFV578" s="39">
        <f t="shared" si="1171"/>
        <v>229</v>
      </c>
      <c r="AFW578" s="39">
        <f t="shared" si="1171"/>
        <v>0</v>
      </c>
      <c r="AFX578" s="39">
        <f t="shared" si="1171"/>
        <v>0</v>
      </c>
      <c r="AFY578" s="39">
        <f t="shared" si="1171"/>
        <v>0</v>
      </c>
      <c r="AFZ578" s="39">
        <f t="shared" si="1171"/>
        <v>1410471.07</v>
      </c>
      <c r="AGA578" s="39">
        <f t="shared" si="1171"/>
        <v>1431888.81</v>
      </c>
      <c r="AGB578" s="39">
        <f t="shared" si="1171"/>
        <v>1431888.81</v>
      </c>
      <c r="AGC578" s="130" t="s">
        <v>263</v>
      </c>
      <c r="AGD578" s="130" t="s">
        <v>263</v>
      </c>
      <c r="AGE578" s="130" t="s">
        <v>263</v>
      </c>
      <c r="AGF578" s="130" t="s">
        <v>263</v>
      </c>
      <c r="AGG578" s="130" t="s">
        <v>263</v>
      </c>
      <c r="AGH578" s="130" t="s">
        <v>263</v>
      </c>
      <c r="AGI578" s="39">
        <f t="shared" ref="AGI578:AGN578" si="1172">SUM(AGI579:AGI588)</f>
        <v>0</v>
      </c>
      <c r="AGJ578" s="39">
        <f t="shared" si="1172"/>
        <v>0</v>
      </c>
      <c r="AGK578" s="39">
        <f t="shared" si="1172"/>
        <v>0</v>
      </c>
      <c r="AGL578" s="39">
        <f t="shared" si="1172"/>
        <v>697078.47</v>
      </c>
      <c r="AGM578" s="39">
        <f t="shared" si="1172"/>
        <v>630867.62</v>
      </c>
      <c r="AGN578" s="39">
        <f t="shared" si="1172"/>
        <v>595222.98</v>
      </c>
      <c r="AGO578" s="39">
        <f>SUM(AGO579:AGO588)</f>
        <v>71</v>
      </c>
      <c r="AGP578" s="39">
        <f t="shared" ref="AGP578:AGW578" si="1173">SUM(AGP579:AGP588)</f>
        <v>72</v>
      </c>
      <c r="AGQ578" s="39">
        <f t="shared" si="1173"/>
        <v>72</v>
      </c>
      <c r="AGR578" s="39">
        <f t="shared" si="1173"/>
        <v>0</v>
      </c>
      <c r="AGS578" s="39">
        <f t="shared" si="1173"/>
        <v>0</v>
      </c>
      <c r="AGT578" s="39">
        <f t="shared" si="1173"/>
        <v>0</v>
      </c>
      <c r="AGU578" s="39">
        <f t="shared" si="1173"/>
        <v>413942.96</v>
      </c>
      <c r="AGV578" s="39">
        <f t="shared" si="1173"/>
        <v>478746.9</v>
      </c>
      <c r="AGW578" s="39">
        <f t="shared" si="1173"/>
        <v>478746.9</v>
      </c>
      <c r="AGX578" s="130" t="s">
        <v>263</v>
      </c>
      <c r="AGY578" s="130" t="s">
        <v>263</v>
      </c>
      <c r="AGZ578" s="130" t="s">
        <v>263</v>
      </c>
      <c r="AHA578" s="130" t="s">
        <v>263</v>
      </c>
      <c r="AHB578" s="130" t="s">
        <v>263</v>
      </c>
      <c r="AHC578" s="130" t="s">
        <v>263</v>
      </c>
      <c r="AHD578" s="39">
        <f t="shared" ref="AHD578:AHI578" si="1174">SUM(AHD579:AHD588)</f>
        <v>0</v>
      </c>
      <c r="AHE578" s="39">
        <f t="shared" si="1174"/>
        <v>0</v>
      </c>
      <c r="AHF578" s="39">
        <f t="shared" si="1174"/>
        <v>0</v>
      </c>
      <c r="AHG578" s="39">
        <f t="shared" si="1174"/>
        <v>306914.88</v>
      </c>
      <c r="AHH578" s="39">
        <f t="shared" si="1174"/>
        <v>314483.76</v>
      </c>
      <c r="AHI578" s="39">
        <f t="shared" si="1174"/>
        <v>296106.12</v>
      </c>
      <c r="AHJ578" s="39">
        <f>SUM(AHJ579:AHJ588)</f>
        <v>164</v>
      </c>
      <c r="AHK578" s="39">
        <f t="shared" ref="AHK578:AHR578" si="1175">SUM(AHK579:AHK588)</f>
        <v>165</v>
      </c>
      <c r="AHL578" s="39">
        <f t="shared" si="1175"/>
        <v>165</v>
      </c>
      <c r="AHM578" s="39">
        <f t="shared" si="1175"/>
        <v>0</v>
      </c>
      <c r="AHN578" s="39">
        <f t="shared" si="1175"/>
        <v>0</v>
      </c>
      <c r="AHO578" s="39">
        <f t="shared" si="1175"/>
        <v>0</v>
      </c>
      <c r="AHP578" s="39">
        <f t="shared" si="1175"/>
        <v>1010779.72</v>
      </c>
      <c r="AHQ578" s="39">
        <f t="shared" si="1175"/>
        <v>1039344.15</v>
      </c>
      <c r="AHR578" s="39">
        <f t="shared" si="1175"/>
        <v>1039344.15</v>
      </c>
      <c r="AHS578" s="130" t="s">
        <v>263</v>
      </c>
      <c r="AHT578" s="130" t="s">
        <v>263</v>
      </c>
      <c r="AHU578" s="130" t="s">
        <v>263</v>
      </c>
      <c r="AHV578" s="130" t="s">
        <v>263</v>
      </c>
      <c r="AHW578" s="130" t="s">
        <v>263</v>
      </c>
      <c r="AHX578" s="130" t="s">
        <v>263</v>
      </c>
      <c r="AHY578" s="39">
        <f t="shared" ref="AHY578:AID578" si="1176">SUM(AHY579:AHY588)</f>
        <v>0</v>
      </c>
      <c r="AHZ578" s="39">
        <f t="shared" si="1176"/>
        <v>0</v>
      </c>
      <c r="AIA578" s="39">
        <f t="shared" si="1176"/>
        <v>0</v>
      </c>
      <c r="AIB578" s="39">
        <f t="shared" si="1176"/>
        <v>439569.99</v>
      </c>
      <c r="AIC578" s="39">
        <f t="shared" si="1176"/>
        <v>420157.99</v>
      </c>
      <c r="AID578" s="39">
        <f t="shared" si="1176"/>
        <v>394253.3</v>
      </c>
      <c r="AIE578" s="39">
        <f>SUM(AIE579:AIE588)</f>
        <v>0</v>
      </c>
      <c r="AIF578" s="39">
        <f t="shared" ref="AIF578:AIM578" si="1177">SUM(AIF579:AIF588)</f>
        <v>0</v>
      </c>
      <c r="AIG578" s="39">
        <f t="shared" si="1177"/>
        <v>0</v>
      </c>
      <c r="AIH578" s="39">
        <f t="shared" si="1177"/>
        <v>0</v>
      </c>
      <c r="AII578" s="39">
        <f t="shared" si="1177"/>
        <v>0</v>
      </c>
      <c r="AIJ578" s="39">
        <f t="shared" si="1177"/>
        <v>0</v>
      </c>
      <c r="AIK578" s="39">
        <f t="shared" si="1177"/>
        <v>0</v>
      </c>
      <c r="AIL578" s="39">
        <f t="shared" si="1177"/>
        <v>0</v>
      </c>
      <c r="AIM578" s="39">
        <f t="shared" si="1177"/>
        <v>0</v>
      </c>
      <c r="AIN578" s="130" t="s">
        <v>263</v>
      </c>
      <c r="AIO578" s="130" t="s">
        <v>263</v>
      </c>
      <c r="AIP578" s="130" t="s">
        <v>263</v>
      </c>
      <c r="AIQ578" s="130" t="s">
        <v>263</v>
      </c>
      <c r="AIR578" s="130" t="s">
        <v>263</v>
      </c>
      <c r="AIS578" s="130" t="s">
        <v>263</v>
      </c>
      <c r="AIT578" s="39">
        <f t="shared" ref="AIT578:AIY578" si="1178">SUM(AIT579:AIT588)</f>
        <v>0</v>
      </c>
      <c r="AIU578" s="39">
        <f t="shared" si="1178"/>
        <v>0</v>
      </c>
      <c r="AIV578" s="39">
        <f t="shared" si="1178"/>
        <v>0</v>
      </c>
      <c r="AIW578" s="39">
        <f t="shared" si="1178"/>
        <v>0</v>
      </c>
      <c r="AIX578" s="39">
        <f t="shared" si="1178"/>
        <v>0</v>
      </c>
      <c r="AIY578" s="39">
        <f t="shared" si="1178"/>
        <v>0</v>
      </c>
      <c r="AIZ578" s="39">
        <f>SUM(AIZ579:AIZ588)</f>
        <v>245</v>
      </c>
      <c r="AJA578" s="39">
        <f t="shared" ref="AJA578:AJH578" si="1179">SUM(AJA579:AJA588)</f>
        <v>230</v>
      </c>
      <c r="AJB578" s="39">
        <f t="shared" si="1179"/>
        <v>230</v>
      </c>
      <c r="AJC578" s="39">
        <f t="shared" si="1179"/>
        <v>0</v>
      </c>
      <c r="AJD578" s="39">
        <f t="shared" si="1179"/>
        <v>0</v>
      </c>
      <c r="AJE578" s="39">
        <f t="shared" si="1179"/>
        <v>0</v>
      </c>
      <c r="AJF578" s="39">
        <f t="shared" si="1179"/>
        <v>1396958.1</v>
      </c>
      <c r="AJG578" s="39">
        <f t="shared" si="1179"/>
        <v>1402722.52</v>
      </c>
      <c r="AJH578" s="39">
        <f t="shared" si="1179"/>
        <v>1402722.52</v>
      </c>
      <c r="AJI578" s="130" t="s">
        <v>263</v>
      </c>
      <c r="AJJ578" s="130" t="s">
        <v>263</v>
      </c>
      <c r="AJK578" s="130" t="s">
        <v>263</v>
      </c>
      <c r="AJL578" s="130" t="s">
        <v>263</v>
      </c>
      <c r="AJM578" s="130" t="s">
        <v>263</v>
      </c>
      <c r="AJN578" s="130" t="s">
        <v>263</v>
      </c>
      <c r="AJO578" s="39">
        <f t="shared" ref="AJO578:AJT578" si="1180">SUM(AJO579:AJO588)</f>
        <v>0</v>
      </c>
      <c r="AJP578" s="39">
        <f t="shared" si="1180"/>
        <v>0</v>
      </c>
      <c r="AJQ578" s="39">
        <f t="shared" si="1180"/>
        <v>0</v>
      </c>
      <c r="AJR578" s="39">
        <f t="shared" si="1180"/>
        <v>619809.68999999994</v>
      </c>
      <c r="AJS578" s="39">
        <f t="shared" si="1180"/>
        <v>584852.97</v>
      </c>
      <c r="AJT578" s="39">
        <f t="shared" si="1180"/>
        <v>552475.11</v>
      </c>
      <c r="AJU578" s="39">
        <f>SUM(AJU579:AJU588)</f>
        <v>165</v>
      </c>
      <c r="AJV578" s="39">
        <f t="shared" ref="AJV578:AKC578" si="1181">SUM(AJV579:AJV588)</f>
        <v>165</v>
      </c>
      <c r="AJW578" s="39">
        <f t="shared" si="1181"/>
        <v>165</v>
      </c>
      <c r="AJX578" s="39">
        <f t="shared" si="1181"/>
        <v>0</v>
      </c>
      <c r="AJY578" s="39">
        <f t="shared" si="1181"/>
        <v>0</v>
      </c>
      <c r="AJZ578" s="39">
        <f t="shared" si="1181"/>
        <v>0</v>
      </c>
      <c r="AKA578" s="39">
        <f t="shared" si="1181"/>
        <v>903864.55</v>
      </c>
      <c r="AKB578" s="39">
        <f t="shared" si="1181"/>
        <v>912076.66</v>
      </c>
      <c r="AKC578" s="39">
        <f t="shared" si="1181"/>
        <v>912076.66</v>
      </c>
      <c r="AKD578" s="130" t="s">
        <v>263</v>
      </c>
      <c r="AKE578" s="130" t="s">
        <v>263</v>
      </c>
      <c r="AKF578" s="130" t="s">
        <v>263</v>
      </c>
      <c r="AKG578" s="130" t="s">
        <v>263</v>
      </c>
      <c r="AKH578" s="130" t="s">
        <v>263</v>
      </c>
      <c r="AKI578" s="130" t="s">
        <v>263</v>
      </c>
      <c r="AKJ578" s="39">
        <f t="shared" ref="AKJ578:AKO578" si="1182">SUM(AKJ579:AKJ588)</f>
        <v>0</v>
      </c>
      <c r="AKK578" s="39">
        <f t="shared" si="1182"/>
        <v>0</v>
      </c>
      <c r="AKL578" s="39">
        <f t="shared" si="1182"/>
        <v>0</v>
      </c>
      <c r="AKM578" s="39">
        <f t="shared" si="1182"/>
        <v>408977.63</v>
      </c>
      <c r="AKN578" s="39">
        <f t="shared" si="1182"/>
        <v>371918.15</v>
      </c>
      <c r="AKO578" s="39">
        <f t="shared" si="1182"/>
        <v>351159.64</v>
      </c>
      <c r="AKP578" s="39">
        <f>SUM(AKP579:AKP588)</f>
        <v>176</v>
      </c>
      <c r="AKQ578" s="39">
        <f t="shared" ref="AKQ578:AKX578" si="1183">SUM(AKQ579:AKQ588)</f>
        <v>173</v>
      </c>
      <c r="AKR578" s="39">
        <f t="shared" si="1183"/>
        <v>173</v>
      </c>
      <c r="AKS578" s="39">
        <f t="shared" si="1183"/>
        <v>0</v>
      </c>
      <c r="AKT578" s="39">
        <f t="shared" si="1183"/>
        <v>0</v>
      </c>
      <c r="AKU578" s="39">
        <f t="shared" si="1183"/>
        <v>0</v>
      </c>
      <c r="AKV578" s="39">
        <f t="shared" si="1183"/>
        <v>935236.42</v>
      </c>
      <c r="AKW578" s="39">
        <f t="shared" si="1183"/>
        <v>946374.53</v>
      </c>
      <c r="AKX578" s="39">
        <f t="shared" si="1183"/>
        <v>946374.53</v>
      </c>
      <c r="AKY578" s="130" t="s">
        <v>263</v>
      </c>
      <c r="AKZ578" s="130" t="s">
        <v>263</v>
      </c>
      <c r="ALA578" s="130" t="s">
        <v>263</v>
      </c>
      <c r="ALB578" s="130" t="s">
        <v>263</v>
      </c>
      <c r="ALC578" s="130" t="s">
        <v>263</v>
      </c>
      <c r="ALD578" s="130" t="s">
        <v>263</v>
      </c>
      <c r="ALE578" s="39">
        <f t="shared" ref="ALE578:ALJ578" si="1184">SUM(ALE579:ALE588)</f>
        <v>0</v>
      </c>
      <c r="ALF578" s="39">
        <f t="shared" si="1184"/>
        <v>0</v>
      </c>
      <c r="ALG578" s="39">
        <f t="shared" si="1184"/>
        <v>0</v>
      </c>
      <c r="ALH578" s="39">
        <f t="shared" si="1184"/>
        <v>429571.57</v>
      </c>
      <c r="ALI578" s="39">
        <f t="shared" si="1184"/>
        <v>407819.68</v>
      </c>
      <c r="ALJ578" s="39">
        <f t="shared" si="1184"/>
        <v>380262.66</v>
      </c>
      <c r="ALK578" s="39">
        <f>SUM(ALK579:ALK588)</f>
        <v>147</v>
      </c>
      <c r="ALL578" s="39">
        <f t="shared" ref="ALL578:ALS578" si="1185">SUM(ALL579:ALL588)</f>
        <v>152</v>
      </c>
      <c r="ALM578" s="39">
        <f t="shared" si="1185"/>
        <v>152</v>
      </c>
      <c r="ALN578" s="39">
        <f t="shared" si="1185"/>
        <v>0</v>
      </c>
      <c r="ALO578" s="39">
        <f t="shared" si="1185"/>
        <v>0</v>
      </c>
      <c r="ALP578" s="39">
        <f t="shared" si="1185"/>
        <v>0</v>
      </c>
      <c r="ALQ578" s="39">
        <f t="shared" si="1185"/>
        <v>855695.95</v>
      </c>
      <c r="ALR578" s="39">
        <f t="shared" si="1185"/>
        <v>838878.74</v>
      </c>
      <c r="ALS578" s="39">
        <f t="shared" si="1185"/>
        <v>838878.74</v>
      </c>
      <c r="ALT578" s="130" t="s">
        <v>263</v>
      </c>
      <c r="ALU578" s="130" t="s">
        <v>263</v>
      </c>
      <c r="ALV578" s="130" t="s">
        <v>263</v>
      </c>
      <c r="ALW578" s="130" t="s">
        <v>263</v>
      </c>
      <c r="ALX578" s="130" t="s">
        <v>263</v>
      </c>
      <c r="ALY578" s="130" t="s">
        <v>263</v>
      </c>
      <c r="ALZ578" s="39">
        <f t="shared" ref="ALZ578:AME578" si="1186">SUM(ALZ579:ALZ588)</f>
        <v>0</v>
      </c>
      <c r="AMA578" s="39">
        <f t="shared" si="1186"/>
        <v>0</v>
      </c>
      <c r="AMB578" s="39">
        <f t="shared" si="1186"/>
        <v>0</v>
      </c>
      <c r="AMC578" s="39">
        <f t="shared" si="1186"/>
        <v>447779.5</v>
      </c>
      <c r="AMD578" s="39">
        <f t="shared" si="1186"/>
        <v>389777.18</v>
      </c>
      <c r="AME578" s="39">
        <f t="shared" si="1186"/>
        <v>362950.3</v>
      </c>
      <c r="AMF578" s="39">
        <f>SUM(AMF579:AMF588)</f>
        <v>322</v>
      </c>
      <c r="AMG578" s="39">
        <f t="shared" ref="AMG578:AMN578" si="1187">SUM(AMG579:AMG588)</f>
        <v>339</v>
      </c>
      <c r="AMH578" s="39">
        <f t="shared" si="1187"/>
        <v>339</v>
      </c>
      <c r="AMI578" s="39">
        <f t="shared" si="1187"/>
        <v>0</v>
      </c>
      <c r="AMJ578" s="39">
        <f t="shared" si="1187"/>
        <v>0</v>
      </c>
      <c r="AMK578" s="39">
        <f t="shared" si="1187"/>
        <v>0</v>
      </c>
      <c r="AML578" s="39">
        <f t="shared" si="1187"/>
        <v>2332043.39</v>
      </c>
      <c r="AMM578" s="39">
        <f t="shared" si="1187"/>
        <v>2477504.7200000002</v>
      </c>
      <c r="AMN578" s="39">
        <f t="shared" si="1187"/>
        <v>2477504.7200000002</v>
      </c>
      <c r="AMO578" s="130" t="s">
        <v>263</v>
      </c>
      <c r="AMP578" s="130" t="s">
        <v>263</v>
      </c>
      <c r="AMQ578" s="130" t="s">
        <v>263</v>
      </c>
      <c r="AMR578" s="130" t="s">
        <v>263</v>
      </c>
      <c r="AMS578" s="130" t="s">
        <v>263</v>
      </c>
      <c r="AMT578" s="130" t="s">
        <v>263</v>
      </c>
      <c r="AMU578" s="39">
        <f t="shared" ref="AMU578:AMZ578" si="1188">SUM(AMU579:AMU588)</f>
        <v>0</v>
      </c>
      <c r="AMV578" s="39">
        <f t="shared" si="1188"/>
        <v>0</v>
      </c>
      <c r="AMW578" s="39">
        <f t="shared" si="1188"/>
        <v>0</v>
      </c>
      <c r="AMX578" s="39">
        <f t="shared" si="1188"/>
        <v>1030383.64</v>
      </c>
      <c r="AMY578" s="39">
        <f t="shared" si="1188"/>
        <v>972172.86</v>
      </c>
      <c r="AMZ578" s="39">
        <f t="shared" si="1188"/>
        <v>907906.74</v>
      </c>
      <c r="ANA578" s="39">
        <f>SUM(ANA579:ANA588)</f>
        <v>79</v>
      </c>
      <c r="ANB578" s="39">
        <f t="shared" ref="ANB578:ANI578" si="1189">SUM(ANB579:ANB588)</f>
        <v>50</v>
      </c>
      <c r="ANC578" s="39">
        <f t="shared" si="1189"/>
        <v>50</v>
      </c>
      <c r="AND578" s="39">
        <f t="shared" si="1189"/>
        <v>0</v>
      </c>
      <c r="ANE578" s="39">
        <f t="shared" si="1189"/>
        <v>0</v>
      </c>
      <c r="ANF578" s="39">
        <f t="shared" si="1189"/>
        <v>0</v>
      </c>
      <c r="ANG578" s="39">
        <f t="shared" si="1189"/>
        <v>479367.64</v>
      </c>
      <c r="ANH578" s="39">
        <f t="shared" si="1189"/>
        <v>311781.37</v>
      </c>
      <c r="ANI578" s="39">
        <f t="shared" si="1189"/>
        <v>311781.37</v>
      </c>
      <c r="ANJ578" s="130" t="s">
        <v>263</v>
      </c>
      <c r="ANK578" s="130" t="s">
        <v>263</v>
      </c>
      <c r="ANL578" s="130" t="s">
        <v>263</v>
      </c>
      <c r="ANM578" s="130" t="s">
        <v>263</v>
      </c>
      <c r="ANN578" s="130" t="s">
        <v>263</v>
      </c>
      <c r="ANO578" s="130" t="s">
        <v>263</v>
      </c>
      <c r="ANP578" s="39">
        <f t="shared" ref="ANP578:ANU578" si="1190">SUM(ANP579:ANP588)</f>
        <v>0</v>
      </c>
      <c r="ANQ578" s="39">
        <f t="shared" si="1190"/>
        <v>0</v>
      </c>
      <c r="ANR578" s="39">
        <f t="shared" si="1190"/>
        <v>0</v>
      </c>
      <c r="ANS578" s="39">
        <f t="shared" si="1190"/>
        <v>336996.62</v>
      </c>
      <c r="ANT578" s="39">
        <f t="shared" si="1190"/>
        <v>315704.81</v>
      </c>
      <c r="ANU578" s="39">
        <f t="shared" si="1190"/>
        <v>303397.95</v>
      </c>
      <c r="ANV578" s="39">
        <f>SUM(ANV579:ANV588)</f>
        <v>310</v>
      </c>
      <c r="ANW578" s="39">
        <f t="shared" ref="ANW578:AOD578" si="1191">SUM(ANW579:ANW588)</f>
        <v>295</v>
      </c>
      <c r="ANX578" s="39">
        <f t="shared" si="1191"/>
        <v>295</v>
      </c>
      <c r="ANY578" s="39">
        <f t="shared" si="1191"/>
        <v>0</v>
      </c>
      <c r="ANZ578" s="39">
        <f t="shared" si="1191"/>
        <v>0</v>
      </c>
      <c r="AOA578" s="39">
        <f t="shared" si="1191"/>
        <v>0</v>
      </c>
      <c r="AOB578" s="39">
        <f t="shared" si="1191"/>
        <v>2378598.3999999999</v>
      </c>
      <c r="AOC578" s="39">
        <f t="shared" si="1191"/>
        <v>2049047.92</v>
      </c>
      <c r="AOD578" s="39">
        <f t="shared" si="1191"/>
        <v>2049047.92</v>
      </c>
      <c r="AOE578" s="130" t="s">
        <v>263</v>
      </c>
      <c r="AOF578" s="130" t="s">
        <v>263</v>
      </c>
      <c r="AOG578" s="130" t="s">
        <v>263</v>
      </c>
      <c r="AOH578" s="130" t="s">
        <v>263</v>
      </c>
      <c r="AOI578" s="130" t="s">
        <v>263</v>
      </c>
      <c r="AOJ578" s="130" t="s">
        <v>263</v>
      </c>
      <c r="AOK578" s="39">
        <f t="shared" ref="AOK578:AOP578" si="1192">SUM(AOK579:AOK588)</f>
        <v>0</v>
      </c>
      <c r="AOL578" s="39">
        <f t="shared" si="1192"/>
        <v>0</v>
      </c>
      <c r="AOM578" s="39">
        <f t="shared" si="1192"/>
        <v>0</v>
      </c>
      <c r="AON578" s="39">
        <f t="shared" si="1192"/>
        <v>962944.2</v>
      </c>
      <c r="AOO578" s="39">
        <f t="shared" si="1192"/>
        <v>827796.98</v>
      </c>
      <c r="AOP578" s="39">
        <f t="shared" si="1192"/>
        <v>774020.34</v>
      </c>
      <c r="AOQ578" s="39">
        <f>SUM(AOQ579:AOQ588)</f>
        <v>307</v>
      </c>
      <c r="AOR578" s="39">
        <f t="shared" ref="AOR578:AOY578" si="1193">SUM(AOR579:AOR588)</f>
        <v>319</v>
      </c>
      <c r="AOS578" s="39">
        <f t="shared" si="1193"/>
        <v>319</v>
      </c>
      <c r="AOT578" s="39">
        <f t="shared" si="1193"/>
        <v>0</v>
      </c>
      <c r="AOU578" s="39">
        <f t="shared" si="1193"/>
        <v>0</v>
      </c>
      <c r="AOV578" s="39">
        <f t="shared" si="1193"/>
        <v>0</v>
      </c>
      <c r="AOW578" s="39">
        <f t="shared" si="1193"/>
        <v>1726301.07</v>
      </c>
      <c r="AOX578" s="39">
        <f t="shared" si="1193"/>
        <v>1751981.64</v>
      </c>
      <c r="AOY578" s="39">
        <f t="shared" si="1193"/>
        <v>1751981.64</v>
      </c>
      <c r="AOZ578" s="130" t="s">
        <v>263</v>
      </c>
      <c r="APA578" s="130" t="s">
        <v>263</v>
      </c>
      <c r="APB578" s="130" t="s">
        <v>263</v>
      </c>
      <c r="APC578" s="130" t="s">
        <v>263</v>
      </c>
      <c r="APD578" s="130" t="s">
        <v>263</v>
      </c>
      <c r="APE578" s="130" t="s">
        <v>263</v>
      </c>
      <c r="APF578" s="39">
        <f t="shared" ref="APF578:APK578" si="1194">SUM(APF579:APF588)</f>
        <v>0</v>
      </c>
      <c r="APG578" s="39">
        <f t="shared" si="1194"/>
        <v>0</v>
      </c>
      <c r="APH578" s="39">
        <f t="shared" si="1194"/>
        <v>0</v>
      </c>
      <c r="API578" s="39">
        <f t="shared" si="1194"/>
        <v>912304.57</v>
      </c>
      <c r="APJ578" s="39">
        <f t="shared" si="1194"/>
        <v>794440.92</v>
      </c>
      <c r="APK578" s="39">
        <f t="shared" si="1194"/>
        <v>736293.84</v>
      </c>
      <c r="APL578" s="39">
        <f>SUM(APL579:APL588)</f>
        <v>168</v>
      </c>
      <c r="APM578" s="39">
        <f t="shared" ref="APM578:APT578" si="1195">SUM(APM579:APM588)</f>
        <v>175</v>
      </c>
      <c r="APN578" s="39">
        <f t="shared" si="1195"/>
        <v>175</v>
      </c>
      <c r="APO578" s="39">
        <f t="shared" si="1195"/>
        <v>0</v>
      </c>
      <c r="APP578" s="39">
        <f t="shared" si="1195"/>
        <v>0</v>
      </c>
      <c r="APQ578" s="39">
        <f t="shared" si="1195"/>
        <v>0</v>
      </c>
      <c r="APR578" s="39">
        <f t="shared" si="1195"/>
        <v>1170017.82</v>
      </c>
      <c r="APS578" s="39">
        <f t="shared" si="1195"/>
        <v>1103382.78</v>
      </c>
      <c r="APT578" s="39">
        <f t="shared" si="1195"/>
        <v>1103382.78</v>
      </c>
      <c r="APU578" s="130" t="s">
        <v>263</v>
      </c>
      <c r="APV578" s="130" t="s">
        <v>263</v>
      </c>
      <c r="APW578" s="130" t="s">
        <v>263</v>
      </c>
      <c r="APX578" s="130" t="s">
        <v>263</v>
      </c>
      <c r="APY578" s="130" t="s">
        <v>263</v>
      </c>
      <c r="APZ578" s="130" t="s">
        <v>263</v>
      </c>
      <c r="AQA578" s="39">
        <f t="shared" ref="AQA578:AQF578" si="1196">SUM(AQA579:AQA588)</f>
        <v>0</v>
      </c>
      <c r="AQB578" s="39">
        <f t="shared" si="1196"/>
        <v>0</v>
      </c>
      <c r="AQC578" s="39">
        <f t="shared" si="1196"/>
        <v>0</v>
      </c>
      <c r="AQD578" s="39">
        <f t="shared" si="1196"/>
        <v>540714.27</v>
      </c>
      <c r="AQE578" s="39">
        <f t="shared" si="1196"/>
        <v>448463.18</v>
      </c>
      <c r="AQF578" s="39">
        <f t="shared" si="1196"/>
        <v>419436.44</v>
      </c>
      <c r="AQG578" s="39">
        <f>SUM(AQG579:AQG588)</f>
        <v>281</v>
      </c>
      <c r="AQH578" s="39">
        <f t="shared" ref="AQH578:AQO578" si="1197">SUM(AQH579:AQH588)</f>
        <v>274</v>
      </c>
      <c r="AQI578" s="39">
        <f t="shared" si="1197"/>
        <v>274</v>
      </c>
      <c r="AQJ578" s="39">
        <f t="shared" si="1197"/>
        <v>0</v>
      </c>
      <c r="AQK578" s="39">
        <f t="shared" si="1197"/>
        <v>0</v>
      </c>
      <c r="AQL578" s="39">
        <f t="shared" si="1197"/>
        <v>0</v>
      </c>
      <c r="AQM578" s="39">
        <f t="shared" si="1197"/>
        <v>2376773.7599999998</v>
      </c>
      <c r="AQN578" s="39">
        <f t="shared" si="1197"/>
        <v>1924130.32</v>
      </c>
      <c r="AQO578" s="39">
        <f t="shared" si="1197"/>
        <v>1924130.32</v>
      </c>
      <c r="AQP578" s="130" t="s">
        <v>263</v>
      </c>
      <c r="AQQ578" s="130" t="s">
        <v>263</v>
      </c>
      <c r="AQR578" s="130" t="s">
        <v>263</v>
      </c>
      <c r="AQS578" s="130" t="s">
        <v>263</v>
      </c>
      <c r="AQT578" s="130" t="s">
        <v>263</v>
      </c>
      <c r="AQU578" s="130" t="s">
        <v>263</v>
      </c>
      <c r="AQV578" s="39">
        <f t="shared" ref="AQV578:ARA578" si="1198">SUM(AQV579:AQV588)</f>
        <v>0</v>
      </c>
      <c r="AQW578" s="39">
        <f t="shared" si="1198"/>
        <v>0</v>
      </c>
      <c r="AQX578" s="39">
        <f t="shared" si="1198"/>
        <v>0</v>
      </c>
      <c r="AQY578" s="39">
        <f t="shared" si="1198"/>
        <v>951737.84</v>
      </c>
      <c r="AQZ578" s="39">
        <f t="shared" si="1198"/>
        <v>732554.95</v>
      </c>
      <c r="ARA578" s="39">
        <f t="shared" si="1198"/>
        <v>691423.15</v>
      </c>
      <c r="ARB578" s="39">
        <f>SUM(ARB579:ARB588)</f>
        <v>152</v>
      </c>
      <c r="ARC578" s="39">
        <f t="shared" ref="ARC578:ARJ578" si="1199">SUM(ARC579:ARC588)</f>
        <v>188</v>
      </c>
      <c r="ARD578" s="39">
        <f t="shared" si="1199"/>
        <v>188</v>
      </c>
      <c r="ARE578" s="39">
        <f t="shared" si="1199"/>
        <v>0</v>
      </c>
      <c r="ARF578" s="39">
        <f t="shared" si="1199"/>
        <v>0</v>
      </c>
      <c r="ARG578" s="39">
        <f t="shared" si="1199"/>
        <v>0</v>
      </c>
      <c r="ARH578" s="39">
        <f t="shared" si="1199"/>
        <v>1053574.23</v>
      </c>
      <c r="ARI578" s="39">
        <f t="shared" si="1199"/>
        <v>1211417.58</v>
      </c>
      <c r="ARJ578" s="39">
        <f t="shared" si="1199"/>
        <v>1211417.58</v>
      </c>
      <c r="ARK578" s="130" t="s">
        <v>263</v>
      </c>
      <c r="ARL578" s="130" t="s">
        <v>263</v>
      </c>
      <c r="ARM578" s="130" t="s">
        <v>263</v>
      </c>
      <c r="ARN578" s="130" t="s">
        <v>263</v>
      </c>
      <c r="ARO578" s="130" t="s">
        <v>263</v>
      </c>
      <c r="ARP578" s="130" t="s">
        <v>263</v>
      </c>
      <c r="ARQ578" s="39">
        <f t="shared" ref="ARQ578:ARV578" si="1200">SUM(ARQ579:ARQ588)</f>
        <v>0</v>
      </c>
      <c r="ARR578" s="39">
        <f t="shared" si="1200"/>
        <v>0</v>
      </c>
      <c r="ARS578" s="39">
        <f t="shared" si="1200"/>
        <v>0</v>
      </c>
      <c r="ART578" s="39">
        <f t="shared" si="1200"/>
        <v>515411.37</v>
      </c>
      <c r="ARU578" s="39">
        <f t="shared" si="1200"/>
        <v>450057.43</v>
      </c>
      <c r="ARV578" s="39">
        <f t="shared" si="1200"/>
        <v>419290.44</v>
      </c>
      <c r="ARW578" s="39">
        <f>SUM(ARW579:ARW588)</f>
        <v>355</v>
      </c>
      <c r="ARX578" s="39">
        <f t="shared" ref="ARX578:ASE578" si="1201">SUM(ARX579:ARX588)</f>
        <v>349</v>
      </c>
      <c r="ARY578" s="39">
        <f t="shared" si="1201"/>
        <v>349</v>
      </c>
      <c r="ARZ578" s="39">
        <f t="shared" si="1201"/>
        <v>0</v>
      </c>
      <c r="ASA578" s="39">
        <f t="shared" si="1201"/>
        <v>0</v>
      </c>
      <c r="ASB578" s="39">
        <f t="shared" si="1201"/>
        <v>0</v>
      </c>
      <c r="ASC578" s="39">
        <f t="shared" si="1201"/>
        <v>2226952.38</v>
      </c>
      <c r="ASD578" s="39">
        <f t="shared" si="1201"/>
        <v>2185644.33</v>
      </c>
      <c r="ASE578" s="39">
        <f t="shared" si="1201"/>
        <v>2185644.33</v>
      </c>
      <c r="ASF578" s="130" t="s">
        <v>263</v>
      </c>
      <c r="ASG578" s="130" t="s">
        <v>263</v>
      </c>
      <c r="ASH578" s="130" t="s">
        <v>263</v>
      </c>
      <c r="ASI578" s="130" t="s">
        <v>263</v>
      </c>
      <c r="ASJ578" s="130" t="s">
        <v>263</v>
      </c>
      <c r="ASK578" s="130" t="s">
        <v>263</v>
      </c>
      <c r="ASL578" s="39">
        <f t="shared" ref="ASL578:ASQ578" si="1202">SUM(ASL579:ASL588)</f>
        <v>0</v>
      </c>
      <c r="ASM578" s="39">
        <f t="shared" si="1202"/>
        <v>0</v>
      </c>
      <c r="ASN578" s="39">
        <f t="shared" si="1202"/>
        <v>0</v>
      </c>
      <c r="ASO578" s="39">
        <f t="shared" si="1202"/>
        <v>999322.21</v>
      </c>
      <c r="ASP578" s="39">
        <f t="shared" si="1202"/>
        <v>917984.44</v>
      </c>
      <c r="ASQ578" s="39">
        <f t="shared" si="1202"/>
        <v>848477.61</v>
      </c>
      <c r="ASR578" s="39">
        <f>SUM(ASR579:ASR588)</f>
        <v>326</v>
      </c>
      <c r="ASS578" s="39">
        <f t="shared" ref="ASS578:ASZ578" si="1203">SUM(ASS579:ASS588)</f>
        <v>322</v>
      </c>
      <c r="AST578" s="39">
        <f t="shared" si="1203"/>
        <v>322</v>
      </c>
      <c r="ASU578" s="39">
        <f t="shared" si="1203"/>
        <v>0</v>
      </c>
      <c r="ASV578" s="39">
        <f t="shared" si="1203"/>
        <v>0</v>
      </c>
      <c r="ASW578" s="39">
        <f t="shared" si="1203"/>
        <v>0</v>
      </c>
      <c r="ASX578" s="39">
        <f t="shared" si="1203"/>
        <v>2485886.14</v>
      </c>
      <c r="ASY578" s="39">
        <f t="shared" si="1203"/>
        <v>2048386.66</v>
      </c>
      <c r="ASZ578" s="39">
        <f t="shared" si="1203"/>
        <v>2048386.66</v>
      </c>
      <c r="ATA578" s="130" t="s">
        <v>263</v>
      </c>
      <c r="ATB578" s="130" t="s">
        <v>263</v>
      </c>
      <c r="ATC578" s="130" t="s">
        <v>263</v>
      </c>
      <c r="ATD578" s="130" t="s">
        <v>263</v>
      </c>
      <c r="ATE578" s="130" t="s">
        <v>263</v>
      </c>
      <c r="ATF578" s="130" t="s">
        <v>263</v>
      </c>
      <c r="ATG578" s="39">
        <f t="shared" ref="ATG578:ATL578" si="1204">SUM(ATG579:ATG588)</f>
        <v>0</v>
      </c>
      <c r="ATH578" s="39">
        <f t="shared" si="1204"/>
        <v>0</v>
      </c>
      <c r="ATI578" s="39">
        <f t="shared" si="1204"/>
        <v>0</v>
      </c>
      <c r="ATJ578" s="39">
        <f t="shared" si="1204"/>
        <v>932484.23</v>
      </c>
      <c r="ATK578" s="39">
        <f t="shared" si="1204"/>
        <v>734264.85</v>
      </c>
      <c r="ATL578" s="39">
        <f t="shared" si="1204"/>
        <v>685409.85</v>
      </c>
      <c r="ATM578" s="39">
        <f>SUM(ATM579:ATM588)</f>
        <v>556</v>
      </c>
      <c r="ATN578" s="39">
        <f t="shared" ref="ATN578:ATU578" si="1205">SUM(ATN579:ATN588)</f>
        <v>566</v>
      </c>
      <c r="ATO578" s="39">
        <f t="shared" si="1205"/>
        <v>566</v>
      </c>
      <c r="ATP578" s="39">
        <f t="shared" si="1205"/>
        <v>0</v>
      </c>
      <c r="ATQ578" s="39">
        <f t="shared" si="1205"/>
        <v>0</v>
      </c>
      <c r="ATR578" s="39">
        <f t="shared" si="1205"/>
        <v>0</v>
      </c>
      <c r="ATS578" s="39">
        <f t="shared" si="1205"/>
        <v>3379244.62</v>
      </c>
      <c r="ATT578" s="39">
        <f t="shared" si="1205"/>
        <v>3221781.61</v>
      </c>
      <c r="ATU578" s="39">
        <f t="shared" si="1205"/>
        <v>3221781.61</v>
      </c>
      <c r="ATV578" s="130" t="s">
        <v>263</v>
      </c>
      <c r="ATW578" s="130" t="s">
        <v>263</v>
      </c>
      <c r="ATX578" s="130" t="s">
        <v>263</v>
      </c>
      <c r="ATY578" s="130" t="s">
        <v>263</v>
      </c>
      <c r="ATZ578" s="130" t="s">
        <v>263</v>
      </c>
      <c r="AUA578" s="130" t="s">
        <v>263</v>
      </c>
      <c r="AUB578" s="39">
        <f t="shared" ref="AUB578:AUG578" si="1206">SUM(AUB579:AUB588)</f>
        <v>0</v>
      </c>
      <c r="AUC578" s="39">
        <f t="shared" si="1206"/>
        <v>0</v>
      </c>
      <c r="AUD578" s="39">
        <f t="shared" si="1206"/>
        <v>0</v>
      </c>
      <c r="AUE578" s="39">
        <f t="shared" si="1206"/>
        <v>1536348.24</v>
      </c>
      <c r="AUF578" s="39">
        <f t="shared" si="1206"/>
        <v>1308539.76</v>
      </c>
      <c r="AUG578" s="39">
        <f t="shared" si="1206"/>
        <v>1209788.6499999999</v>
      </c>
      <c r="AUH578" s="39">
        <f>SUM(AUH579:AUH588)</f>
        <v>362</v>
      </c>
      <c r="AUI578" s="39">
        <f t="shared" ref="AUI578:AUP578" si="1207">SUM(AUI579:AUI588)</f>
        <v>357</v>
      </c>
      <c r="AUJ578" s="39">
        <f t="shared" si="1207"/>
        <v>357</v>
      </c>
      <c r="AUK578" s="39">
        <f t="shared" si="1207"/>
        <v>0</v>
      </c>
      <c r="AUL578" s="39">
        <f t="shared" si="1207"/>
        <v>0</v>
      </c>
      <c r="AUM578" s="39">
        <f t="shared" si="1207"/>
        <v>0</v>
      </c>
      <c r="AUN578" s="39">
        <f t="shared" si="1207"/>
        <v>2447953.9199999999</v>
      </c>
      <c r="AUO578" s="39">
        <f t="shared" si="1207"/>
        <v>2042228.82</v>
      </c>
      <c r="AUP578" s="39">
        <f t="shared" si="1207"/>
        <v>2042228.82</v>
      </c>
      <c r="AUQ578" s="130" t="s">
        <v>263</v>
      </c>
      <c r="AUR578" s="130" t="s">
        <v>263</v>
      </c>
      <c r="AUS578" s="130" t="s">
        <v>263</v>
      </c>
      <c r="AUT578" s="130" t="s">
        <v>263</v>
      </c>
      <c r="AUU578" s="130" t="s">
        <v>263</v>
      </c>
      <c r="AUV578" s="130" t="s">
        <v>263</v>
      </c>
      <c r="AUW578" s="39">
        <f t="shared" ref="AUW578:AVB578" si="1208">SUM(AUW579:AUW588)</f>
        <v>0</v>
      </c>
      <c r="AUX578" s="39">
        <f t="shared" si="1208"/>
        <v>0</v>
      </c>
      <c r="AUY578" s="39">
        <f t="shared" si="1208"/>
        <v>0</v>
      </c>
      <c r="AUZ578" s="39">
        <f t="shared" si="1208"/>
        <v>1076052.05</v>
      </c>
      <c r="AVA578" s="39">
        <f t="shared" si="1208"/>
        <v>831526.42</v>
      </c>
      <c r="AVB578" s="39">
        <f t="shared" si="1208"/>
        <v>776300.13</v>
      </c>
      <c r="AVC578" s="39">
        <f>SUM(AVC579:AVC588)</f>
        <v>12539</v>
      </c>
      <c r="AVD578" s="39">
        <f t="shared" ref="AVD578:AVK578" si="1209">SUM(AVD579:AVD588)</f>
        <v>12565</v>
      </c>
      <c r="AVE578" s="39">
        <f t="shared" si="1209"/>
        <v>12565</v>
      </c>
      <c r="AVF578" s="39">
        <f t="shared" si="1209"/>
        <v>0</v>
      </c>
      <c r="AVG578" s="39">
        <f t="shared" si="1209"/>
        <v>0</v>
      </c>
      <c r="AVH578" s="39">
        <f t="shared" si="1209"/>
        <v>0</v>
      </c>
      <c r="AVI578" s="39">
        <f t="shared" si="1209"/>
        <v>85171091.700000003</v>
      </c>
      <c r="AVJ578" s="39">
        <f t="shared" si="1209"/>
        <v>77782734.560000002</v>
      </c>
      <c r="AVK578" s="39">
        <f t="shared" si="1209"/>
        <v>77782734.560000002</v>
      </c>
      <c r="AVL578" s="130" t="s">
        <v>263</v>
      </c>
      <c r="AVM578" s="130" t="s">
        <v>263</v>
      </c>
      <c r="AVN578" s="130" t="s">
        <v>263</v>
      </c>
      <c r="AVO578" s="130" t="s">
        <v>263</v>
      </c>
      <c r="AVP578" s="130" t="s">
        <v>263</v>
      </c>
      <c r="AVQ578" s="130" t="s">
        <v>263</v>
      </c>
      <c r="AVR578" s="39">
        <f t="shared" ref="AVR578:AVW578" si="1210">SUM(AVR579:AVR588)</f>
        <v>0</v>
      </c>
      <c r="AVS578" s="39">
        <f t="shared" si="1210"/>
        <v>0</v>
      </c>
      <c r="AVT578" s="39">
        <f t="shared" si="1210"/>
        <v>0</v>
      </c>
      <c r="AVU578" s="39">
        <f t="shared" si="1210"/>
        <v>38659929.509999998</v>
      </c>
      <c r="AVV578" s="39">
        <f t="shared" si="1210"/>
        <v>32601955.550000001</v>
      </c>
      <c r="AVW578" s="39">
        <f t="shared" si="1210"/>
        <v>30529021.489999998</v>
      </c>
    </row>
    <row r="579" spans="1:1271" ht="24">
      <c r="A579" s="8" t="s">
        <v>240</v>
      </c>
      <c r="B579" s="8" t="s">
        <v>86</v>
      </c>
      <c r="C579" s="5"/>
      <c r="D579" s="187"/>
      <c r="E579" s="160"/>
      <c r="F579" s="29"/>
      <c r="G579" s="29"/>
      <c r="H579" s="29"/>
      <c r="I579" s="21">
        <f>F545</f>
        <v>17633.79</v>
      </c>
      <c r="J579" s="21">
        <f t="shared" ref="J579:K579" si="1211">G545</f>
        <v>17633.79</v>
      </c>
      <c r="K579" s="21">
        <f t="shared" si="1211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7511.98</v>
      </c>
      <c r="Y579" s="21">
        <f>$J579*Y$591</f>
        <v>8366.58</v>
      </c>
      <c r="Z579" s="21">
        <f>$K579*Z$591</f>
        <v>7721.85</v>
      </c>
      <c r="AA579" s="35"/>
      <c r="AB579" s="35"/>
      <c r="AC579" s="35"/>
      <c r="AD579" s="21">
        <f t="shared" ref="AD579:AF588" si="1212">L579*X579</f>
        <v>0</v>
      </c>
      <c r="AE579" s="21">
        <f t="shared" si="1212"/>
        <v>0</v>
      </c>
      <c r="AF579" s="21">
        <f t="shared" si="1212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7619.82</v>
      </c>
      <c r="AT579" s="21">
        <f>$J579*AT$591</f>
        <v>7787.44</v>
      </c>
      <c r="AU579" s="21">
        <f>$K579*AU$591</f>
        <v>7361.58</v>
      </c>
      <c r="AV579" s="35"/>
      <c r="AW579" s="35"/>
      <c r="AX579" s="35"/>
      <c r="AY579" s="21">
        <f t="shared" ref="AY579:BA588" si="1213">AG579*AS579</f>
        <v>0</v>
      </c>
      <c r="AZ579" s="21">
        <f t="shared" si="1213"/>
        <v>0</v>
      </c>
      <c r="BA579" s="21">
        <f t="shared" si="1213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7716.72</v>
      </c>
      <c r="BO579" s="21">
        <f>$J579*BO$591</f>
        <v>7653.97</v>
      </c>
      <c r="BP579" s="21">
        <f>$K579*BP$591</f>
        <v>7023.36</v>
      </c>
      <c r="BQ579" s="35"/>
      <c r="BR579" s="35"/>
      <c r="BS579" s="35"/>
      <c r="BT579" s="21">
        <f t="shared" ref="BT579:BV588" si="1214">BB579*BN579</f>
        <v>0</v>
      </c>
      <c r="BU579" s="21">
        <f t="shared" si="1214"/>
        <v>0</v>
      </c>
      <c r="BV579" s="21">
        <f t="shared" si="1214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0</v>
      </c>
      <c r="CJ579" s="21">
        <f>$J579*CJ$591</f>
        <v>0</v>
      </c>
      <c r="CK579" s="21">
        <f>$K579*CK$591</f>
        <v>0</v>
      </c>
      <c r="CL579" s="35"/>
      <c r="CM579" s="35"/>
      <c r="CN579" s="35"/>
      <c r="CO579" s="21">
        <f t="shared" ref="CO579:CQ588" si="1215">BW579*CI579</f>
        <v>0</v>
      </c>
      <c r="CP579" s="21">
        <f t="shared" si="1215"/>
        <v>0</v>
      </c>
      <c r="CQ579" s="21">
        <f t="shared" si="1215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9268.4599999999991</v>
      </c>
      <c r="DE579" s="21">
        <f>$J579*DE$591</f>
        <v>9066.74</v>
      </c>
      <c r="DF579" s="21">
        <f>$K579*DF$591</f>
        <v>8526.82</v>
      </c>
      <c r="DG579" s="35"/>
      <c r="DH579" s="35"/>
      <c r="DI579" s="35"/>
      <c r="DJ579" s="21">
        <f t="shared" ref="DJ579:DL588" si="1216">CR579*DD579</f>
        <v>0</v>
      </c>
      <c r="DK579" s="21">
        <f t="shared" si="1216"/>
        <v>0</v>
      </c>
      <c r="DL579" s="21">
        <f t="shared" si="1216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9825.58</v>
      </c>
      <c r="DZ579" s="21">
        <f>$J579*DZ$591</f>
        <v>9667.39</v>
      </c>
      <c r="EA579" s="21">
        <f>$K579*EA$591</f>
        <v>9159.7000000000007</v>
      </c>
      <c r="EB579" s="35"/>
      <c r="EC579" s="35"/>
      <c r="ED579" s="35"/>
      <c r="EE579" s="21">
        <f t="shared" ref="EE579:EG588" si="1217">DM579*DY579</f>
        <v>0</v>
      </c>
      <c r="EF579" s="21">
        <f t="shared" si="1217"/>
        <v>0</v>
      </c>
      <c r="EG579" s="21">
        <f t="shared" si="1217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9409.35</v>
      </c>
      <c r="EU579" s="21">
        <f>$J579*EU$591</f>
        <v>8702.9500000000007</v>
      </c>
      <c r="EV579" s="21">
        <f>$K579*EV$591</f>
        <v>8223.9500000000007</v>
      </c>
      <c r="EW579" s="35"/>
      <c r="EX579" s="35"/>
      <c r="EY579" s="35"/>
      <c r="EZ579" s="21">
        <f t="shared" ref="EZ579:FB588" si="1218">EH579*ET579</f>
        <v>0</v>
      </c>
      <c r="FA579" s="21">
        <f t="shared" si="1218"/>
        <v>0</v>
      </c>
      <c r="FB579" s="21">
        <f t="shared" si="1218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7845.22</v>
      </c>
      <c r="FP579" s="21">
        <f>$J579*FP$591</f>
        <v>7258.55</v>
      </c>
      <c r="FQ579" s="21">
        <f>$K579*FQ$591</f>
        <v>6887.21</v>
      </c>
      <c r="FR579" s="35"/>
      <c r="FS579" s="35"/>
      <c r="FT579" s="35"/>
      <c r="FU579" s="21">
        <f t="shared" ref="FU579:FW588" si="1219">FC579*FO579</f>
        <v>0</v>
      </c>
      <c r="FV579" s="21">
        <f t="shared" si="1219"/>
        <v>0</v>
      </c>
      <c r="FW579" s="21">
        <f t="shared" si="1219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0">FX579*GJ579</f>
        <v>0</v>
      </c>
      <c r="GQ579" s="21">
        <f t="shared" si="1220"/>
        <v>0</v>
      </c>
      <c r="GR579" s="21">
        <f t="shared" si="1220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8436.4</v>
      </c>
      <c r="HF579" s="21">
        <f>$J579*HF$591</f>
        <v>8345.5499999999993</v>
      </c>
      <c r="HG579" s="21">
        <f>$K579*HG$591</f>
        <v>7886</v>
      </c>
      <c r="HH579" s="35"/>
      <c r="HI579" s="35"/>
      <c r="HJ579" s="35"/>
      <c r="HK579" s="21">
        <f t="shared" ref="HK579:HM588" si="1221">GS579*HE579</f>
        <v>0</v>
      </c>
      <c r="HL579" s="21">
        <f t="shared" si="1221"/>
        <v>0</v>
      </c>
      <c r="HM579" s="21">
        <f t="shared" si="1221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9653.5499999999993</v>
      </c>
      <c r="IA579" s="21">
        <f>$J579*IA$591</f>
        <v>8107.33</v>
      </c>
      <c r="IB579" s="21">
        <f>$K579*IB$591</f>
        <v>7568.34</v>
      </c>
      <c r="IC579" s="35"/>
      <c r="ID579" s="35"/>
      <c r="IE579" s="35"/>
      <c r="IF579" s="21">
        <f t="shared" ref="IF579:IH588" si="1222">HN579*HZ579</f>
        <v>0</v>
      </c>
      <c r="IG579" s="21">
        <f t="shared" si="1222"/>
        <v>0</v>
      </c>
      <c r="IH579" s="21">
        <f t="shared" si="1222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8199.67</v>
      </c>
      <c r="IV579" s="21">
        <f>$J579*IV$591</f>
        <v>7560.18</v>
      </c>
      <c r="IW579" s="21">
        <f>$K579*IW$591</f>
        <v>7045.1</v>
      </c>
      <c r="IX579" s="35"/>
      <c r="IY579" s="35"/>
      <c r="IZ579" s="35"/>
      <c r="JA579" s="21">
        <f t="shared" ref="JA579:JC588" si="1223">II579*IU579</f>
        <v>0</v>
      </c>
      <c r="JB579" s="21">
        <f t="shared" si="1223"/>
        <v>0</v>
      </c>
      <c r="JC579" s="21">
        <f t="shared" si="1223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11960.99</v>
      </c>
      <c r="JQ579" s="21">
        <f>$J579*JQ$591</f>
        <v>10571.39</v>
      </c>
      <c r="JR579" s="21">
        <f>$K579*JR$591</f>
        <v>10155.75</v>
      </c>
      <c r="JS579" s="35"/>
      <c r="JT579" s="35"/>
      <c r="JU579" s="35"/>
      <c r="JV579" s="21">
        <f t="shared" ref="JV579:JX588" si="1224">JD579*JP579</f>
        <v>0</v>
      </c>
      <c r="JW579" s="21">
        <f t="shared" si="1224"/>
        <v>0</v>
      </c>
      <c r="JX579" s="21">
        <f t="shared" si="1224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8428.73</v>
      </c>
      <c r="KL579" s="21">
        <f>$J579*KL$591</f>
        <v>7257.38</v>
      </c>
      <c r="KM579" s="21">
        <f>$K579*KM$591</f>
        <v>6783.86</v>
      </c>
      <c r="KN579" s="35"/>
      <c r="KO579" s="35"/>
      <c r="KP579" s="35"/>
      <c r="KQ579" s="21">
        <f t="shared" ref="KQ579:KS588" si="1225">JY579*KK579</f>
        <v>0</v>
      </c>
      <c r="KR579" s="21">
        <f t="shared" si="1225"/>
        <v>0</v>
      </c>
      <c r="KS579" s="21">
        <f t="shared" si="1225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7563.69</v>
      </c>
      <c r="LG579" s="21">
        <f>$J579*LG$591</f>
        <v>6573.27</v>
      </c>
      <c r="LH579" s="21">
        <f>$K579*LH$591</f>
        <v>6225.29</v>
      </c>
      <c r="LI579" s="35"/>
      <c r="LJ579" s="35"/>
      <c r="LK579" s="35"/>
      <c r="LL579" s="21">
        <f t="shared" ref="LL579:LN588" si="1226">KT579*LF579</f>
        <v>0</v>
      </c>
      <c r="LM579" s="21">
        <f t="shared" si="1226"/>
        <v>0</v>
      </c>
      <c r="LN579" s="21">
        <f t="shared" si="1226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10115.530000000001</v>
      </c>
      <c r="MB579" s="21">
        <f>$J579*MB$591</f>
        <v>9209.5300000000007</v>
      </c>
      <c r="MC579" s="21">
        <f>$K579*MC$591</f>
        <v>8754.75</v>
      </c>
      <c r="MD579" s="35"/>
      <c r="ME579" s="35"/>
      <c r="MF579" s="35"/>
      <c r="MG579" s="21">
        <f t="shared" ref="MG579:MI588" si="1227">LO579*MA579</f>
        <v>0</v>
      </c>
      <c r="MH579" s="21">
        <f t="shared" si="1227"/>
        <v>0</v>
      </c>
      <c r="MI579" s="21">
        <f t="shared" si="1227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11807.29</v>
      </c>
      <c r="MW579" s="21">
        <f>$J579*MW$591</f>
        <v>10445.44</v>
      </c>
      <c r="MX579" s="21">
        <f>$K579*MX$591</f>
        <v>9732.17</v>
      </c>
      <c r="MY579" s="35"/>
      <c r="MZ579" s="35"/>
      <c r="NA579" s="35"/>
      <c r="NB579" s="21">
        <f t="shared" ref="NB579:ND588" si="1228">MJ579*MV579</f>
        <v>0</v>
      </c>
      <c r="NC579" s="21">
        <f t="shared" si="1228"/>
        <v>0</v>
      </c>
      <c r="ND579" s="21">
        <f t="shared" si="1228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7075.24</v>
      </c>
      <c r="NR579" s="21">
        <f>$J579*NR$591</f>
        <v>6664.91</v>
      </c>
      <c r="NS579" s="21">
        <f>$K579*NS$591</f>
        <v>6256.27</v>
      </c>
      <c r="NT579" s="35"/>
      <c r="NU579" s="35"/>
      <c r="NV579" s="35"/>
      <c r="NW579" s="21">
        <f t="shared" ref="NW579:NY588" si="1229">NE579*NQ579</f>
        <v>0</v>
      </c>
      <c r="NX579" s="21">
        <f t="shared" si="1229"/>
        <v>0</v>
      </c>
      <c r="NY579" s="21">
        <f t="shared" si="1229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9955.0499999999993</v>
      </c>
      <c r="OM579" s="21">
        <f>$J579*OM$591</f>
        <v>9773.17</v>
      </c>
      <c r="ON579" s="21">
        <f>$K579*ON$591</f>
        <v>9253.57</v>
      </c>
      <c r="OO579" s="35"/>
      <c r="OP579" s="35"/>
      <c r="OQ579" s="35"/>
      <c r="OR579" s="21">
        <f t="shared" ref="OR579:OT588" si="1230">NZ579*OL579</f>
        <v>0</v>
      </c>
      <c r="OS579" s="21">
        <f t="shared" si="1230"/>
        <v>0</v>
      </c>
      <c r="OT579" s="21">
        <f t="shared" si="1230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7907.43</v>
      </c>
      <c r="PH579" s="21">
        <f>$J579*PH$591</f>
        <v>7619.92</v>
      </c>
      <c r="PI579" s="21">
        <f>$K579*PI$591</f>
        <v>7237.21</v>
      </c>
      <c r="PJ579" s="35"/>
      <c r="PK579" s="35"/>
      <c r="PL579" s="35"/>
      <c r="PM579" s="21">
        <f t="shared" ref="PM579:PO588" si="1231">OU579*PG579</f>
        <v>0</v>
      </c>
      <c r="PN579" s="21">
        <f t="shared" si="1231"/>
        <v>0</v>
      </c>
      <c r="PO579" s="21">
        <f t="shared" si="1231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9708.8799999999992</v>
      </c>
      <c r="QC579" s="21">
        <f>$J579*QC$591</f>
        <v>8798.0400000000009</v>
      </c>
      <c r="QD579" s="21">
        <f>$K579*QD$591</f>
        <v>8319.7800000000007</v>
      </c>
      <c r="QE579" s="35"/>
      <c r="QF579" s="35"/>
      <c r="QG579" s="35"/>
      <c r="QH579" s="21">
        <f t="shared" ref="QH579:QJ588" si="1232">PP579*QB579</f>
        <v>0</v>
      </c>
      <c r="QI579" s="21">
        <f t="shared" si="1232"/>
        <v>0</v>
      </c>
      <c r="QJ579" s="21">
        <f t="shared" si="1232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8745.93</v>
      </c>
      <c r="QX579" s="21">
        <f>$J579*QX$591</f>
        <v>8210.41</v>
      </c>
      <c r="QY579" s="21">
        <f>$K579*QY$591</f>
        <v>7643.92</v>
      </c>
      <c r="QZ579" s="35"/>
      <c r="RA579" s="35"/>
      <c r="RB579" s="35"/>
      <c r="RC579" s="21">
        <f t="shared" ref="RC579:RE588" si="1233">QK579*QW579</f>
        <v>0</v>
      </c>
      <c r="RD579" s="21">
        <f t="shared" si="1233"/>
        <v>0</v>
      </c>
      <c r="RE579" s="21">
        <f t="shared" si="1233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6037.91</v>
      </c>
      <c r="RS579" s="21">
        <f>$J579*RS$591</f>
        <v>6072.1</v>
      </c>
      <c r="RT579" s="21">
        <f>$K579*RT$591</f>
        <v>5643.69</v>
      </c>
      <c r="RU579" s="35"/>
      <c r="RV579" s="35"/>
      <c r="RW579" s="35"/>
      <c r="RX579" s="21">
        <f t="shared" ref="RX579:RZ588" si="1234">RF579*RR579</f>
        <v>0</v>
      </c>
      <c r="RY579" s="21">
        <f t="shared" si="1234"/>
        <v>0</v>
      </c>
      <c r="RZ579" s="21">
        <f t="shared" si="1234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8810.1200000000008</v>
      </c>
      <c r="SN579" s="21">
        <f>$J579*SN$591</f>
        <v>7471.16</v>
      </c>
      <c r="SO579" s="21">
        <f>$K579*SO$591</f>
        <v>7004.15</v>
      </c>
      <c r="SP579" s="35"/>
      <c r="SQ579" s="35"/>
      <c r="SR579" s="35"/>
      <c r="SS579" s="21">
        <f t="shared" ref="SS579:SU588" si="1235">SA579*SM579</f>
        <v>0</v>
      </c>
      <c r="ST579" s="21">
        <f t="shared" si="1235"/>
        <v>0</v>
      </c>
      <c r="SU579" s="21">
        <f t="shared" si="1235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8928.5499999999993</v>
      </c>
      <c r="TI579" s="21">
        <f>$J579*TI$591</f>
        <v>7923.68</v>
      </c>
      <c r="TJ579" s="21">
        <f>$K579*TJ$591</f>
        <v>7498.59</v>
      </c>
      <c r="TK579" s="35"/>
      <c r="TL579" s="35"/>
      <c r="TM579" s="35"/>
      <c r="TN579" s="21">
        <f t="shared" ref="TN579:TP588" si="1236">SV579*TH579</f>
        <v>0</v>
      </c>
      <c r="TO579" s="21">
        <f t="shared" si="1236"/>
        <v>0</v>
      </c>
      <c r="TP579" s="21">
        <f t="shared" si="1236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9682.91</v>
      </c>
      <c r="UD579" s="21">
        <f>$J579*UD$591</f>
        <v>8392.77</v>
      </c>
      <c r="UE579" s="21">
        <f>$K579*UE$591</f>
        <v>7860.72</v>
      </c>
      <c r="UF579" s="35"/>
      <c r="UG579" s="35"/>
      <c r="UH579" s="35"/>
      <c r="UI579" s="21">
        <f t="shared" ref="UI579:UK588" si="1237">TQ579*UC579</f>
        <v>0</v>
      </c>
      <c r="UJ579" s="21">
        <f t="shared" si="1237"/>
        <v>0</v>
      </c>
      <c r="UK579" s="21">
        <f t="shared" si="1237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9260.59</v>
      </c>
      <c r="UY579" s="21">
        <f>$J579*UY$591</f>
        <v>8301.5300000000007</v>
      </c>
      <c r="UZ579" s="21">
        <f>$K579*UZ$591</f>
        <v>7704.77</v>
      </c>
      <c r="VA579" s="35"/>
      <c r="VB579" s="35"/>
      <c r="VC579" s="35"/>
      <c r="VD579" s="21">
        <f t="shared" ref="VD579:VF588" si="1238">UL579*UX579</f>
        <v>0</v>
      </c>
      <c r="VE579" s="21">
        <f t="shared" si="1238"/>
        <v>0</v>
      </c>
      <c r="VF579" s="21">
        <f t="shared" si="1238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39">VG579*VS579</f>
        <v>0</v>
      </c>
      <c r="VZ579" s="21">
        <f t="shared" si="1239"/>
        <v>0</v>
      </c>
      <c r="WA579" s="21">
        <f t="shared" si="1239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6992.71</v>
      </c>
      <c r="WO579" s="21">
        <f>$J579*WO$591</f>
        <v>6752.44</v>
      </c>
      <c r="WP579" s="21">
        <f>$K579*WP$591</f>
        <v>6398.53</v>
      </c>
      <c r="WQ579" s="35"/>
      <c r="WR579" s="35"/>
      <c r="WS579" s="35"/>
      <c r="WT579" s="21">
        <f t="shared" ref="WT579:WV588" si="1240">WB579*WN579</f>
        <v>0</v>
      </c>
      <c r="WU579" s="21">
        <f t="shared" si="1240"/>
        <v>0</v>
      </c>
      <c r="WV579" s="21">
        <f t="shared" si="1240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7098.1</v>
      </c>
      <c r="XJ579" s="21">
        <f>$J579*XJ$591</f>
        <v>6567.9</v>
      </c>
      <c r="XK579" s="21">
        <f>$K579*XK$591</f>
        <v>6165.88</v>
      </c>
      <c r="XL579" s="35"/>
      <c r="XM579" s="35"/>
      <c r="XN579" s="35"/>
      <c r="XO579" s="21">
        <f t="shared" ref="XO579:XQ588" si="1241">WW579*XI579</f>
        <v>0</v>
      </c>
      <c r="XP579" s="21">
        <f t="shared" si="1241"/>
        <v>0</v>
      </c>
      <c r="XQ579" s="21">
        <f t="shared" si="1241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6202.7</v>
      </c>
      <c r="YE579" s="21">
        <f>$J579*YE$591</f>
        <v>5972.38</v>
      </c>
      <c r="YF579" s="21">
        <f>$K579*YF$591</f>
        <v>5603.76</v>
      </c>
      <c r="YG579" s="35"/>
      <c r="YH579" s="35"/>
      <c r="YI579" s="35"/>
      <c r="YJ579" s="21">
        <f t="shared" ref="YJ579:YL588" si="1242">XR579*YD579</f>
        <v>0</v>
      </c>
      <c r="YK579" s="21">
        <f t="shared" si="1242"/>
        <v>0</v>
      </c>
      <c r="YL579" s="21">
        <f t="shared" si="1242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7677.02</v>
      </c>
      <c r="YZ579" s="21">
        <f>$J579*YZ$591</f>
        <v>6952.13</v>
      </c>
      <c r="ZA579" s="21">
        <f>$K579*ZA$591</f>
        <v>6492.71</v>
      </c>
      <c r="ZB579" s="35"/>
      <c r="ZC579" s="35"/>
      <c r="ZD579" s="35"/>
      <c r="ZE579" s="21">
        <f t="shared" ref="ZE579:ZG588" si="1243">YM579*YY579</f>
        <v>0</v>
      </c>
      <c r="ZF579" s="21">
        <f t="shared" si="1243"/>
        <v>0</v>
      </c>
      <c r="ZG579" s="21">
        <f t="shared" si="1243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10046.549999999999</v>
      </c>
      <c r="ZU579" s="21">
        <f>$J579*ZU$591</f>
        <v>6109.5</v>
      </c>
      <c r="ZV579" s="21">
        <f>$K579*ZV$591</f>
        <v>5695.05</v>
      </c>
      <c r="ZW579" s="35"/>
      <c r="ZX579" s="35"/>
      <c r="ZY579" s="35"/>
      <c r="ZZ579" s="21">
        <f t="shared" ref="ZZ579:AAB588" si="1244">ZH579*ZT579</f>
        <v>0</v>
      </c>
      <c r="AAA579" s="21">
        <f t="shared" si="1244"/>
        <v>0</v>
      </c>
      <c r="AAB579" s="21">
        <f t="shared" si="1244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8677.06</v>
      </c>
      <c r="AAP579" s="21">
        <f>$J579*AAP$591</f>
        <v>8329.27</v>
      </c>
      <c r="AAQ579" s="21">
        <f>$K579*AAQ$591</f>
        <v>7795.59</v>
      </c>
      <c r="AAR579" s="35"/>
      <c r="AAS579" s="35"/>
      <c r="AAT579" s="35"/>
      <c r="AAU579" s="21">
        <f t="shared" ref="AAU579:AAW588" si="1245">AAC579*AAO579</f>
        <v>0</v>
      </c>
      <c r="AAV579" s="21">
        <f t="shared" si="1245"/>
        <v>0</v>
      </c>
      <c r="AAW579" s="21">
        <f t="shared" si="1245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5503.65</v>
      </c>
      <c r="ABK579" s="21">
        <f>$J579*ABK$591</f>
        <v>5153.2299999999996</v>
      </c>
      <c r="ABL579" s="21">
        <f>$K579*ABL$591</f>
        <v>4782.13</v>
      </c>
      <c r="ABM579" s="35"/>
      <c r="ABN579" s="35"/>
      <c r="ABO579" s="35"/>
      <c r="ABP579" s="21">
        <f t="shared" ref="ABP579:ABR588" si="1246">AAX579*ABJ579</f>
        <v>0</v>
      </c>
      <c r="ABQ579" s="21">
        <f t="shared" si="1246"/>
        <v>0</v>
      </c>
      <c r="ABR579" s="21">
        <f t="shared" si="1246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6697.05</v>
      </c>
      <c r="ACF579" s="21">
        <f>$J579*ACF$591</f>
        <v>6156.48</v>
      </c>
      <c r="ACG579" s="21">
        <f>$K579*ACG$591</f>
        <v>5821.69</v>
      </c>
      <c r="ACH579" s="35"/>
      <c r="ACI579" s="35"/>
      <c r="ACJ579" s="35"/>
      <c r="ACK579" s="21">
        <f t="shared" ref="ACK579:ACM588" si="1247">ABS579*ACE579</f>
        <v>0</v>
      </c>
      <c r="ACL579" s="21">
        <f t="shared" si="1247"/>
        <v>0</v>
      </c>
      <c r="ACM579" s="21">
        <f t="shared" si="1247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7230.29</v>
      </c>
      <c r="ADA579" s="21">
        <f>$J579*ADA$591</f>
        <v>6713.97</v>
      </c>
      <c r="ADB579" s="21">
        <f>$K579*ADB$591</f>
        <v>6333.91</v>
      </c>
      <c r="ADC579" s="35"/>
      <c r="ADD579" s="35"/>
      <c r="ADE579" s="35"/>
      <c r="ADF579" s="21">
        <f t="shared" ref="ADF579:ADH588" si="1248">ACN579*ACZ579</f>
        <v>0</v>
      </c>
      <c r="ADG579" s="21">
        <f t="shared" si="1248"/>
        <v>0</v>
      </c>
      <c r="ADH579" s="21">
        <f t="shared" si="1248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6304.81</v>
      </c>
      <c r="ADV579" s="21">
        <f>$J579*ADV$591</f>
        <v>5710.57</v>
      </c>
      <c r="ADW579" s="21">
        <f>$K579*ADW$591</f>
        <v>5320.45</v>
      </c>
      <c r="ADX579" s="35"/>
      <c r="ADY579" s="35"/>
      <c r="ADZ579" s="35"/>
      <c r="AEA579" s="21">
        <f t="shared" ref="AEA579:AEC588" si="1249">ADI579*ADU579</f>
        <v>0</v>
      </c>
      <c r="AEB579" s="21">
        <f t="shared" si="1249"/>
        <v>0</v>
      </c>
      <c r="AEC579" s="21">
        <f t="shared" si="1249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7315.71</v>
      </c>
      <c r="AEQ579" s="21">
        <f>$J579*AEQ$591</f>
        <v>7244.52</v>
      </c>
      <c r="AER579" s="21">
        <f>$K579*AER$591</f>
        <v>6843.86</v>
      </c>
      <c r="AES579" s="35"/>
      <c r="AET579" s="35"/>
      <c r="AEU579" s="35"/>
      <c r="AEV579" s="21">
        <f t="shared" ref="AEV579:AEX588" si="1250">AED579*AEP579</f>
        <v>0</v>
      </c>
      <c r="AEW579" s="21">
        <f t="shared" si="1250"/>
        <v>0</v>
      </c>
      <c r="AEX579" s="21">
        <f t="shared" si="1250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7950.09</v>
      </c>
      <c r="AFL579" s="21">
        <f>$J579*AFL$591</f>
        <v>7539.01</v>
      </c>
      <c r="AFM579" s="21">
        <f>$K579*AFM$591</f>
        <v>7107.9</v>
      </c>
      <c r="AFN579" s="35"/>
      <c r="AFO579" s="35"/>
      <c r="AFP579" s="35"/>
      <c r="AFQ579" s="21">
        <f t="shared" ref="AFQ579:AFS588" si="1251">AEY579*AFK579</f>
        <v>0</v>
      </c>
      <c r="AFR579" s="21">
        <f t="shared" si="1251"/>
        <v>0</v>
      </c>
      <c r="AFS579" s="21">
        <f t="shared" si="1251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8714.92</v>
      </c>
      <c r="AGG579" s="21">
        <f>$J579*AGG$591</f>
        <v>7769.18</v>
      </c>
      <c r="AGH579" s="21">
        <f>$K579*AGH$591</f>
        <v>7330.21</v>
      </c>
      <c r="AGI579" s="35"/>
      <c r="AGJ579" s="35"/>
      <c r="AGK579" s="35"/>
      <c r="AGL579" s="21">
        <f t="shared" ref="AGL579:AGN588" si="1252">AFT579*AGF579</f>
        <v>0</v>
      </c>
      <c r="AGM579" s="21">
        <f t="shared" si="1252"/>
        <v>0</v>
      </c>
      <c r="AGN579" s="21">
        <f t="shared" si="1252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13074.44</v>
      </c>
      <c r="AHB579" s="21">
        <f>$J579*AHB$591</f>
        <v>11583.45</v>
      </c>
      <c r="AHC579" s="21">
        <f>$K579*AHC$591</f>
        <v>10906.54</v>
      </c>
      <c r="AHD579" s="35"/>
      <c r="AHE579" s="35"/>
      <c r="AHF579" s="35"/>
      <c r="AHG579" s="21">
        <f t="shared" ref="AHG579:AHI588" si="1253">AGO579*AHA579</f>
        <v>0</v>
      </c>
      <c r="AHH579" s="21">
        <f t="shared" si="1253"/>
        <v>0</v>
      </c>
      <c r="AHI579" s="21">
        <f t="shared" si="1253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7668.62</v>
      </c>
      <c r="AHW579" s="21">
        <f>$J579*AHW$591</f>
        <v>7128.5</v>
      </c>
      <c r="AHX579" s="21">
        <f>$K579*AHX$591</f>
        <v>6689</v>
      </c>
      <c r="AHY579" s="35"/>
      <c r="AHZ579" s="35"/>
      <c r="AIA579" s="35"/>
      <c r="AIB579" s="21">
        <f t="shared" ref="AIB579:AID588" si="1254">AHJ579*AHV579</f>
        <v>0</v>
      </c>
      <c r="AIC579" s="21">
        <f t="shared" si="1254"/>
        <v>0</v>
      </c>
      <c r="AID579" s="21">
        <f t="shared" si="1254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5">AIE579*AIQ579</f>
        <v>0</v>
      </c>
      <c r="AIX579" s="21">
        <f t="shared" si="1255"/>
        <v>0</v>
      </c>
      <c r="AIY579" s="21">
        <f t="shared" si="1255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7823.86</v>
      </c>
      <c r="AJM579" s="21">
        <f>$J579*AJM$591</f>
        <v>7352.25</v>
      </c>
      <c r="AJN579" s="21">
        <f>$K579*AJN$591</f>
        <v>6945.23</v>
      </c>
      <c r="AJO579" s="35"/>
      <c r="AJP579" s="35"/>
      <c r="AJQ579" s="35"/>
      <c r="AJR579" s="21">
        <f t="shared" ref="AJR579:AJT588" si="1256">AIZ579*AJL579</f>
        <v>0</v>
      </c>
      <c r="AJS579" s="21">
        <f t="shared" si="1256"/>
        <v>0</v>
      </c>
      <c r="AJT579" s="21">
        <f t="shared" si="1256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7978.87</v>
      </c>
      <c r="AKH579" s="21">
        <f>$J579*AKH$591</f>
        <v>7190.55</v>
      </c>
      <c r="AKI579" s="21">
        <f>$K579*AKI$591</f>
        <v>6789.2</v>
      </c>
      <c r="AKJ579" s="35"/>
      <c r="AKK579" s="35"/>
      <c r="AKL579" s="35"/>
      <c r="AKM579" s="21">
        <f t="shared" ref="AKM579:AKO588" si="1257">AJU579*AKG579</f>
        <v>0</v>
      </c>
      <c r="AKN579" s="21">
        <f t="shared" si="1257"/>
        <v>0</v>
      </c>
      <c r="AKO579" s="21">
        <f t="shared" si="1257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8099.53</v>
      </c>
      <c r="ALC579" s="21">
        <f>$J579*ALC$591</f>
        <v>7598.91</v>
      </c>
      <c r="ALD579" s="21">
        <f>$K579*ALD$591</f>
        <v>7085.44</v>
      </c>
      <c r="ALE579" s="35"/>
      <c r="ALF579" s="35"/>
      <c r="ALG579" s="35"/>
      <c r="ALH579" s="21">
        <f t="shared" ref="ALH579:ALJ588" si="1258">AKP579*ALB579</f>
        <v>0</v>
      </c>
      <c r="ALI579" s="21">
        <f t="shared" si="1258"/>
        <v>0</v>
      </c>
      <c r="ALJ579" s="21">
        <f t="shared" si="1258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9227.64</v>
      </c>
      <c r="ALX579" s="21">
        <f>$J579*ALX$591</f>
        <v>8193.3700000000008</v>
      </c>
      <c r="ALY579" s="21">
        <f>$K579*ALY$591</f>
        <v>7629.46</v>
      </c>
      <c r="ALZ579" s="35"/>
      <c r="AMA579" s="35"/>
      <c r="AMB579" s="35"/>
      <c r="AMC579" s="21">
        <f t="shared" ref="AMC579:AME588" si="1259">ALK579*ALW579</f>
        <v>0</v>
      </c>
      <c r="AMD579" s="21">
        <f t="shared" si="1259"/>
        <v>0</v>
      </c>
      <c r="AME579" s="21">
        <f t="shared" si="1259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7791.26</v>
      </c>
      <c r="AMS579" s="21">
        <f>$J579*AMS$591</f>
        <v>6919.5</v>
      </c>
      <c r="AMT579" s="21">
        <f>$K579*AMT$591</f>
        <v>6462.08</v>
      </c>
      <c r="AMU579" s="35"/>
      <c r="AMV579" s="35"/>
      <c r="AMW579" s="35"/>
      <c r="AMX579" s="21">
        <f t="shared" ref="AMX579:AMZ588" si="1260">AMF579*AMR579</f>
        <v>0</v>
      </c>
      <c r="AMY579" s="21">
        <f t="shared" si="1260"/>
        <v>0</v>
      </c>
      <c r="AMZ579" s="21">
        <f t="shared" si="1260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12396.59</v>
      </c>
      <c r="ANN579" s="21">
        <f>$J579*ANN$591</f>
        <v>17855.68</v>
      </c>
      <c r="ANO579" s="21">
        <f>$K579*ANO$591</f>
        <v>17159.64</v>
      </c>
      <c r="ANP579" s="35"/>
      <c r="ANQ579" s="35"/>
      <c r="ANR579" s="35"/>
      <c r="ANS579" s="21">
        <f t="shared" ref="ANS579:ANU588" si="1261">ANA579*ANM579</f>
        <v>0</v>
      </c>
      <c r="ANT579" s="21">
        <f t="shared" si="1261"/>
        <v>0</v>
      </c>
      <c r="ANU579" s="21">
        <f t="shared" si="1261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7138.81</v>
      </c>
      <c r="AOI579" s="21">
        <f>$J579*AOI$591</f>
        <v>7123.89</v>
      </c>
      <c r="AOJ579" s="21">
        <f>$K579*AOJ$591</f>
        <v>6661.1</v>
      </c>
      <c r="AOK579" s="35"/>
      <c r="AOL579" s="35"/>
      <c r="AOM579" s="35"/>
      <c r="AON579" s="21">
        <f t="shared" ref="AON579:AOP588" si="1262">ANV579*AOH579</f>
        <v>0</v>
      </c>
      <c r="AOO579" s="21">
        <f t="shared" si="1262"/>
        <v>0</v>
      </c>
      <c r="AOP579" s="21">
        <f t="shared" si="1262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9319</v>
      </c>
      <c r="APD579" s="21">
        <f>$J579*APD$591</f>
        <v>7996.1</v>
      </c>
      <c r="APE579" s="21">
        <f>$K579*APE$591</f>
        <v>7410.85</v>
      </c>
      <c r="APF579" s="35"/>
      <c r="APG579" s="35"/>
      <c r="APH579" s="35"/>
      <c r="API579" s="21">
        <f t="shared" ref="API579:APK588" si="1263">AOQ579*APC579</f>
        <v>0</v>
      </c>
      <c r="APJ579" s="21">
        <f t="shared" si="1263"/>
        <v>0</v>
      </c>
      <c r="APK579" s="21">
        <f t="shared" si="1263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8149.32</v>
      </c>
      <c r="APY579" s="21">
        <f>$J579*APY$591</f>
        <v>7167.15</v>
      </c>
      <c r="APZ579" s="21">
        <f>$K579*APZ$591</f>
        <v>6703.25</v>
      </c>
      <c r="AQA579" s="35"/>
      <c r="AQB579" s="35"/>
      <c r="AQC579" s="35"/>
      <c r="AQD579" s="21">
        <f t="shared" ref="AQD579:AQF588" si="1264">APL579*APX579</f>
        <v>0</v>
      </c>
      <c r="AQE579" s="21">
        <f t="shared" si="1264"/>
        <v>0</v>
      </c>
      <c r="AQF579" s="21">
        <f t="shared" si="1264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7061.14</v>
      </c>
      <c r="AQT579" s="21">
        <f>$J579*AQT$591</f>
        <v>6713.53</v>
      </c>
      <c r="AQU579" s="21">
        <f>$K579*AQU$591</f>
        <v>6336.58</v>
      </c>
      <c r="AQV579" s="35"/>
      <c r="AQW579" s="35"/>
      <c r="AQX579" s="35"/>
      <c r="AQY579" s="21">
        <f t="shared" ref="AQY579:ARA588" si="1265">AQG579*AQS579</f>
        <v>0</v>
      </c>
      <c r="AQZ579" s="21">
        <f t="shared" si="1265"/>
        <v>0</v>
      </c>
      <c r="ARA579" s="21">
        <f t="shared" si="1265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8626.5</v>
      </c>
      <c r="ARO579" s="21">
        <f>$J579*ARO$591</f>
        <v>6551.19</v>
      </c>
      <c r="ARP579" s="21">
        <f>$K579*ARP$591</f>
        <v>6103.33</v>
      </c>
      <c r="ARQ579" s="35"/>
      <c r="ARR579" s="35"/>
      <c r="ARS579" s="35"/>
      <c r="ART579" s="21">
        <f t="shared" ref="ART579:ARV588" si="1266">ARB579*ARN579</f>
        <v>0</v>
      </c>
      <c r="ARU579" s="21">
        <f t="shared" si="1266"/>
        <v>0</v>
      </c>
      <c r="ARV579" s="21">
        <f t="shared" si="1266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7912.98</v>
      </c>
      <c r="ASJ579" s="21">
        <f>$J579*ASJ$591</f>
        <v>7406.3</v>
      </c>
      <c r="ASK579" s="21">
        <f>$K579*ASK$591</f>
        <v>6845.52</v>
      </c>
      <c r="ASL579" s="35"/>
      <c r="ASM579" s="35"/>
      <c r="ASN579" s="35"/>
      <c r="ASO579" s="21">
        <f t="shared" ref="ASO579:ASQ588" si="1267">ARW579*ASI579</f>
        <v>0</v>
      </c>
      <c r="ASP579" s="21">
        <f t="shared" si="1267"/>
        <v>0</v>
      </c>
      <c r="ASQ579" s="21">
        <f t="shared" si="1267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6614.64</v>
      </c>
      <c r="ATE579" s="21">
        <f>$J579*ATE$591</f>
        <v>6321.01</v>
      </c>
      <c r="ATF579" s="21">
        <f>$K579*ATF$591</f>
        <v>5900.44</v>
      </c>
      <c r="ATG579" s="35"/>
      <c r="ATH579" s="35"/>
      <c r="ATI579" s="35"/>
      <c r="ATJ579" s="21">
        <f t="shared" ref="ATJ579:ATL588" si="1268">ASR579*ATD579</f>
        <v>0</v>
      </c>
      <c r="ATK579" s="21">
        <f t="shared" si="1268"/>
        <v>0</v>
      </c>
      <c r="ATL579" s="21">
        <f t="shared" si="1268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8017.07</v>
      </c>
      <c r="ATZ579" s="21">
        <f>$J579*ATZ$591</f>
        <v>7162.04</v>
      </c>
      <c r="AUA579" s="21">
        <f>$K579*AUA$591</f>
        <v>6621.53</v>
      </c>
      <c r="AUB579" s="35"/>
      <c r="AUC579" s="35"/>
      <c r="AUD579" s="35"/>
      <c r="AUE579" s="21">
        <f t="shared" ref="AUE579:AUG588" si="1269">ATM579*ATY579</f>
        <v>0</v>
      </c>
      <c r="AUF579" s="21">
        <f t="shared" si="1269"/>
        <v>0</v>
      </c>
      <c r="AUG579" s="21">
        <f t="shared" si="1269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7751.32</v>
      </c>
      <c r="AUU579" s="21">
        <f>$J579*AUU$591</f>
        <v>7179.89</v>
      </c>
      <c r="AUV579" s="21">
        <f>$K579*AUV$591</f>
        <v>6703.03</v>
      </c>
      <c r="AUW579" s="35"/>
      <c r="AUX579" s="35"/>
      <c r="AUY579" s="35"/>
      <c r="AUZ579" s="21">
        <f t="shared" ref="AUZ579:AVB588" si="1270">AUH579*AUT579</f>
        <v>0</v>
      </c>
      <c r="AVA579" s="21">
        <f t="shared" si="1270"/>
        <v>0</v>
      </c>
      <c r="AVB579" s="21">
        <f t="shared" si="1270"/>
        <v>0</v>
      </c>
      <c r="AVC579" s="41">
        <f t="shared" ref="AVC579:AVK588" si="1271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1"/>
        <v>0</v>
      </c>
      <c r="AVE579" s="41">
        <f t="shared" si="1271"/>
        <v>0</v>
      </c>
      <c r="AVF579" s="21">
        <f t="shared" si="1271"/>
        <v>0</v>
      </c>
      <c r="AVG579" s="21">
        <f t="shared" si="1271"/>
        <v>0</v>
      </c>
      <c r="AVH579" s="21">
        <f t="shared" si="1271"/>
        <v>0</v>
      </c>
      <c r="AVI579" s="21">
        <f t="shared" si="1271"/>
        <v>0</v>
      </c>
      <c r="AVJ579" s="21">
        <f t="shared" si="1271"/>
        <v>0</v>
      </c>
      <c r="AVK579" s="21">
        <f t="shared" si="1271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2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2"/>
        <v>0</v>
      </c>
      <c r="AVT579" s="21">
        <f t="shared" si="1272"/>
        <v>0</v>
      </c>
      <c r="AVU579" s="21">
        <f t="shared" si="1272"/>
        <v>0</v>
      </c>
      <c r="AVV579" s="21">
        <f t="shared" si="1272"/>
        <v>0</v>
      </c>
      <c r="AVW579" s="21">
        <f t="shared" si="1272"/>
        <v>0</v>
      </c>
    </row>
    <row r="580" spans="1:1271" ht="36">
      <c r="A580" s="8" t="s">
        <v>241</v>
      </c>
      <c r="B580" s="8" t="s">
        <v>87</v>
      </c>
      <c r="C580" s="5"/>
      <c r="D580" s="187"/>
      <c r="E580" s="160"/>
      <c r="F580" s="29"/>
      <c r="G580" s="29"/>
      <c r="H580" s="29"/>
      <c r="I580" s="21">
        <f t="shared" ref="I580:K588" si="1273">F546</f>
        <v>17633.79</v>
      </c>
      <c r="J580" s="21">
        <f t="shared" si="1273"/>
        <v>17633.79</v>
      </c>
      <c r="K580" s="21">
        <f t="shared" si="1273"/>
        <v>17633.79</v>
      </c>
      <c r="L580" s="23"/>
      <c r="M580" s="23"/>
      <c r="N580" s="23"/>
      <c r="O580" s="35"/>
      <c r="P580" s="35"/>
      <c r="Q580" s="35"/>
      <c r="R580" s="21">
        <f t="shared" ref="R580:R588" si="1274">$I580*L580</f>
        <v>0</v>
      </c>
      <c r="S580" s="21">
        <f t="shared" ref="S580:S588" si="1275">$J580*M580</f>
        <v>0</v>
      </c>
      <c r="T580" s="21">
        <f t="shared" ref="T580:T588" si="1276">$K580*N580</f>
        <v>0</v>
      </c>
      <c r="U580" s="35"/>
      <c r="V580" s="35"/>
      <c r="W580" s="35"/>
      <c r="X580" s="21">
        <f t="shared" ref="X580:X588" si="1277">$I580*X$591</f>
        <v>7511.98</v>
      </c>
      <c r="Y580" s="21">
        <f t="shared" ref="Y580:Y588" si="1278">$J580*Y$591</f>
        <v>8366.58</v>
      </c>
      <c r="Z580" s="21">
        <f t="shared" ref="Z580:Z588" si="1279">$K580*Z$591</f>
        <v>7721.85</v>
      </c>
      <c r="AA580" s="35"/>
      <c r="AB580" s="35"/>
      <c r="AC580" s="35"/>
      <c r="AD580" s="21">
        <f t="shared" si="1212"/>
        <v>0</v>
      </c>
      <c r="AE580" s="21">
        <f t="shared" si="1212"/>
        <v>0</v>
      </c>
      <c r="AF580" s="21">
        <f t="shared" si="1212"/>
        <v>0</v>
      </c>
      <c r="AG580" s="23"/>
      <c r="AH580" s="23"/>
      <c r="AI580" s="23"/>
      <c r="AJ580" s="35"/>
      <c r="AK580" s="35"/>
      <c r="AL580" s="35"/>
      <c r="AM580" s="21">
        <f t="shared" ref="AM580:AM588" si="1280">$I580*AG580</f>
        <v>0</v>
      </c>
      <c r="AN580" s="21">
        <f t="shared" ref="AN580:AN588" si="1281">$J580*AH580</f>
        <v>0</v>
      </c>
      <c r="AO580" s="21">
        <f t="shared" ref="AO580:AO588" si="1282">$K580*AI580</f>
        <v>0</v>
      </c>
      <c r="AP580" s="35"/>
      <c r="AQ580" s="35"/>
      <c r="AR580" s="35"/>
      <c r="AS580" s="21">
        <f t="shared" ref="AS580:AS588" si="1283">$I580*AS$591</f>
        <v>7619.82</v>
      </c>
      <c r="AT580" s="21">
        <f t="shared" ref="AT580:AT588" si="1284">$J580*AT$591</f>
        <v>7787.44</v>
      </c>
      <c r="AU580" s="21">
        <f t="shared" ref="AU580:AU588" si="1285">$K580*AU$591</f>
        <v>7361.58</v>
      </c>
      <c r="AV580" s="35"/>
      <c r="AW580" s="35"/>
      <c r="AX580" s="35"/>
      <c r="AY580" s="21">
        <f t="shared" si="1213"/>
        <v>0</v>
      </c>
      <c r="AZ580" s="21">
        <f t="shared" si="1213"/>
        <v>0</v>
      </c>
      <c r="BA580" s="21">
        <f t="shared" si="1213"/>
        <v>0</v>
      </c>
      <c r="BB580" s="23"/>
      <c r="BC580" s="23"/>
      <c r="BD580" s="23"/>
      <c r="BE580" s="35"/>
      <c r="BF580" s="35"/>
      <c r="BG580" s="35"/>
      <c r="BH580" s="21">
        <f t="shared" ref="BH580:BH588" si="1286">$I580*BB580</f>
        <v>0</v>
      </c>
      <c r="BI580" s="21">
        <f t="shared" ref="BI580:BI588" si="1287">$J580*BC580</f>
        <v>0</v>
      </c>
      <c r="BJ580" s="21">
        <f t="shared" ref="BJ580:BJ588" si="1288">$K580*BD580</f>
        <v>0</v>
      </c>
      <c r="BK580" s="35"/>
      <c r="BL580" s="35"/>
      <c r="BM580" s="35"/>
      <c r="BN580" s="21">
        <f t="shared" ref="BN580:BN588" si="1289">$I580*BN$591</f>
        <v>7716.72</v>
      </c>
      <c r="BO580" s="21">
        <f t="shared" ref="BO580:BO588" si="1290">$J580*BO$591</f>
        <v>7653.97</v>
      </c>
      <c r="BP580" s="21">
        <f t="shared" ref="BP580:BP588" si="1291">$K580*BP$591</f>
        <v>7023.36</v>
      </c>
      <c r="BQ580" s="35"/>
      <c r="BR580" s="35"/>
      <c r="BS580" s="35"/>
      <c r="BT580" s="21">
        <f t="shared" si="1214"/>
        <v>0</v>
      </c>
      <c r="BU580" s="21">
        <f t="shared" si="1214"/>
        <v>0</v>
      </c>
      <c r="BV580" s="21">
        <f t="shared" si="1214"/>
        <v>0</v>
      </c>
      <c r="BW580" s="23"/>
      <c r="BX580" s="23"/>
      <c r="BY580" s="23"/>
      <c r="BZ580" s="35"/>
      <c r="CA580" s="35"/>
      <c r="CB580" s="35"/>
      <c r="CC580" s="21">
        <f t="shared" ref="CC580:CC588" si="1292">$I580*BW580</f>
        <v>0</v>
      </c>
      <c r="CD580" s="21">
        <f t="shared" ref="CD580:CD588" si="1293">$J580*BX580</f>
        <v>0</v>
      </c>
      <c r="CE580" s="21">
        <f t="shared" ref="CE580:CE588" si="1294">$K580*BY580</f>
        <v>0</v>
      </c>
      <c r="CF580" s="35"/>
      <c r="CG580" s="35"/>
      <c r="CH580" s="35"/>
      <c r="CI580" s="21">
        <f t="shared" ref="CI580:CI588" si="1295">$I580*CI$591</f>
        <v>0</v>
      </c>
      <c r="CJ580" s="21">
        <f t="shared" ref="CJ580:CJ588" si="1296">$J580*CJ$591</f>
        <v>0</v>
      </c>
      <c r="CK580" s="21">
        <f t="shared" ref="CK580:CK588" si="1297">$K580*CK$591</f>
        <v>0</v>
      </c>
      <c r="CL580" s="35"/>
      <c r="CM580" s="35"/>
      <c r="CN580" s="35"/>
      <c r="CO580" s="21">
        <f t="shared" si="1215"/>
        <v>0</v>
      </c>
      <c r="CP580" s="21">
        <f t="shared" si="1215"/>
        <v>0</v>
      </c>
      <c r="CQ580" s="21">
        <f t="shared" si="1215"/>
        <v>0</v>
      </c>
      <c r="CR580" s="23"/>
      <c r="CS580" s="23"/>
      <c r="CT580" s="23"/>
      <c r="CU580" s="35"/>
      <c r="CV580" s="35"/>
      <c r="CW580" s="35"/>
      <c r="CX580" s="21">
        <f t="shared" ref="CX580:CX588" si="1298">$I580*CR580</f>
        <v>0</v>
      </c>
      <c r="CY580" s="21">
        <f t="shared" ref="CY580:CY588" si="1299">$J580*CS580</f>
        <v>0</v>
      </c>
      <c r="CZ580" s="21">
        <f t="shared" ref="CZ580:CZ588" si="1300">$K580*CT580</f>
        <v>0</v>
      </c>
      <c r="DA580" s="35"/>
      <c r="DB580" s="35"/>
      <c r="DC580" s="35"/>
      <c r="DD580" s="21">
        <f t="shared" ref="DD580:DD588" si="1301">$I580*DD$591</f>
        <v>9268.4599999999991</v>
      </c>
      <c r="DE580" s="21">
        <f t="shared" ref="DE580:DE588" si="1302">$J580*DE$591</f>
        <v>9066.74</v>
      </c>
      <c r="DF580" s="21">
        <f t="shared" ref="DF580:DF588" si="1303">$K580*DF$591</f>
        <v>8526.82</v>
      </c>
      <c r="DG580" s="35"/>
      <c r="DH580" s="35"/>
      <c r="DI580" s="35"/>
      <c r="DJ580" s="21">
        <f t="shared" si="1216"/>
        <v>0</v>
      </c>
      <c r="DK580" s="21">
        <f t="shared" si="1216"/>
        <v>0</v>
      </c>
      <c r="DL580" s="21">
        <f t="shared" si="1216"/>
        <v>0</v>
      </c>
      <c r="DM580" s="23"/>
      <c r="DN580" s="23"/>
      <c r="DO580" s="23"/>
      <c r="DP580" s="35"/>
      <c r="DQ580" s="35"/>
      <c r="DR580" s="35"/>
      <c r="DS580" s="21">
        <f t="shared" ref="DS580:DS588" si="1304">$I580*DM580</f>
        <v>0</v>
      </c>
      <c r="DT580" s="21">
        <f t="shared" ref="DT580:DT588" si="1305">$J580*DN580</f>
        <v>0</v>
      </c>
      <c r="DU580" s="21">
        <f t="shared" ref="DU580:DU588" si="1306">$K580*DO580</f>
        <v>0</v>
      </c>
      <c r="DV580" s="35"/>
      <c r="DW580" s="35"/>
      <c r="DX580" s="35"/>
      <c r="DY580" s="21">
        <f t="shared" ref="DY580:DY588" si="1307">$I580*DY$591</f>
        <v>9825.58</v>
      </c>
      <c r="DZ580" s="21">
        <f t="shared" ref="DZ580:DZ588" si="1308">$J580*DZ$591</f>
        <v>9667.39</v>
      </c>
      <c r="EA580" s="21">
        <f t="shared" ref="EA580:EA588" si="1309">$K580*EA$591</f>
        <v>9159.7000000000007</v>
      </c>
      <c r="EB580" s="35"/>
      <c r="EC580" s="35"/>
      <c r="ED580" s="35"/>
      <c r="EE580" s="21">
        <f t="shared" si="1217"/>
        <v>0</v>
      </c>
      <c r="EF580" s="21">
        <f t="shared" si="1217"/>
        <v>0</v>
      </c>
      <c r="EG580" s="21">
        <f t="shared" si="1217"/>
        <v>0</v>
      </c>
      <c r="EH580" s="23"/>
      <c r="EI580" s="23"/>
      <c r="EJ580" s="23"/>
      <c r="EK580" s="35"/>
      <c r="EL580" s="35"/>
      <c r="EM580" s="35"/>
      <c r="EN580" s="21">
        <f t="shared" ref="EN580:EN588" si="1310">$I580*EH580</f>
        <v>0</v>
      </c>
      <c r="EO580" s="21">
        <f t="shared" ref="EO580:EO588" si="1311">$J580*EI580</f>
        <v>0</v>
      </c>
      <c r="EP580" s="21">
        <f t="shared" ref="EP580:EP588" si="1312">$K580*EJ580</f>
        <v>0</v>
      </c>
      <c r="EQ580" s="35"/>
      <c r="ER580" s="35"/>
      <c r="ES580" s="35"/>
      <c r="ET580" s="21">
        <f t="shared" ref="ET580:ET588" si="1313">$I580*ET$591</f>
        <v>9409.35</v>
      </c>
      <c r="EU580" s="21">
        <f t="shared" ref="EU580:EU588" si="1314">$J580*EU$591</f>
        <v>8702.9500000000007</v>
      </c>
      <c r="EV580" s="21">
        <f t="shared" ref="EV580:EV588" si="1315">$K580*EV$591</f>
        <v>8223.9500000000007</v>
      </c>
      <c r="EW580" s="35"/>
      <c r="EX580" s="35"/>
      <c r="EY580" s="35"/>
      <c r="EZ580" s="21">
        <f t="shared" si="1218"/>
        <v>0</v>
      </c>
      <c r="FA580" s="21">
        <f t="shared" si="1218"/>
        <v>0</v>
      </c>
      <c r="FB580" s="21">
        <f t="shared" si="1218"/>
        <v>0</v>
      </c>
      <c r="FC580" s="23"/>
      <c r="FD580" s="23"/>
      <c r="FE580" s="23"/>
      <c r="FF580" s="35"/>
      <c r="FG580" s="35"/>
      <c r="FH580" s="35"/>
      <c r="FI580" s="21">
        <f t="shared" ref="FI580:FI588" si="1316">$I580*FC580</f>
        <v>0</v>
      </c>
      <c r="FJ580" s="21">
        <f t="shared" ref="FJ580:FJ588" si="1317">$J580*FD580</f>
        <v>0</v>
      </c>
      <c r="FK580" s="21">
        <f t="shared" ref="FK580:FK588" si="1318">$K580*FE580</f>
        <v>0</v>
      </c>
      <c r="FL580" s="35"/>
      <c r="FM580" s="35"/>
      <c r="FN580" s="35"/>
      <c r="FO580" s="21">
        <f t="shared" ref="FO580:FO588" si="1319">$I580*FO$591</f>
        <v>7845.22</v>
      </c>
      <c r="FP580" s="21">
        <f t="shared" ref="FP580:FP588" si="1320">$J580*FP$591</f>
        <v>7258.55</v>
      </c>
      <c r="FQ580" s="21">
        <f t="shared" ref="FQ580:FQ588" si="1321">$K580*FQ$591</f>
        <v>6887.21</v>
      </c>
      <c r="FR580" s="35"/>
      <c r="FS580" s="35"/>
      <c r="FT580" s="35"/>
      <c r="FU580" s="21">
        <f t="shared" si="1219"/>
        <v>0</v>
      </c>
      <c r="FV580" s="21">
        <f t="shared" si="1219"/>
        <v>0</v>
      </c>
      <c r="FW580" s="21">
        <f t="shared" si="1219"/>
        <v>0</v>
      </c>
      <c r="FX580" s="23"/>
      <c r="FY580" s="23"/>
      <c r="FZ580" s="23"/>
      <c r="GA580" s="35"/>
      <c r="GB580" s="35"/>
      <c r="GC580" s="35"/>
      <c r="GD580" s="21">
        <f t="shared" ref="GD580:GD588" si="1322">$I580*FX580</f>
        <v>0</v>
      </c>
      <c r="GE580" s="21">
        <f t="shared" ref="GE580:GE588" si="1323">$J580*FY580</f>
        <v>0</v>
      </c>
      <c r="GF580" s="21">
        <f t="shared" ref="GF580:GF588" si="1324">$K580*FZ580</f>
        <v>0</v>
      </c>
      <c r="GG580" s="35"/>
      <c r="GH580" s="35"/>
      <c r="GI580" s="35"/>
      <c r="GJ580" s="21">
        <f t="shared" ref="GJ580:GJ588" si="1325">$I580*GJ$591</f>
        <v>0</v>
      </c>
      <c r="GK580" s="21">
        <f t="shared" ref="GK580:GK588" si="1326">$J580*GK$591</f>
        <v>0</v>
      </c>
      <c r="GL580" s="21">
        <f t="shared" ref="GL580:GL588" si="1327">$K580*GL$591</f>
        <v>0</v>
      </c>
      <c r="GM580" s="35"/>
      <c r="GN580" s="35"/>
      <c r="GO580" s="35"/>
      <c r="GP580" s="21">
        <f t="shared" si="1220"/>
        <v>0</v>
      </c>
      <c r="GQ580" s="21">
        <f t="shared" si="1220"/>
        <v>0</v>
      </c>
      <c r="GR580" s="21">
        <f t="shared" si="1220"/>
        <v>0</v>
      </c>
      <c r="GS580" s="23"/>
      <c r="GT580" s="23"/>
      <c r="GU580" s="23"/>
      <c r="GV580" s="35"/>
      <c r="GW580" s="35"/>
      <c r="GX580" s="35"/>
      <c r="GY580" s="21">
        <f t="shared" ref="GY580:GY588" si="1328">$I580*GS580</f>
        <v>0</v>
      </c>
      <c r="GZ580" s="21">
        <f t="shared" ref="GZ580:GZ588" si="1329">$J580*GT580</f>
        <v>0</v>
      </c>
      <c r="HA580" s="21">
        <f t="shared" ref="HA580:HA588" si="1330">$K580*GU580</f>
        <v>0</v>
      </c>
      <c r="HB580" s="35"/>
      <c r="HC580" s="35"/>
      <c r="HD580" s="35"/>
      <c r="HE580" s="21">
        <f t="shared" ref="HE580:HE588" si="1331">$I580*HE$591</f>
        <v>8436.4</v>
      </c>
      <c r="HF580" s="21">
        <f t="shared" ref="HF580:HF588" si="1332">$J580*HF$591</f>
        <v>8345.5499999999993</v>
      </c>
      <c r="HG580" s="21">
        <f t="shared" ref="HG580:HG588" si="1333">$K580*HG$591</f>
        <v>7886</v>
      </c>
      <c r="HH580" s="35"/>
      <c r="HI580" s="35"/>
      <c r="HJ580" s="35"/>
      <c r="HK580" s="21">
        <f t="shared" si="1221"/>
        <v>0</v>
      </c>
      <c r="HL580" s="21">
        <f t="shared" si="1221"/>
        <v>0</v>
      </c>
      <c r="HM580" s="21">
        <f t="shared" si="1221"/>
        <v>0</v>
      </c>
      <c r="HN580" s="23"/>
      <c r="HO580" s="23"/>
      <c r="HP580" s="23"/>
      <c r="HQ580" s="35"/>
      <c r="HR580" s="35"/>
      <c r="HS580" s="35"/>
      <c r="HT580" s="21">
        <f t="shared" ref="HT580:HT588" si="1334">$I580*HN580</f>
        <v>0</v>
      </c>
      <c r="HU580" s="21">
        <f t="shared" ref="HU580:HU588" si="1335">$J580*HO580</f>
        <v>0</v>
      </c>
      <c r="HV580" s="21">
        <f t="shared" ref="HV580:HV588" si="1336">$K580*HP580</f>
        <v>0</v>
      </c>
      <c r="HW580" s="35"/>
      <c r="HX580" s="35"/>
      <c r="HY580" s="35"/>
      <c r="HZ580" s="21">
        <f t="shared" ref="HZ580:HZ588" si="1337">$I580*HZ$591</f>
        <v>9653.5499999999993</v>
      </c>
      <c r="IA580" s="21">
        <f t="shared" ref="IA580:IA588" si="1338">$J580*IA$591</f>
        <v>8107.33</v>
      </c>
      <c r="IB580" s="21">
        <f t="shared" ref="IB580:IB588" si="1339">$K580*IB$591</f>
        <v>7568.34</v>
      </c>
      <c r="IC580" s="35"/>
      <c r="ID580" s="35"/>
      <c r="IE580" s="35"/>
      <c r="IF580" s="21">
        <f t="shared" si="1222"/>
        <v>0</v>
      </c>
      <c r="IG580" s="21">
        <f t="shared" si="1222"/>
        <v>0</v>
      </c>
      <c r="IH580" s="21">
        <f t="shared" si="1222"/>
        <v>0</v>
      </c>
      <c r="II580" s="23"/>
      <c r="IJ580" s="23"/>
      <c r="IK580" s="23"/>
      <c r="IL580" s="35"/>
      <c r="IM580" s="35"/>
      <c r="IN580" s="35"/>
      <c r="IO580" s="21">
        <f t="shared" ref="IO580:IO588" si="1340">$I580*II580</f>
        <v>0</v>
      </c>
      <c r="IP580" s="21">
        <f t="shared" ref="IP580:IP588" si="1341">$J580*IJ580</f>
        <v>0</v>
      </c>
      <c r="IQ580" s="21">
        <f t="shared" ref="IQ580:IQ588" si="1342">$K580*IK580</f>
        <v>0</v>
      </c>
      <c r="IR580" s="35"/>
      <c r="IS580" s="35"/>
      <c r="IT580" s="35"/>
      <c r="IU580" s="21">
        <f t="shared" ref="IU580:IU588" si="1343">$I580*IU$591</f>
        <v>8199.67</v>
      </c>
      <c r="IV580" s="21">
        <f t="shared" ref="IV580:IV588" si="1344">$J580*IV$591</f>
        <v>7560.18</v>
      </c>
      <c r="IW580" s="21">
        <f t="shared" ref="IW580:IW588" si="1345">$K580*IW$591</f>
        <v>7045.1</v>
      </c>
      <c r="IX580" s="35"/>
      <c r="IY580" s="35"/>
      <c r="IZ580" s="35"/>
      <c r="JA580" s="21">
        <f t="shared" si="1223"/>
        <v>0</v>
      </c>
      <c r="JB580" s="21">
        <f t="shared" si="1223"/>
        <v>0</v>
      </c>
      <c r="JC580" s="21">
        <f t="shared" si="1223"/>
        <v>0</v>
      </c>
      <c r="JD580" s="23"/>
      <c r="JE580" s="23"/>
      <c r="JF580" s="23"/>
      <c r="JG580" s="35"/>
      <c r="JH580" s="35"/>
      <c r="JI580" s="35"/>
      <c r="JJ580" s="21">
        <f t="shared" ref="JJ580:JJ588" si="1346">$I580*JD580</f>
        <v>0</v>
      </c>
      <c r="JK580" s="21">
        <f t="shared" ref="JK580:JK588" si="1347">$J580*JE580</f>
        <v>0</v>
      </c>
      <c r="JL580" s="21">
        <f t="shared" ref="JL580:JL588" si="1348">$K580*JF580</f>
        <v>0</v>
      </c>
      <c r="JM580" s="35"/>
      <c r="JN580" s="35"/>
      <c r="JO580" s="35"/>
      <c r="JP580" s="21">
        <f t="shared" ref="JP580:JP588" si="1349">$I580*JP$591</f>
        <v>11960.99</v>
      </c>
      <c r="JQ580" s="21">
        <f t="shared" ref="JQ580:JQ588" si="1350">$J580*JQ$591</f>
        <v>10571.39</v>
      </c>
      <c r="JR580" s="21">
        <f t="shared" ref="JR580:JR588" si="1351">$K580*JR$591</f>
        <v>10155.75</v>
      </c>
      <c r="JS580" s="35"/>
      <c r="JT580" s="35"/>
      <c r="JU580" s="35"/>
      <c r="JV580" s="21">
        <f t="shared" si="1224"/>
        <v>0</v>
      </c>
      <c r="JW580" s="21">
        <f t="shared" si="1224"/>
        <v>0</v>
      </c>
      <c r="JX580" s="21">
        <f t="shared" si="1224"/>
        <v>0</v>
      </c>
      <c r="JY580" s="23"/>
      <c r="JZ580" s="23"/>
      <c r="KA580" s="23"/>
      <c r="KB580" s="35"/>
      <c r="KC580" s="35"/>
      <c r="KD580" s="35"/>
      <c r="KE580" s="21">
        <f t="shared" ref="KE580:KE588" si="1352">$I580*JY580</f>
        <v>0</v>
      </c>
      <c r="KF580" s="21">
        <f t="shared" ref="KF580:KF588" si="1353">$J580*JZ580</f>
        <v>0</v>
      </c>
      <c r="KG580" s="21">
        <f t="shared" ref="KG580:KG588" si="1354">$K580*KA580</f>
        <v>0</v>
      </c>
      <c r="KH580" s="35"/>
      <c r="KI580" s="35"/>
      <c r="KJ580" s="35"/>
      <c r="KK580" s="21">
        <f t="shared" ref="KK580:KK588" si="1355">$I580*KK$591</f>
        <v>8428.73</v>
      </c>
      <c r="KL580" s="21">
        <f t="shared" ref="KL580:KL588" si="1356">$J580*KL$591</f>
        <v>7257.38</v>
      </c>
      <c r="KM580" s="21">
        <f t="shared" ref="KM580:KM588" si="1357">$K580*KM$591</f>
        <v>6783.86</v>
      </c>
      <c r="KN580" s="35"/>
      <c r="KO580" s="35"/>
      <c r="KP580" s="35"/>
      <c r="KQ580" s="21">
        <f t="shared" si="1225"/>
        <v>0</v>
      </c>
      <c r="KR580" s="21">
        <f t="shared" si="1225"/>
        <v>0</v>
      </c>
      <c r="KS580" s="21">
        <f t="shared" si="1225"/>
        <v>0</v>
      </c>
      <c r="KT580" s="23"/>
      <c r="KU580" s="23">
        <v>1</v>
      </c>
      <c r="KV580" s="23">
        <v>1</v>
      </c>
      <c r="KW580" s="35"/>
      <c r="KX580" s="35"/>
      <c r="KY580" s="35"/>
      <c r="KZ580" s="21">
        <f t="shared" ref="KZ580:KZ588" si="1358">$I580*KT580</f>
        <v>0</v>
      </c>
      <c r="LA580" s="21">
        <f t="shared" ref="LA580:LA588" si="1359">$J580*KU580</f>
        <v>17633.79</v>
      </c>
      <c r="LB580" s="21">
        <f t="shared" ref="LB580:LB588" si="1360">$K580*KV580</f>
        <v>17633.79</v>
      </c>
      <c r="LC580" s="35"/>
      <c r="LD580" s="35"/>
      <c r="LE580" s="35"/>
      <c r="LF580" s="21">
        <f t="shared" ref="LF580:LF588" si="1361">$I580*LF$591</f>
        <v>7563.69</v>
      </c>
      <c r="LG580" s="21">
        <f t="shared" ref="LG580:LG588" si="1362">$J580*LG$591</f>
        <v>6573.27</v>
      </c>
      <c r="LH580" s="21">
        <f t="shared" ref="LH580:LH588" si="1363">$K580*LH$591</f>
        <v>6225.29</v>
      </c>
      <c r="LI580" s="35"/>
      <c r="LJ580" s="35"/>
      <c r="LK580" s="35"/>
      <c r="LL580" s="21">
        <f t="shared" si="1226"/>
        <v>0</v>
      </c>
      <c r="LM580" s="21">
        <f t="shared" si="1226"/>
        <v>6573.27</v>
      </c>
      <c r="LN580" s="21">
        <f t="shared" si="1226"/>
        <v>6225.29</v>
      </c>
      <c r="LO580" s="23"/>
      <c r="LP580" s="23"/>
      <c r="LQ580" s="23"/>
      <c r="LR580" s="35"/>
      <c r="LS580" s="35"/>
      <c r="LT580" s="35"/>
      <c r="LU580" s="21">
        <f t="shared" ref="LU580:LU588" si="1364">$I580*LO580</f>
        <v>0</v>
      </c>
      <c r="LV580" s="21">
        <f t="shared" ref="LV580:LV588" si="1365">$J580*LP580</f>
        <v>0</v>
      </c>
      <c r="LW580" s="21">
        <f t="shared" ref="LW580:LW588" si="1366">$K580*LQ580</f>
        <v>0</v>
      </c>
      <c r="LX580" s="35"/>
      <c r="LY580" s="35"/>
      <c r="LZ580" s="35"/>
      <c r="MA580" s="21">
        <f t="shared" ref="MA580:MA588" si="1367">$I580*MA$591</f>
        <v>10115.530000000001</v>
      </c>
      <c r="MB580" s="21">
        <f t="shared" ref="MB580:MB588" si="1368">$J580*MB$591</f>
        <v>9209.5300000000007</v>
      </c>
      <c r="MC580" s="21">
        <f t="shared" ref="MC580:MC588" si="1369">$K580*MC$591</f>
        <v>8754.75</v>
      </c>
      <c r="MD580" s="35"/>
      <c r="ME580" s="35"/>
      <c r="MF580" s="35"/>
      <c r="MG580" s="21">
        <f t="shared" si="1227"/>
        <v>0</v>
      </c>
      <c r="MH580" s="21">
        <f t="shared" si="1227"/>
        <v>0</v>
      </c>
      <c r="MI580" s="21">
        <f t="shared" si="1227"/>
        <v>0</v>
      </c>
      <c r="MJ580" s="23"/>
      <c r="MK580" s="23"/>
      <c r="ML580" s="23"/>
      <c r="MM580" s="35"/>
      <c r="MN580" s="35"/>
      <c r="MO580" s="35"/>
      <c r="MP580" s="21">
        <f t="shared" ref="MP580:MP588" si="1370">$I580*MJ580</f>
        <v>0</v>
      </c>
      <c r="MQ580" s="21">
        <f t="shared" ref="MQ580:MQ588" si="1371">$J580*MK580</f>
        <v>0</v>
      </c>
      <c r="MR580" s="21">
        <f t="shared" ref="MR580:MR588" si="1372">$K580*ML580</f>
        <v>0</v>
      </c>
      <c r="MS580" s="35"/>
      <c r="MT580" s="35"/>
      <c r="MU580" s="35"/>
      <c r="MV580" s="21">
        <f t="shared" ref="MV580:MV588" si="1373">$I580*MV$591</f>
        <v>11807.29</v>
      </c>
      <c r="MW580" s="21">
        <f t="shared" ref="MW580:MW588" si="1374">$J580*MW$591</f>
        <v>10445.44</v>
      </c>
      <c r="MX580" s="21">
        <f t="shared" ref="MX580:MX588" si="1375">$K580*MX$591</f>
        <v>9732.17</v>
      </c>
      <c r="MY580" s="35"/>
      <c r="MZ580" s="35"/>
      <c r="NA580" s="35"/>
      <c r="NB580" s="21">
        <f t="shared" si="1228"/>
        <v>0</v>
      </c>
      <c r="NC580" s="21">
        <f t="shared" si="1228"/>
        <v>0</v>
      </c>
      <c r="ND580" s="21">
        <f t="shared" si="1228"/>
        <v>0</v>
      </c>
      <c r="NE580" s="23"/>
      <c r="NF580" s="23"/>
      <c r="NG580" s="23"/>
      <c r="NH580" s="35"/>
      <c r="NI580" s="35"/>
      <c r="NJ580" s="35"/>
      <c r="NK580" s="21">
        <f t="shared" ref="NK580:NK588" si="1376">$I580*NE580</f>
        <v>0</v>
      </c>
      <c r="NL580" s="21">
        <f t="shared" ref="NL580:NL588" si="1377">$J580*NF580</f>
        <v>0</v>
      </c>
      <c r="NM580" s="21">
        <f t="shared" ref="NM580:NM588" si="1378">$K580*NG580</f>
        <v>0</v>
      </c>
      <c r="NN580" s="35"/>
      <c r="NO580" s="35"/>
      <c r="NP580" s="35"/>
      <c r="NQ580" s="21">
        <f t="shared" ref="NQ580:NQ588" si="1379">$I580*NQ$591</f>
        <v>7075.24</v>
      </c>
      <c r="NR580" s="21">
        <f t="shared" ref="NR580:NR588" si="1380">$J580*NR$591</f>
        <v>6664.91</v>
      </c>
      <c r="NS580" s="21">
        <f t="shared" ref="NS580:NS588" si="1381">$K580*NS$591</f>
        <v>6256.27</v>
      </c>
      <c r="NT580" s="35"/>
      <c r="NU580" s="35"/>
      <c r="NV580" s="35"/>
      <c r="NW580" s="21">
        <f t="shared" si="1229"/>
        <v>0</v>
      </c>
      <c r="NX580" s="21">
        <f t="shared" si="1229"/>
        <v>0</v>
      </c>
      <c r="NY580" s="21">
        <f t="shared" si="1229"/>
        <v>0</v>
      </c>
      <c r="NZ580" s="23"/>
      <c r="OA580" s="23"/>
      <c r="OB580" s="23"/>
      <c r="OC580" s="35"/>
      <c r="OD580" s="35"/>
      <c r="OE580" s="35"/>
      <c r="OF580" s="21">
        <f t="shared" ref="OF580:OF588" si="1382">$I580*NZ580</f>
        <v>0</v>
      </c>
      <c r="OG580" s="21">
        <f t="shared" ref="OG580:OG588" si="1383">$J580*OA580</f>
        <v>0</v>
      </c>
      <c r="OH580" s="21">
        <f t="shared" ref="OH580:OH588" si="1384">$K580*OB580</f>
        <v>0</v>
      </c>
      <c r="OI580" s="35"/>
      <c r="OJ580" s="35"/>
      <c r="OK580" s="35"/>
      <c r="OL580" s="21">
        <f t="shared" ref="OL580:OL588" si="1385">$I580*OL$591</f>
        <v>9955.0499999999993</v>
      </c>
      <c r="OM580" s="21">
        <f t="shared" ref="OM580:OM588" si="1386">$J580*OM$591</f>
        <v>9773.17</v>
      </c>
      <c r="ON580" s="21">
        <f t="shared" ref="ON580:ON588" si="1387">$K580*ON$591</f>
        <v>9253.57</v>
      </c>
      <c r="OO580" s="35"/>
      <c r="OP580" s="35"/>
      <c r="OQ580" s="35"/>
      <c r="OR580" s="21">
        <f t="shared" si="1230"/>
        <v>0</v>
      </c>
      <c r="OS580" s="21">
        <f t="shared" si="1230"/>
        <v>0</v>
      </c>
      <c r="OT580" s="21">
        <f t="shared" si="1230"/>
        <v>0</v>
      </c>
      <c r="OU580" s="23"/>
      <c r="OV580" s="23"/>
      <c r="OW580" s="23"/>
      <c r="OX580" s="35"/>
      <c r="OY580" s="35"/>
      <c r="OZ580" s="35"/>
      <c r="PA580" s="21">
        <f t="shared" ref="PA580:PA588" si="1388">$I580*OU580</f>
        <v>0</v>
      </c>
      <c r="PB580" s="21">
        <f t="shared" ref="PB580:PB588" si="1389">$J580*OV580</f>
        <v>0</v>
      </c>
      <c r="PC580" s="21">
        <f t="shared" ref="PC580:PC588" si="1390">$K580*OW580</f>
        <v>0</v>
      </c>
      <c r="PD580" s="35"/>
      <c r="PE580" s="35"/>
      <c r="PF580" s="35"/>
      <c r="PG580" s="21">
        <f t="shared" ref="PG580:PG588" si="1391">$I580*PG$591</f>
        <v>7907.43</v>
      </c>
      <c r="PH580" s="21">
        <f t="shared" ref="PH580:PH588" si="1392">$J580*PH$591</f>
        <v>7619.92</v>
      </c>
      <c r="PI580" s="21">
        <f t="shared" ref="PI580:PI588" si="1393">$K580*PI$591</f>
        <v>7237.21</v>
      </c>
      <c r="PJ580" s="35"/>
      <c r="PK580" s="35"/>
      <c r="PL580" s="35"/>
      <c r="PM580" s="21">
        <f t="shared" si="1231"/>
        <v>0</v>
      </c>
      <c r="PN580" s="21">
        <f t="shared" si="1231"/>
        <v>0</v>
      </c>
      <c r="PO580" s="21">
        <f t="shared" si="1231"/>
        <v>0</v>
      </c>
      <c r="PP580" s="23"/>
      <c r="PQ580" s="23"/>
      <c r="PR580" s="23"/>
      <c r="PS580" s="35"/>
      <c r="PT580" s="35"/>
      <c r="PU580" s="35"/>
      <c r="PV580" s="21">
        <f t="shared" ref="PV580:PV588" si="1394">$I580*PP580</f>
        <v>0</v>
      </c>
      <c r="PW580" s="21">
        <f t="shared" ref="PW580:PW588" si="1395">$J580*PQ580</f>
        <v>0</v>
      </c>
      <c r="PX580" s="21">
        <f t="shared" ref="PX580:PX588" si="1396">$K580*PR580</f>
        <v>0</v>
      </c>
      <c r="PY580" s="35"/>
      <c r="PZ580" s="35"/>
      <c r="QA580" s="35"/>
      <c r="QB580" s="21">
        <f t="shared" ref="QB580:QB588" si="1397">$I580*QB$591</f>
        <v>9708.8799999999992</v>
      </c>
      <c r="QC580" s="21">
        <f t="shared" ref="QC580:QC588" si="1398">$J580*QC$591</f>
        <v>8798.0400000000009</v>
      </c>
      <c r="QD580" s="21">
        <f t="shared" ref="QD580:QD588" si="1399">$K580*QD$591</f>
        <v>8319.7800000000007</v>
      </c>
      <c r="QE580" s="35"/>
      <c r="QF580" s="35"/>
      <c r="QG580" s="35"/>
      <c r="QH580" s="21">
        <f t="shared" si="1232"/>
        <v>0</v>
      </c>
      <c r="QI580" s="21">
        <f t="shared" si="1232"/>
        <v>0</v>
      </c>
      <c r="QJ580" s="21">
        <f t="shared" si="1232"/>
        <v>0</v>
      </c>
      <c r="QK580" s="23"/>
      <c r="QL580" s="23"/>
      <c r="QM580" s="23"/>
      <c r="QN580" s="35"/>
      <c r="QO580" s="35"/>
      <c r="QP580" s="35"/>
      <c r="QQ580" s="21">
        <f t="shared" ref="QQ580:QQ588" si="1400">$I580*QK580</f>
        <v>0</v>
      </c>
      <c r="QR580" s="21">
        <f t="shared" ref="QR580:QR588" si="1401">$J580*QL580</f>
        <v>0</v>
      </c>
      <c r="QS580" s="21">
        <f t="shared" ref="QS580:QS588" si="1402">$K580*QM580</f>
        <v>0</v>
      </c>
      <c r="QT580" s="35"/>
      <c r="QU580" s="35"/>
      <c r="QV580" s="35"/>
      <c r="QW580" s="21">
        <f t="shared" ref="QW580:QW588" si="1403">$I580*QW$591</f>
        <v>8745.93</v>
      </c>
      <c r="QX580" s="21">
        <f t="shared" ref="QX580:QX588" si="1404">$J580*QX$591</f>
        <v>8210.41</v>
      </c>
      <c r="QY580" s="21">
        <f t="shared" ref="QY580:QY588" si="1405">$K580*QY$591</f>
        <v>7643.92</v>
      </c>
      <c r="QZ580" s="35"/>
      <c r="RA580" s="35"/>
      <c r="RB580" s="35"/>
      <c r="RC580" s="21">
        <f t="shared" si="1233"/>
        <v>0</v>
      </c>
      <c r="RD580" s="21">
        <f t="shared" si="1233"/>
        <v>0</v>
      </c>
      <c r="RE580" s="21">
        <f t="shared" si="1233"/>
        <v>0</v>
      </c>
      <c r="RF580" s="23"/>
      <c r="RG580" s="23"/>
      <c r="RH580" s="23"/>
      <c r="RI580" s="35"/>
      <c r="RJ580" s="35"/>
      <c r="RK580" s="35"/>
      <c r="RL580" s="21">
        <f t="shared" ref="RL580:RL588" si="1406">$I580*RF580</f>
        <v>0</v>
      </c>
      <c r="RM580" s="21">
        <f t="shared" ref="RM580:RM588" si="1407">$J580*RG580</f>
        <v>0</v>
      </c>
      <c r="RN580" s="21">
        <f t="shared" ref="RN580:RN588" si="1408">$K580*RH580</f>
        <v>0</v>
      </c>
      <c r="RO580" s="35"/>
      <c r="RP580" s="35"/>
      <c r="RQ580" s="35"/>
      <c r="RR580" s="21">
        <f t="shared" ref="RR580:RR588" si="1409">$I580*RR$591</f>
        <v>6037.91</v>
      </c>
      <c r="RS580" s="21">
        <f t="shared" ref="RS580:RS588" si="1410">$J580*RS$591</f>
        <v>6072.1</v>
      </c>
      <c r="RT580" s="21">
        <f t="shared" ref="RT580:RT588" si="1411">$K580*RT$591</f>
        <v>5643.69</v>
      </c>
      <c r="RU580" s="35"/>
      <c r="RV580" s="35"/>
      <c r="RW580" s="35"/>
      <c r="RX580" s="21">
        <f t="shared" si="1234"/>
        <v>0</v>
      </c>
      <c r="RY580" s="21">
        <f t="shared" si="1234"/>
        <v>0</v>
      </c>
      <c r="RZ580" s="21">
        <f t="shared" si="1234"/>
        <v>0</v>
      </c>
      <c r="SA580" s="23"/>
      <c r="SB580" s="23"/>
      <c r="SC580" s="23"/>
      <c r="SD580" s="35"/>
      <c r="SE580" s="35"/>
      <c r="SF580" s="35"/>
      <c r="SG580" s="21">
        <f t="shared" ref="SG580:SG588" si="1412">$I580*SA580</f>
        <v>0</v>
      </c>
      <c r="SH580" s="21">
        <f t="shared" ref="SH580:SH588" si="1413">$J580*SB580</f>
        <v>0</v>
      </c>
      <c r="SI580" s="21">
        <f t="shared" ref="SI580:SI588" si="1414">$K580*SC580</f>
        <v>0</v>
      </c>
      <c r="SJ580" s="35"/>
      <c r="SK580" s="35"/>
      <c r="SL580" s="35"/>
      <c r="SM580" s="21">
        <f t="shared" ref="SM580:SM588" si="1415">$I580*SM$591</f>
        <v>8810.1200000000008</v>
      </c>
      <c r="SN580" s="21">
        <f t="shared" ref="SN580:SN588" si="1416">$J580*SN$591</f>
        <v>7471.16</v>
      </c>
      <c r="SO580" s="21">
        <f t="shared" ref="SO580:SO588" si="1417">$K580*SO$591</f>
        <v>7004.15</v>
      </c>
      <c r="SP580" s="35"/>
      <c r="SQ580" s="35"/>
      <c r="SR580" s="35"/>
      <c r="SS580" s="21">
        <f t="shared" si="1235"/>
        <v>0</v>
      </c>
      <c r="ST580" s="21">
        <f t="shared" si="1235"/>
        <v>0</v>
      </c>
      <c r="SU580" s="21">
        <f t="shared" si="1235"/>
        <v>0</v>
      </c>
      <c r="SV580" s="23"/>
      <c r="SW580" s="23"/>
      <c r="SX580" s="23"/>
      <c r="SY580" s="35"/>
      <c r="SZ580" s="35"/>
      <c r="TA580" s="35"/>
      <c r="TB580" s="21">
        <f t="shared" ref="TB580:TB588" si="1418">$I580*SV580</f>
        <v>0</v>
      </c>
      <c r="TC580" s="21">
        <f t="shared" ref="TC580:TC588" si="1419">$J580*SW580</f>
        <v>0</v>
      </c>
      <c r="TD580" s="21">
        <f t="shared" ref="TD580:TD588" si="1420">$K580*SX580</f>
        <v>0</v>
      </c>
      <c r="TE580" s="35"/>
      <c r="TF580" s="35"/>
      <c r="TG580" s="35"/>
      <c r="TH580" s="21">
        <f t="shared" ref="TH580:TH588" si="1421">$I580*TH$591</f>
        <v>8928.5499999999993</v>
      </c>
      <c r="TI580" s="21">
        <f t="shared" ref="TI580:TI588" si="1422">$J580*TI$591</f>
        <v>7923.68</v>
      </c>
      <c r="TJ580" s="21">
        <f t="shared" ref="TJ580:TJ588" si="1423">$K580*TJ$591</f>
        <v>7498.59</v>
      </c>
      <c r="TK580" s="35"/>
      <c r="TL580" s="35"/>
      <c r="TM580" s="35"/>
      <c r="TN580" s="21">
        <f t="shared" si="1236"/>
        <v>0</v>
      </c>
      <c r="TO580" s="21">
        <f t="shared" si="1236"/>
        <v>0</v>
      </c>
      <c r="TP580" s="21">
        <f t="shared" si="1236"/>
        <v>0</v>
      </c>
      <c r="TQ580" s="23"/>
      <c r="TR580" s="23"/>
      <c r="TS580" s="23"/>
      <c r="TT580" s="35"/>
      <c r="TU580" s="35"/>
      <c r="TV580" s="35"/>
      <c r="TW580" s="21">
        <f t="shared" ref="TW580:TW588" si="1424">$I580*TQ580</f>
        <v>0</v>
      </c>
      <c r="TX580" s="21">
        <f t="shared" ref="TX580:TX588" si="1425">$J580*TR580</f>
        <v>0</v>
      </c>
      <c r="TY580" s="21">
        <f t="shared" ref="TY580:TY588" si="1426">$K580*TS580</f>
        <v>0</v>
      </c>
      <c r="TZ580" s="35"/>
      <c r="UA580" s="35"/>
      <c r="UB580" s="35"/>
      <c r="UC580" s="21">
        <f t="shared" ref="UC580:UC588" si="1427">$I580*UC$591</f>
        <v>9682.91</v>
      </c>
      <c r="UD580" s="21">
        <f t="shared" ref="UD580:UD588" si="1428">$J580*UD$591</f>
        <v>8392.77</v>
      </c>
      <c r="UE580" s="21">
        <f t="shared" ref="UE580:UE588" si="1429">$K580*UE$591</f>
        <v>7860.72</v>
      </c>
      <c r="UF580" s="35"/>
      <c r="UG580" s="35"/>
      <c r="UH580" s="35"/>
      <c r="UI580" s="21">
        <f t="shared" si="1237"/>
        <v>0</v>
      </c>
      <c r="UJ580" s="21">
        <f t="shared" si="1237"/>
        <v>0</v>
      </c>
      <c r="UK580" s="21">
        <f t="shared" si="1237"/>
        <v>0</v>
      </c>
      <c r="UL580" s="23"/>
      <c r="UM580" s="23"/>
      <c r="UN580" s="23"/>
      <c r="UO580" s="35"/>
      <c r="UP580" s="35"/>
      <c r="UQ580" s="35"/>
      <c r="UR580" s="21">
        <f t="shared" ref="UR580:UR588" si="1430">$I580*UL580</f>
        <v>0</v>
      </c>
      <c r="US580" s="21">
        <f t="shared" ref="US580:US588" si="1431">$J580*UM580</f>
        <v>0</v>
      </c>
      <c r="UT580" s="21">
        <f t="shared" ref="UT580:UT588" si="1432">$K580*UN580</f>
        <v>0</v>
      </c>
      <c r="UU580" s="35"/>
      <c r="UV580" s="35"/>
      <c r="UW580" s="35"/>
      <c r="UX580" s="21">
        <f t="shared" ref="UX580:UX588" si="1433">$I580*UX$591</f>
        <v>9260.59</v>
      </c>
      <c r="UY580" s="21">
        <f t="shared" ref="UY580:UY588" si="1434">$J580*UY$591</f>
        <v>8301.5300000000007</v>
      </c>
      <c r="UZ580" s="21">
        <f t="shared" ref="UZ580:UZ588" si="1435">$K580*UZ$591</f>
        <v>7704.77</v>
      </c>
      <c r="VA580" s="35"/>
      <c r="VB580" s="35"/>
      <c r="VC580" s="35"/>
      <c r="VD580" s="21">
        <f t="shared" si="1238"/>
        <v>0</v>
      </c>
      <c r="VE580" s="21">
        <f t="shared" si="1238"/>
        <v>0</v>
      </c>
      <c r="VF580" s="21">
        <f t="shared" si="1238"/>
        <v>0</v>
      </c>
      <c r="VG580" s="23"/>
      <c r="VH580" s="23"/>
      <c r="VI580" s="23"/>
      <c r="VJ580" s="35"/>
      <c r="VK580" s="35"/>
      <c r="VL580" s="35"/>
      <c r="VM580" s="21">
        <f t="shared" ref="VM580:VM588" si="1436">$I580*VG580</f>
        <v>0</v>
      </c>
      <c r="VN580" s="21">
        <f t="shared" ref="VN580:VN588" si="1437">$J580*VH580</f>
        <v>0</v>
      </c>
      <c r="VO580" s="21">
        <f t="shared" ref="VO580:VO588" si="1438">$K580*VI580</f>
        <v>0</v>
      </c>
      <c r="VP580" s="35"/>
      <c r="VQ580" s="35"/>
      <c r="VR580" s="35"/>
      <c r="VS580" s="21">
        <f t="shared" ref="VS580:VS588" si="1439">$I580*VS$591</f>
        <v>0</v>
      </c>
      <c r="VT580" s="21">
        <f t="shared" ref="VT580:VT588" si="1440">$J580*VT$591</f>
        <v>0</v>
      </c>
      <c r="VU580" s="21">
        <f t="shared" ref="VU580:VU588" si="1441">$K580*VU$591</f>
        <v>0</v>
      </c>
      <c r="VV580" s="35"/>
      <c r="VW580" s="35"/>
      <c r="VX580" s="35"/>
      <c r="VY580" s="21">
        <f t="shared" si="1239"/>
        <v>0</v>
      </c>
      <c r="VZ580" s="21">
        <f t="shared" si="1239"/>
        <v>0</v>
      </c>
      <c r="WA580" s="21">
        <f t="shared" si="1239"/>
        <v>0</v>
      </c>
      <c r="WB580" s="23"/>
      <c r="WC580" s="23"/>
      <c r="WD580" s="23"/>
      <c r="WE580" s="35"/>
      <c r="WF580" s="35"/>
      <c r="WG580" s="35"/>
      <c r="WH580" s="21">
        <f t="shared" ref="WH580:WH588" si="1442">$I580*WB580</f>
        <v>0</v>
      </c>
      <c r="WI580" s="21">
        <f t="shared" ref="WI580:WI588" si="1443">$J580*WC580</f>
        <v>0</v>
      </c>
      <c r="WJ580" s="21">
        <f t="shared" ref="WJ580:WJ588" si="1444">$K580*WD580</f>
        <v>0</v>
      </c>
      <c r="WK580" s="35"/>
      <c r="WL580" s="35"/>
      <c r="WM580" s="35"/>
      <c r="WN580" s="21">
        <f t="shared" ref="WN580:WN588" si="1445">$I580*WN$591</f>
        <v>6992.71</v>
      </c>
      <c r="WO580" s="21">
        <f t="shared" ref="WO580:WO588" si="1446">$J580*WO$591</f>
        <v>6752.44</v>
      </c>
      <c r="WP580" s="21">
        <f t="shared" ref="WP580:WP588" si="1447">$K580*WP$591</f>
        <v>6398.53</v>
      </c>
      <c r="WQ580" s="35"/>
      <c r="WR580" s="35"/>
      <c r="WS580" s="35"/>
      <c r="WT580" s="21">
        <f t="shared" si="1240"/>
        <v>0</v>
      </c>
      <c r="WU580" s="21">
        <f t="shared" si="1240"/>
        <v>0</v>
      </c>
      <c r="WV580" s="21">
        <f t="shared" si="1240"/>
        <v>0</v>
      </c>
      <c r="WW580" s="23"/>
      <c r="WX580" s="23"/>
      <c r="WY580" s="23"/>
      <c r="WZ580" s="35"/>
      <c r="XA580" s="35"/>
      <c r="XB580" s="35"/>
      <c r="XC580" s="21">
        <f t="shared" ref="XC580:XC588" si="1448">$I580*WW580</f>
        <v>0</v>
      </c>
      <c r="XD580" s="21">
        <f t="shared" ref="XD580:XD588" si="1449">$J580*WX580</f>
        <v>0</v>
      </c>
      <c r="XE580" s="21">
        <f t="shared" ref="XE580:XE588" si="1450">$K580*WY580</f>
        <v>0</v>
      </c>
      <c r="XF580" s="35"/>
      <c r="XG580" s="35"/>
      <c r="XH580" s="35"/>
      <c r="XI580" s="21">
        <f t="shared" ref="XI580:XI588" si="1451">$I580*XI$591</f>
        <v>7098.1</v>
      </c>
      <c r="XJ580" s="21">
        <f t="shared" ref="XJ580:XJ588" si="1452">$J580*XJ$591</f>
        <v>6567.9</v>
      </c>
      <c r="XK580" s="21">
        <f t="shared" ref="XK580:XK588" si="1453">$K580*XK$591</f>
        <v>6165.88</v>
      </c>
      <c r="XL580" s="35"/>
      <c r="XM580" s="35"/>
      <c r="XN580" s="35"/>
      <c r="XO580" s="21">
        <f t="shared" si="1241"/>
        <v>0</v>
      </c>
      <c r="XP580" s="21">
        <f t="shared" si="1241"/>
        <v>0</v>
      </c>
      <c r="XQ580" s="21">
        <f t="shared" si="1241"/>
        <v>0</v>
      </c>
      <c r="XR580" s="23"/>
      <c r="XS580" s="23"/>
      <c r="XT580" s="23"/>
      <c r="XU580" s="35"/>
      <c r="XV580" s="35"/>
      <c r="XW580" s="35"/>
      <c r="XX580" s="21">
        <f t="shared" ref="XX580:XX588" si="1454">$I580*XR580</f>
        <v>0</v>
      </c>
      <c r="XY580" s="21">
        <f t="shared" ref="XY580:XY588" si="1455">$J580*XS580</f>
        <v>0</v>
      </c>
      <c r="XZ580" s="21">
        <f t="shared" ref="XZ580:XZ588" si="1456">$K580*XT580</f>
        <v>0</v>
      </c>
      <c r="YA580" s="35"/>
      <c r="YB580" s="35"/>
      <c r="YC580" s="35"/>
      <c r="YD580" s="21">
        <f t="shared" ref="YD580:YD588" si="1457">$I580*YD$591</f>
        <v>6202.7</v>
      </c>
      <c r="YE580" s="21">
        <f t="shared" ref="YE580:YE588" si="1458">$J580*YE$591</f>
        <v>5972.38</v>
      </c>
      <c r="YF580" s="21">
        <f t="shared" ref="YF580:YF588" si="1459">$K580*YF$591</f>
        <v>5603.76</v>
      </c>
      <c r="YG580" s="35"/>
      <c r="YH580" s="35"/>
      <c r="YI580" s="35"/>
      <c r="YJ580" s="21">
        <f t="shared" si="1242"/>
        <v>0</v>
      </c>
      <c r="YK580" s="21">
        <f t="shared" si="1242"/>
        <v>0</v>
      </c>
      <c r="YL580" s="21">
        <f t="shared" si="1242"/>
        <v>0</v>
      </c>
      <c r="YM580" s="23"/>
      <c r="YN580" s="23"/>
      <c r="YO580" s="23"/>
      <c r="YP580" s="35"/>
      <c r="YQ580" s="35"/>
      <c r="YR580" s="35"/>
      <c r="YS580" s="21">
        <f t="shared" ref="YS580:YS588" si="1460">$I580*YM580</f>
        <v>0</v>
      </c>
      <c r="YT580" s="21">
        <f t="shared" ref="YT580:YT588" si="1461">$J580*YN580</f>
        <v>0</v>
      </c>
      <c r="YU580" s="21">
        <f t="shared" ref="YU580:YU588" si="1462">$K580*YO580</f>
        <v>0</v>
      </c>
      <c r="YV580" s="35"/>
      <c r="YW580" s="35"/>
      <c r="YX580" s="35"/>
      <c r="YY580" s="21">
        <f t="shared" ref="YY580:YY588" si="1463">$I580*YY$591</f>
        <v>7677.02</v>
      </c>
      <c r="YZ580" s="21">
        <f t="shared" ref="YZ580:YZ588" si="1464">$J580*YZ$591</f>
        <v>6952.13</v>
      </c>
      <c r="ZA580" s="21">
        <f t="shared" ref="ZA580:ZA588" si="1465">$K580*ZA$591</f>
        <v>6492.71</v>
      </c>
      <c r="ZB580" s="35"/>
      <c r="ZC580" s="35"/>
      <c r="ZD580" s="35"/>
      <c r="ZE580" s="21">
        <f t="shared" si="1243"/>
        <v>0</v>
      </c>
      <c r="ZF580" s="21">
        <f t="shared" si="1243"/>
        <v>0</v>
      </c>
      <c r="ZG580" s="21">
        <f t="shared" si="1243"/>
        <v>0</v>
      </c>
      <c r="ZH580" s="23"/>
      <c r="ZI580" s="23"/>
      <c r="ZJ580" s="23"/>
      <c r="ZK580" s="35"/>
      <c r="ZL580" s="35"/>
      <c r="ZM580" s="35"/>
      <c r="ZN580" s="21">
        <f t="shared" ref="ZN580:ZN588" si="1466">$I580*ZH580</f>
        <v>0</v>
      </c>
      <c r="ZO580" s="21">
        <f t="shared" ref="ZO580:ZO588" si="1467">$J580*ZI580</f>
        <v>0</v>
      </c>
      <c r="ZP580" s="21">
        <f t="shared" ref="ZP580:ZP588" si="1468">$K580*ZJ580</f>
        <v>0</v>
      </c>
      <c r="ZQ580" s="35"/>
      <c r="ZR580" s="35"/>
      <c r="ZS580" s="35"/>
      <c r="ZT580" s="21">
        <f t="shared" ref="ZT580:ZT588" si="1469">$I580*ZT$591</f>
        <v>10046.549999999999</v>
      </c>
      <c r="ZU580" s="21">
        <f t="shared" ref="ZU580:ZU588" si="1470">$J580*ZU$591</f>
        <v>6109.5</v>
      </c>
      <c r="ZV580" s="21">
        <f t="shared" ref="ZV580:ZV588" si="1471">$K580*ZV$591</f>
        <v>5695.05</v>
      </c>
      <c r="ZW580" s="35"/>
      <c r="ZX580" s="35"/>
      <c r="ZY580" s="35"/>
      <c r="ZZ580" s="21">
        <f t="shared" si="1244"/>
        <v>0</v>
      </c>
      <c r="AAA580" s="21">
        <f t="shared" si="1244"/>
        <v>0</v>
      </c>
      <c r="AAB580" s="21">
        <f t="shared" si="1244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2">$I580*AAC580</f>
        <v>0</v>
      </c>
      <c r="AAJ580" s="21">
        <f t="shared" ref="AAJ580:AAJ588" si="1473">$J580*AAD580</f>
        <v>0</v>
      </c>
      <c r="AAK580" s="21">
        <f t="shared" ref="AAK580:AAK588" si="1474">$K580*AAE580</f>
        <v>0</v>
      </c>
      <c r="AAL580" s="35"/>
      <c r="AAM580" s="35"/>
      <c r="AAN580" s="35"/>
      <c r="AAO580" s="21">
        <f t="shared" ref="AAO580:AAO588" si="1475">$I580*AAO$591</f>
        <v>8677.06</v>
      </c>
      <c r="AAP580" s="21">
        <f t="shared" ref="AAP580:AAP588" si="1476">$J580*AAP$591</f>
        <v>8329.27</v>
      </c>
      <c r="AAQ580" s="21">
        <f t="shared" ref="AAQ580:AAQ588" si="1477">$K580*AAQ$591</f>
        <v>7795.59</v>
      </c>
      <c r="AAR580" s="35"/>
      <c r="AAS580" s="35"/>
      <c r="AAT580" s="35"/>
      <c r="AAU580" s="21">
        <f t="shared" si="1245"/>
        <v>0</v>
      </c>
      <c r="AAV580" s="21">
        <f t="shared" si="1245"/>
        <v>0</v>
      </c>
      <c r="AAW580" s="21">
        <f t="shared" si="1245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8">$I580*AAX580</f>
        <v>0</v>
      </c>
      <c r="ABE580" s="21">
        <f t="shared" ref="ABE580:ABE588" si="1479">$J580*AAY580</f>
        <v>0</v>
      </c>
      <c r="ABF580" s="21">
        <f t="shared" ref="ABF580:ABF588" si="1480">$K580*AAZ580</f>
        <v>0</v>
      </c>
      <c r="ABG580" s="35"/>
      <c r="ABH580" s="35"/>
      <c r="ABI580" s="35"/>
      <c r="ABJ580" s="21">
        <f t="shared" ref="ABJ580:ABJ588" si="1481">$I580*ABJ$591</f>
        <v>5503.65</v>
      </c>
      <c r="ABK580" s="21">
        <f t="shared" ref="ABK580:ABK588" si="1482">$J580*ABK$591</f>
        <v>5153.2299999999996</v>
      </c>
      <c r="ABL580" s="21">
        <f t="shared" ref="ABL580:ABL588" si="1483">$K580*ABL$591</f>
        <v>4782.13</v>
      </c>
      <c r="ABM580" s="35"/>
      <c r="ABN580" s="35"/>
      <c r="ABO580" s="35"/>
      <c r="ABP580" s="21">
        <f t="shared" si="1246"/>
        <v>0</v>
      </c>
      <c r="ABQ580" s="21">
        <f t="shared" si="1246"/>
        <v>0</v>
      </c>
      <c r="ABR580" s="21">
        <f t="shared" si="1246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4">$I580*ABS580</f>
        <v>0</v>
      </c>
      <c r="ABZ580" s="21">
        <f t="shared" ref="ABZ580:ABZ588" si="1485">$J580*ABT580</f>
        <v>0</v>
      </c>
      <c r="ACA580" s="21">
        <f t="shared" ref="ACA580:ACA588" si="1486">$K580*ABU580</f>
        <v>0</v>
      </c>
      <c r="ACB580" s="35"/>
      <c r="ACC580" s="35"/>
      <c r="ACD580" s="35"/>
      <c r="ACE580" s="21">
        <f t="shared" ref="ACE580:ACE588" si="1487">$I580*ACE$591</f>
        <v>6697.05</v>
      </c>
      <c r="ACF580" s="21">
        <f t="shared" ref="ACF580:ACF588" si="1488">$J580*ACF$591</f>
        <v>6156.48</v>
      </c>
      <c r="ACG580" s="21">
        <f t="shared" ref="ACG580:ACG588" si="1489">$K580*ACG$591</f>
        <v>5821.69</v>
      </c>
      <c r="ACH580" s="35"/>
      <c r="ACI580" s="35"/>
      <c r="ACJ580" s="35"/>
      <c r="ACK580" s="21">
        <f t="shared" si="1247"/>
        <v>0</v>
      </c>
      <c r="ACL580" s="21">
        <f t="shared" si="1247"/>
        <v>0</v>
      </c>
      <c r="ACM580" s="21">
        <f t="shared" si="1247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0">$I580*ACN580</f>
        <v>0</v>
      </c>
      <c r="ACU580" s="21">
        <f t="shared" ref="ACU580:ACU588" si="1491">$J580*ACO580</f>
        <v>0</v>
      </c>
      <c r="ACV580" s="21">
        <f t="shared" ref="ACV580:ACV588" si="1492">$K580*ACP580</f>
        <v>0</v>
      </c>
      <c r="ACW580" s="35"/>
      <c r="ACX580" s="35"/>
      <c r="ACY580" s="35"/>
      <c r="ACZ580" s="21">
        <f t="shared" ref="ACZ580:ACZ588" si="1493">$I580*ACZ$591</f>
        <v>7230.29</v>
      </c>
      <c r="ADA580" s="21">
        <f t="shared" ref="ADA580:ADA588" si="1494">$J580*ADA$591</f>
        <v>6713.97</v>
      </c>
      <c r="ADB580" s="21">
        <f t="shared" ref="ADB580:ADB588" si="1495">$K580*ADB$591</f>
        <v>6333.91</v>
      </c>
      <c r="ADC580" s="35"/>
      <c r="ADD580" s="35"/>
      <c r="ADE580" s="35"/>
      <c r="ADF580" s="21">
        <f t="shared" si="1248"/>
        <v>0</v>
      </c>
      <c r="ADG580" s="21">
        <f t="shared" si="1248"/>
        <v>0</v>
      </c>
      <c r="ADH580" s="21">
        <f t="shared" si="1248"/>
        <v>0</v>
      </c>
      <c r="ADI580" s="23"/>
      <c r="ADJ580" s="23"/>
      <c r="ADK580" s="23"/>
      <c r="ADL580" s="35"/>
      <c r="ADM580" s="35"/>
      <c r="ADN580" s="35"/>
      <c r="ADO580" s="21">
        <f t="shared" ref="ADO580:ADO588" si="1496">$I580*ADI580</f>
        <v>0</v>
      </c>
      <c r="ADP580" s="21">
        <f t="shared" ref="ADP580:ADP588" si="1497">$J580*ADJ580</f>
        <v>0</v>
      </c>
      <c r="ADQ580" s="21">
        <f t="shared" ref="ADQ580:ADQ588" si="1498">$K580*ADK580</f>
        <v>0</v>
      </c>
      <c r="ADR580" s="35"/>
      <c r="ADS580" s="35"/>
      <c r="ADT580" s="35"/>
      <c r="ADU580" s="21">
        <f t="shared" ref="ADU580:ADU588" si="1499">$I580*ADU$591</f>
        <v>6304.81</v>
      </c>
      <c r="ADV580" s="21">
        <f t="shared" ref="ADV580:ADV588" si="1500">$J580*ADV$591</f>
        <v>5710.57</v>
      </c>
      <c r="ADW580" s="21">
        <f t="shared" ref="ADW580:ADW588" si="1501">$K580*ADW$591</f>
        <v>5320.45</v>
      </c>
      <c r="ADX580" s="35"/>
      <c r="ADY580" s="35"/>
      <c r="ADZ580" s="35"/>
      <c r="AEA580" s="21">
        <f t="shared" si="1249"/>
        <v>0</v>
      </c>
      <c r="AEB580" s="21">
        <f t="shared" si="1249"/>
        <v>0</v>
      </c>
      <c r="AEC580" s="21">
        <f t="shared" si="1249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2">$I580*AED580</f>
        <v>0</v>
      </c>
      <c r="AEK580" s="21">
        <f t="shared" ref="AEK580:AEK588" si="1503">$J580*AEE580</f>
        <v>0</v>
      </c>
      <c r="AEL580" s="21">
        <f t="shared" ref="AEL580:AEL588" si="1504">$K580*AEF580</f>
        <v>0</v>
      </c>
      <c r="AEM580" s="35"/>
      <c r="AEN580" s="35"/>
      <c r="AEO580" s="35"/>
      <c r="AEP580" s="21">
        <f t="shared" ref="AEP580:AEP588" si="1505">$I580*AEP$591</f>
        <v>7315.71</v>
      </c>
      <c r="AEQ580" s="21">
        <f t="shared" ref="AEQ580:AEQ588" si="1506">$J580*AEQ$591</f>
        <v>7244.52</v>
      </c>
      <c r="AER580" s="21">
        <f t="shared" ref="AER580:AER588" si="1507">$K580*AER$591</f>
        <v>6843.86</v>
      </c>
      <c r="AES580" s="35"/>
      <c r="AET580" s="35"/>
      <c r="AEU580" s="35"/>
      <c r="AEV580" s="21">
        <f t="shared" si="1250"/>
        <v>0</v>
      </c>
      <c r="AEW580" s="21">
        <f t="shared" si="1250"/>
        <v>0</v>
      </c>
      <c r="AEX580" s="21">
        <f t="shared" si="1250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8">$I580*AEY580</f>
        <v>0</v>
      </c>
      <c r="AFF580" s="21">
        <f t="shared" ref="AFF580:AFF588" si="1509">$J580*AEZ580</f>
        <v>0</v>
      </c>
      <c r="AFG580" s="21">
        <f t="shared" ref="AFG580:AFG588" si="1510">$K580*AFA580</f>
        <v>0</v>
      </c>
      <c r="AFH580" s="35"/>
      <c r="AFI580" s="35"/>
      <c r="AFJ580" s="35"/>
      <c r="AFK580" s="21">
        <f t="shared" ref="AFK580:AFK588" si="1511">$I580*AFK$591</f>
        <v>7950.09</v>
      </c>
      <c r="AFL580" s="21">
        <f t="shared" ref="AFL580:AFL588" si="1512">$J580*AFL$591</f>
        <v>7539.01</v>
      </c>
      <c r="AFM580" s="21">
        <f t="shared" ref="AFM580:AFM588" si="1513">$K580*AFM$591</f>
        <v>7107.9</v>
      </c>
      <c r="AFN580" s="35"/>
      <c r="AFO580" s="35"/>
      <c r="AFP580" s="35"/>
      <c r="AFQ580" s="21">
        <f t="shared" si="1251"/>
        <v>0</v>
      </c>
      <c r="AFR580" s="21">
        <f t="shared" si="1251"/>
        <v>0</v>
      </c>
      <c r="AFS580" s="21">
        <f t="shared" si="1251"/>
        <v>0</v>
      </c>
      <c r="AFT580" s="23">
        <v>1</v>
      </c>
      <c r="AFU580" s="23"/>
      <c r="AFV580" s="23"/>
      <c r="AFW580" s="35"/>
      <c r="AFX580" s="35"/>
      <c r="AFY580" s="35"/>
      <c r="AFZ580" s="21">
        <f t="shared" ref="AFZ580:AFZ588" si="1514">$I580*AFT580</f>
        <v>17633.79</v>
      </c>
      <c r="AGA580" s="21">
        <f t="shared" ref="AGA580:AGA588" si="1515">$J580*AFU580</f>
        <v>0</v>
      </c>
      <c r="AGB580" s="21">
        <f t="shared" ref="AGB580:AGB588" si="1516">$K580*AFV580</f>
        <v>0</v>
      </c>
      <c r="AGC580" s="35"/>
      <c r="AGD580" s="35"/>
      <c r="AGE580" s="35"/>
      <c r="AGF580" s="21">
        <f t="shared" ref="AGF580:AGF588" si="1517">$I580*AGF$591</f>
        <v>8714.92</v>
      </c>
      <c r="AGG580" s="21">
        <f t="shared" ref="AGG580:AGG588" si="1518">$J580*AGG$591</f>
        <v>7769.18</v>
      </c>
      <c r="AGH580" s="21">
        <f t="shared" ref="AGH580:AGH588" si="1519">$K580*AGH$591</f>
        <v>7330.21</v>
      </c>
      <c r="AGI580" s="35"/>
      <c r="AGJ580" s="35"/>
      <c r="AGK580" s="35"/>
      <c r="AGL580" s="21">
        <f t="shared" si="1252"/>
        <v>8714.92</v>
      </c>
      <c r="AGM580" s="21">
        <f t="shared" si="1252"/>
        <v>0</v>
      </c>
      <c r="AGN580" s="21">
        <f t="shared" si="1252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0">$I580*AGO580</f>
        <v>0</v>
      </c>
      <c r="AGV580" s="21">
        <f t="shared" ref="AGV580:AGV588" si="1521">$J580*AGP580</f>
        <v>0</v>
      </c>
      <c r="AGW580" s="21">
        <f t="shared" ref="AGW580:AGW588" si="1522">$K580*AGQ580</f>
        <v>0</v>
      </c>
      <c r="AGX580" s="35"/>
      <c r="AGY580" s="35"/>
      <c r="AGZ580" s="35"/>
      <c r="AHA580" s="21">
        <f t="shared" ref="AHA580:AHA588" si="1523">$I580*AHA$591</f>
        <v>13074.44</v>
      </c>
      <c r="AHB580" s="21">
        <f t="shared" ref="AHB580:AHB588" si="1524">$J580*AHB$591</f>
        <v>11583.45</v>
      </c>
      <c r="AHC580" s="21">
        <f t="shared" ref="AHC580:AHC588" si="1525">$K580*AHC$591</f>
        <v>10906.54</v>
      </c>
      <c r="AHD580" s="35"/>
      <c r="AHE580" s="35"/>
      <c r="AHF580" s="35"/>
      <c r="AHG580" s="21">
        <f t="shared" si="1253"/>
        <v>0</v>
      </c>
      <c r="AHH580" s="21">
        <f t="shared" si="1253"/>
        <v>0</v>
      </c>
      <c r="AHI580" s="21">
        <f t="shared" si="1253"/>
        <v>0</v>
      </c>
      <c r="AHJ580" s="23">
        <v>1</v>
      </c>
      <c r="AHK580" s="23"/>
      <c r="AHL580" s="23"/>
      <c r="AHM580" s="35"/>
      <c r="AHN580" s="35"/>
      <c r="AHO580" s="35"/>
      <c r="AHP580" s="21">
        <f t="shared" ref="AHP580:AHP588" si="1526">$I580*AHJ580</f>
        <v>17633.79</v>
      </c>
      <c r="AHQ580" s="21">
        <f t="shared" ref="AHQ580:AHQ588" si="1527">$J580*AHK580</f>
        <v>0</v>
      </c>
      <c r="AHR580" s="21">
        <f t="shared" ref="AHR580:AHR588" si="1528">$K580*AHL580</f>
        <v>0</v>
      </c>
      <c r="AHS580" s="35"/>
      <c r="AHT580" s="35"/>
      <c r="AHU580" s="35"/>
      <c r="AHV580" s="21">
        <f t="shared" ref="AHV580:AHV588" si="1529">$I580*AHV$591</f>
        <v>7668.62</v>
      </c>
      <c r="AHW580" s="21">
        <f t="shared" ref="AHW580:AHW588" si="1530">$J580*AHW$591</f>
        <v>7128.5</v>
      </c>
      <c r="AHX580" s="21">
        <f t="shared" ref="AHX580:AHX588" si="1531">$K580*AHX$591</f>
        <v>6689</v>
      </c>
      <c r="AHY580" s="35"/>
      <c r="AHZ580" s="35"/>
      <c r="AIA580" s="35"/>
      <c r="AIB580" s="21">
        <f t="shared" si="1254"/>
        <v>7668.62</v>
      </c>
      <c r="AIC580" s="21">
        <f t="shared" si="1254"/>
        <v>0</v>
      </c>
      <c r="AID580" s="21">
        <f t="shared" si="1254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2">$I580*AIE580</f>
        <v>0</v>
      </c>
      <c r="AIL580" s="21">
        <f t="shared" ref="AIL580:AIL588" si="1533">$J580*AIF580</f>
        <v>0</v>
      </c>
      <c r="AIM580" s="21">
        <f t="shared" ref="AIM580:AIM588" si="1534">$K580*AIG580</f>
        <v>0</v>
      </c>
      <c r="AIN580" s="35"/>
      <c r="AIO580" s="35"/>
      <c r="AIP580" s="35"/>
      <c r="AIQ580" s="21">
        <f t="shared" ref="AIQ580:AIQ588" si="1535">$I580*AIQ$591</f>
        <v>0</v>
      </c>
      <c r="AIR580" s="21">
        <f t="shared" ref="AIR580:AIR588" si="1536">$J580*AIR$591</f>
        <v>0</v>
      </c>
      <c r="AIS580" s="21">
        <f t="shared" ref="AIS580:AIS588" si="1537">$K580*AIS$591</f>
        <v>0</v>
      </c>
      <c r="AIT580" s="35"/>
      <c r="AIU580" s="35"/>
      <c r="AIV580" s="35"/>
      <c r="AIW580" s="21">
        <f t="shared" si="1255"/>
        <v>0</v>
      </c>
      <c r="AIX580" s="21">
        <f t="shared" si="1255"/>
        <v>0</v>
      </c>
      <c r="AIY580" s="21">
        <f t="shared" si="1255"/>
        <v>0</v>
      </c>
      <c r="AIZ580" s="23">
        <v>1</v>
      </c>
      <c r="AJA580" s="23"/>
      <c r="AJB580" s="23"/>
      <c r="AJC580" s="35"/>
      <c r="AJD580" s="35"/>
      <c r="AJE580" s="35"/>
      <c r="AJF580" s="21">
        <f t="shared" ref="AJF580:AJF588" si="1538">$I580*AIZ580</f>
        <v>17633.79</v>
      </c>
      <c r="AJG580" s="21">
        <f t="shared" ref="AJG580:AJG588" si="1539">$J580*AJA580</f>
        <v>0</v>
      </c>
      <c r="AJH580" s="21">
        <f t="shared" ref="AJH580:AJH588" si="1540">$K580*AJB580</f>
        <v>0</v>
      </c>
      <c r="AJI580" s="35"/>
      <c r="AJJ580" s="35"/>
      <c r="AJK580" s="35"/>
      <c r="AJL580" s="21">
        <f t="shared" ref="AJL580:AJL588" si="1541">$I580*AJL$591</f>
        <v>7823.86</v>
      </c>
      <c r="AJM580" s="21">
        <f t="shared" ref="AJM580:AJM588" si="1542">$J580*AJM$591</f>
        <v>7352.25</v>
      </c>
      <c r="AJN580" s="21">
        <f t="shared" ref="AJN580:AJN588" si="1543">$K580*AJN$591</f>
        <v>6945.23</v>
      </c>
      <c r="AJO580" s="35"/>
      <c r="AJP580" s="35"/>
      <c r="AJQ580" s="35"/>
      <c r="AJR580" s="21">
        <f t="shared" si="1256"/>
        <v>7823.86</v>
      </c>
      <c r="AJS580" s="21">
        <f t="shared" si="1256"/>
        <v>0</v>
      </c>
      <c r="AJT580" s="21">
        <f t="shared" si="1256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4">$I580*AJU580</f>
        <v>0</v>
      </c>
      <c r="AKB580" s="21">
        <f t="shared" ref="AKB580:AKB588" si="1545">$J580*AJV580</f>
        <v>0</v>
      </c>
      <c r="AKC580" s="21">
        <f t="shared" ref="AKC580:AKC588" si="1546">$K580*AJW580</f>
        <v>0</v>
      </c>
      <c r="AKD580" s="35"/>
      <c r="AKE580" s="35"/>
      <c r="AKF580" s="35"/>
      <c r="AKG580" s="21">
        <f t="shared" ref="AKG580:AKG588" si="1547">$I580*AKG$591</f>
        <v>7978.87</v>
      </c>
      <c r="AKH580" s="21">
        <f t="shared" ref="AKH580:AKH588" si="1548">$J580*AKH$591</f>
        <v>7190.55</v>
      </c>
      <c r="AKI580" s="21">
        <f t="shared" ref="AKI580:AKI588" si="1549">$K580*AKI$591</f>
        <v>6789.2</v>
      </c>
      <c r="AKJ580" s="35"/>
      <c r="AKK580" s="35"/>
      <c r="AKL580" s="35"/>
      <c r="AKM580" s="21">
        <f t="shared" si="1257"/>
        <v>0</v>
      </c>
      <c r="AKN580" s="21">
        <f t="shared" si="1257"/>
        <v>0</v>
      </c>
      <c r="AKO580" s="21">
        <f t="shared" si="1257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0">$I580*AKP580</f>
        <v>0</v>
      </c>
      <c r="AKW580" s="21">
        <f t="shared" ref="AKW580:AKW588" si="1551">$J580*AKQ580</f>
        <v>0</v>
      </c>
      <c r="AKX580" s="21">
        <f t="shared" ref="AKX580:AKX588" si="1552">$K580*AKR580</f>
        <v>0</v>
      </c>
      <c r="AKY580" s="35"/>
      <c r="AKZ580" s="35"/>
      <c r="ALA580" s="35"/>
      <c r="ALB580" s="21">
        <f t="shared" ref="ALB580:ALB588" si="1553">$I580*ALB$591</f>
        <v>8099.53</v>
      </c>
      <c r="ALC580" s="21">
        <f t="shared" ref="ALC580:ALC588" si="1554">$J580*ALC$591</f>
        <v>7598.91</v>
      </c>
      <c r="ALD580" s="21">
        <f t="shared" ref="ALD580:ALD588" si="1555">$K580*ALD$591</f>
        <v>7085.44</v>
      </c>
      <c r="ALE580" s="35"/>
      <c r="ALF580" s="35"/>
      <c r="ALG580" s="35"/>
      <c r="ALH580" s="21">
        <f t="shared" si="1258"/>
        <v>0</v>
      </c>
      <c r="ALI580" s="21">
        <f t="shared" si="1258"/>
        <v>0</v>
      </c>
      <c r="ALJ580" s="21">
        <f t="shared" si="1258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6">$I580*ALK580</f>
        <v>0</v>
      </c>
      <c r="ALR580" s="21">
        <f t="shared" ref="ALR580:ALR588" si="1557">$J580*ALL580</f>
        <v>0</v>
      </c>
      <c r="ALS580" s="21">
        <f t="shared" ref="ALS580:ALS588" si="1558">$K580*ALM580</f>
        <v>0</v>
      </c>
      <c r="ALT580" s="35"/>
      <c r="ALU580" s="35"/>
      <c r="ALV580" s="35"/>
      <c r="ALW580" s="21">
        <f t="shared" ref="ALW580:ALW588" si="1559">$I580*ALW$591</f>
        <v>9227.64</v>
      </c>
      <c r="ALX580" s="21">
        <f t="shared" ref="ALX580:ALX588" si="1560">$J580*ALX$591</f>
        <v>8193.3700000000008</v>
      </c>
      <c r="ALY580" s="21">
        <f t="shared" ref="ALY580:ALY588" si="1561">$K580*ALY$591</f>
        <v>7629.46</v>
      </c>
      <c r="ALZ580" s="35"/>
      <c r="AMA580" s="35"/>
      <c r="AMB580" s="35"/>
      <c r="AMC580" s="21">
        <f t="shared" si="1259"/>
        <v>0</v>
      </c>
      <c r="AMD580" s="21">
        <f t="shared" si="1259"/>
        <v>0</v>
      </c>
      <c r="AME580" s="21">
        <f t="shared" si="1259"/>
        <v>0</v>
      </c>
      <c r="AMF580" s="23"/>
      <c r="AMG580" s="23">
        <v>1</v>
      </c>
      <c r="AMH580" s="23">
        <v>1</v>
      </c>
      <c r="AMI580" s="35"/>
      <c r="AMJ580" s="35"/>
      <c r="AMK580" s="35"/>
      <c r="AML580" s="21">
        <f t="shared" ref="AML580:AML588" si="1562">$I580*AMF580</f>
        <v>0</v>
      </c>
      <c r="AMM580" s="21">
        <f t="shared" ref="AMM580:AMM588" si="1563">$J580*AMG580</f>
        <v>17633.79</v>
      </c>
      <c r="AMN580" s="21">
        <f t="shared" ref="AMN580:AMN588" si="1564">$K580*AMH580</f>
        <v>17633.79</v>
      </c>
      <c r="AMO580" s="35"/>
      <c r="AMP580" s="35"/>
      <c r="AMQ580" s="35"/>
      <c r="AMR580" s="21">
        <f t="shared" ref="AMR580:AMR588" si="1565">$I580*AMR$591</f>
        <v>7791.26</v>
      </c>
      <c r="AMS580" s="21">
        <f t="shared" ref="AMS580:AMS588" si="1566">$J580*AMS$591</f>
        <v>6919.5</v>
      </c>
      <c r="AMT580" s="21">
        <f t="shared" ref="AMT580:AMT588" si="1567">$K580*AMT$591</f>
        <v>6462.08</v>
      </c>
      <c r="AMU580" s="35"/>
      <c r="AMV580" s="35"/>
      <c r="AMW580" s="35"/>
      <c r="AMX580" s="21">
        <f t="shared" si="1260"/>
        <v>0</v>
      </c>
      <c r="AMY580" s="21">
        <f t="shared" si="1260"/>
        <v>6919.5</v>
      </c>
      <c r="AMZ580" s="21">
        <f t="shared" si="1260"/>
        <v>6462.08</v>
      </c>
      <c r="ANA580" s="23"/>
      <c r="ANB580" s="23"/>
      <c r="ANC580" s="23"/>
      <c r="AND580" s="35"/>
      <c r="ANE580" s="35"/>
      <c r="ANF580" s="35"/>
      <c r="ANG580" s="21">
        <f t="shared" ref="ANG580:ANG588" si="1568">$I580*ANA580</f>
        <v>0</v>
      </c>
      <c r="ANH580" s="21">
        <f t="shared" ref="ANH580:ANH588" si="1569">$J580*ANB580</f>
        <v>0</v>
      </c>
      <c r="ANI580" s="21">
        <f t="shared" ref="ANI580:ANI588" si="1570">$K580*ANC580</f>
        <v>0</v>
      </c>
      <c r="ANJ580" s="35"/>
      <c r="ANK580" s="35"/>
      <c r="ANL580" s="35"/>
      <c r="ANM580" s="21">
        <f t="shared" ref="ANM580:ANM588" si="1571">$I580*ANM$591</f>
        <v>12396.59</v>
      </c>
      <c r="ANN580" s="21">
        <f t="shared" ref="ANN580:ANN588" si="1572">$J580*ANN$591</f>
        <v>17855.68</v>
      </c>
      <c r="ANO580" s="21">
        <f t="shared" ref="ANO580:ANO588" si="1573">$K580*ANO$591</f>
        <v>17159.64</v>
      </c>
      <c r="ANP580" s="35"/>
      <c r="ANQ580" s="35"/>
      <c r="ANR580" s="35"/>
      <c r="ANS580" s="21">
        <f t="shared" si="1261"/>
        <v>0</v>
      </c>
      <c r="ANT580" s="21">
        <f t="shared" si="1261"/>
        <v>0</v>
      </c>
      <c r="ANU580" s="21">
        <f t="shared" si="1261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4">$I580*ANV580</f>
        <v>0</v>
      </c>
      <c r="AOC580" s="21">
        <f t="shared" ref="AOC580:AOC588" si="1575">$J580*ANW580</f>
        <v>0</v>
      </c>
      <c r="AOD580" s="21">
        <f t="shared" ref="AOD580:AOD588" si="1576">$K580*ANX580</f>
        <v>0</v>
      </c>
      <c r="AOE580" s="35"/>
      <c r="AOF580" s="35"/>
      <c r="AOG580" s="35"/>
      <c r="AOH580" s="21">
        <f t="shared" ref="AOH580:AOH588" si="1577">$I580*AOH$591</f>
        <v>7138.81</v>
      </c>
      <c r="AOI580" s="21">
        <f t="shared" ref="AOI580:AOI588" si="1578">$J580*AOI$591</f>
        <v>7123.89</v>
      </c>
      <c r="AOJ580" s="21">
        <f t="shared" ref="AOJ580:AOJ588" si="1579">$K580*AOJ$591</f>
        <v>6661.1</v>
      </c>
      <c r="AOK580" s="35"/>
      <c r="AOL580" s="35"/>
      <c r="AOM580" s="35"/>
      <c r="AON580" s="21">
        <f t="shared" si="1262"/>
        <v>0</v>
      </c>
      <c r="AOO580" s="21">
        <f t="shared" si="1262"/>
        <v>0</v>
      </c>
      <c r="AOP580" s="21">
        <f t="shared" si="1262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0">$I580*AOQ580</f>
        <v>0</v>
      </c>
      <c r="AOX580" s="21">
        <f t="shared" ref="AOX580:AOX588" si="1581">$J580*AOR580</f>
        <v>0</v>
      </c>
      <c r="AOY580" s="21">
        <f t="shared" ref="AOY580:AOY588" si="1582">$K580*AOS580</f>
        <v>0</v>
      </c>
      <c r="AOZ580" s="35"/>
      <c r="APA580" s="35"/>
      <c r="APB580" s="35"/>
      <c r="APC580" s="21">
        <f t="shared" ref="APC580:APC588" si="1583">$I580*APC$591</f>
        <v>9319</v>
      </c>
      <c r="APD580" s="21">
        <f t="shared" ref="APD580:APD588" si="1584">$J580*APD$591</f>
        <v>7996.1</v>
      </c>
      <c r="APE580" s="21">
        <f t="shared" ref="APE580:APE588" si="1585">$K580*APE$591</f>
        <v>7410.85</v>
      </c>
      <c r="APF580" s="35"/>
      <c r="APG580" s="35"/>
      <c r="APH580" s="35"/>
      <c r="API580" s="21">
        <f t="shared" si="1263"/>
        <v>0</v>
      </c>
      <c r="APJ580" s="21">
        <f t="shared" si="1263"/>
        <v>0</v>
      </c>
      <c r="APK580" s="21">
        <f t="shared" si="1263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6">$I580*APL580</f>
        <v>0</v>
      </c>
      <c r="APS580" s="21">
        <f t="shared" ref="APS580:APS588" si="1587">$J580*APM580</f>
        <v>0</v>
      </c>
      <c r="APT580" s="21">
        <f t="shared" ref="APT580:APT588" si="1588">$K580*APN580</f>
        <v>0</v>
      </c>
      <c r="APU580" s="35"/>
      <c r="APV580" s="35"/>
      <c r="APW580" s="35"/>
      <c r="APX580" s="21">
        <f t="shared" ref="APX580:APX588" si="1589">$I580*APX$591</f>
        <v>8149.32</v>
      </c>
      <c r="APY580" s="21">
        <f t="shared" ref="APY580:APY588" si="1590">$J580*APY$591</f>
        <v>7167.15</v>
      </c>
      <c r="APZ580" s="21">
        <f t="shared" ref="APZ580:APZ588" si="1591">$K580*APZ$591</f>
        <v>6703.25</v>
      </c>
      <c r="AQA580" s="35"/>
      <c r="AQB580" s="35"/>
      <c r="AQC580" s="35"/>
      <c r="AQD580" s="21">
        <f t="shared" si="1264"/>
        <v>0</v>
      </c>
      <c r="AQE580" s="21">
        <f t="shared" si="1264"/>
        <v>0</v>
      </c>
      <c r="AQF580" s="21">
        <f t="shared" si="1264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2">$I580*AQG580</f>
        <v>0</v>
      </c>
      <c r="AQN580" s="21">
        <f t="shared" ref="AQN580:AQN588" si="1593">$J580*AQH580</f>
        <v>0</v>
      </c>
      <c r="AQO580" s="21">
        <f t="shared" ref="AQO580:AQO588" si="1594">$K580*AQI580</f>
        <v>0</v>
      </c>
      <c r="AQP580" s="35"/>
      <c r="AQQ580" s="35"/>
      <c r="AQR580" s="35"/>
      <c r="AQS580" s="21">
        <f t="shared" ref="AQS580:AQS588" si="1595">$I580*AQS$591</f>
        <v>7061.14</v>
      </c>
      <c r="AQT580" s="21">
        <f t="shared" ref="AQT580:AQT588" si="1596">$J580*AQT$591</f>
        <v>6713.53</v>
      </c>
      <c r="AQU580" s="21">
        <f t="shared" ref="AQU580:AQU588" si="1597">$K580*AQU$591</f>
        <v>6336.58</v>
      </c>
      <c r="AQV580" s="35"/>
      <c r="AQW580" s="35"/>
      <c r="AQX580" s="35"/>
      <c r="AQY580" s="21">
        <f t="shared" si="1265"/>
        <v>0</v>
      </c>
      <c r="AQZ580" s="21">
        <f t="shared" si="1265"/>
        <v>0</v>
      </c>
      <c r="ARA580" s="21">
        <f t="shared" si="1265"/>
        <v>0</v>
      </c>
      <c r="ARB580" s="23"/>
      <c r="ARC580" s="23">
        <v>1</v>
      </c>
      <c r="ARD580" s="23">
        <v>1</v>
      </c>
      <c r="ARE580" s="35"/>
      <c r="ARF580" s="35"/>
      <c r="ARG580" s="35"/>
      <c r="ARH580" s="21">
        <f t="shared" ref="ARH580:ARH588" si="1598">$I580*ARB580</f>
        <v>0</v>
      </c>
      <c r="ARI580" s="21">
        <f t="shared" ref="ARI580:ARI588" si="1599">$J580*ARC580</f>
        <v>17633.79</v>
      </c>
      <c r="ARJ580" s="21">
        <f t="shared" ref="ARJ580:ARJ588" si="1600">$K580*ARD580</f>
        <v>17633.79</v>
      </c>
      <c r="ARK580" s="35"/>
      <c r="ARL580" s="35"/>
      <c r="ARM580" s="35"/>
      <c r="ARN580" s="21">
        <f t="shared" ref="ARN580:ARN588" si="1601">$I580*ARN$591</f>
        <v>8626.5</v>
      </c>
      <c r="ARO580" s="21">
        <f t="shared" ref="ARO580:ARO588" si="1602">$J580*ARO$591</f>
        <v>6551.19</v>
      </c>
      <c r="ARP580" s="21">
        <f t="shared" ref="ARP580:ARP588" si="1603">$K580*ARP$591</f>
        <v>6103.33</v>
      </c>
      <c r="ARQ580" s="35"/>
      <c r="ARR580" s="35"/>
      <c r="ARS580" s="35"/>
      <c r="ART580" s="21">
        <f t="shared" si="1266"/>
        <v>0</v>
      </c>
      <c r="ARU580" s="21">
        <f t="shared" si="1266"/>
        <v>6551.19</v>
      </c>
      <c r="ARV580" s="21">
        <f t="shared" si="1266"/>
        <v>6103.33</v>
      </c>
      <c r="ARW580" s="23">
        <v>1</v>
      </c>
      <c r="ARX580" s="23"/>
      <c r="ARY580" s="23"/>
      <c r="ARZ580" s="35"/>
      <c r="ASA580" s="35"/>
      <c r="ASB580" s="35"/>
      <c r="ASC580" s="21">
        <f t="shared" ref="ASC580:ASC588" si="1604">$I580*ARW580</f>
        <v>17633.79</v>
      </c>
      <c r="ASD580" s="21">
        <f t="shared" ref="ASD580:ASD588" si="1605">$J580*ARX580</f>
        <v>0</v>
      </c>
      <c r="ASE580" s="21">
        <f t="shared" ref="ASE580:ASE588" si="1606">$K580*ARY580</f>
        <v>0</v>
      </c>
      <c r="ASF580" s="35"/>
      <c r="ASG580" s="35"/>
      <c r="ASH580" s="35"/>
      <c r="ASI580" s="21">
        <f t="shared" ref="ASI580:ASI588" si="1607">$I580*ASI$591</f>
        <v>7912.98</v>
      </c>
      <c r="ASJ580" s="21">
        <f t="shared" ref="ASJ580:ASJ588" si="1608">$J580*ASJ$591</f>
        <v>7406.3</v>
      </c>
      <c r="ASK580" s="21">
        <f t="shared" ref="ASK580:ASK588" si="1609">$K580*ASK$591</f>
        <v>6845.52</v>
      </c>
      <c r="ASL580" s="35"/>
      <c r="ASM580" s="35"/>
      <c r="ASN580" s="35"/>
      <c r="ASO580" s="21">
        <f t="shared" si="1267"/>
        <v>7912.98</v>
      </c>
      <c r="ASP580" s="21">
        <f t="shared" si="1267"/>
        <v>0</v>
      </c>
      <c r="ASQ580" s="21">
        <f t="shared" si="1267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0">$I580*ASR580</f>
        <v>0</v>
      </c>
      <c r="ASY580" s="21">
        <f t="shared" ref="ASY580:ASY588" si="1611">$J580*ASS580</f>
        <v>0</v>
      </c>
      <c r="ASZ580" s="21">
        <f t="shared" ref="ASZ580:ASZ588" si="1612">$K580*AST580</f>
        <v>0</v>
      </c>
      <c r="ATA580" s="35"/>
      <c r="ATB580" s="35"/>
      <c r="ATC580" s="35"/>
      <c r="ATD580" s="21">
        <f t="shared" ref="ATD580:ATD588" si="1613">$I580*ATD$591</f>
        <v>6614.64</v>
      </c>
      <c r="ATE580" s="21">
        <f t="shared" ref="ATE580:ATE588" si="1614">$J580*ATE$591</f>
        <v>6321.01</v>
      </c>
      <c r="ATF580" s="21">
        <f t="shared" ref="ATF580:ATF588" si="1615">$K580*ATF$591</f>
        <v>5900.44</v>
      </c>
      <c r="ATG580" s="35"/>
      <c r="ATH580" s="35"/>
      <c r="ATI580" s="35"/>
      <c r="ATJ580" s="21">
        <f t="shared" si="1268"/>
        <v>0</v>
      </c>
      <c r="ATK580" s="21">
        <f t="shared" si="1268"/>
        <v>0</v>
      </c>
      <c r="ATL580" s="21">
        <f t="shared" si="1268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6">$I580*ATM580</f>
        <v>0</v>
      </c>
      <c r="ATT580" s="21">
        <f t="shared" ref="ATT580:ATT588" si="1617">$J580*ATN580</f>
        <v>0</v>
      </c>
      <c r="ATU580" s="21">
        <f t="shared" ref="ATU580:ATU588" si="1618">$K580*ATO580</f>
        <v>0</v>
      </c>
      <c r="ATV580" s="35"/>
      <c r="ATW580" s="35"/>
      <c r="ATX580" s="35"/>
      <c r="ATY580" s="21">
        <f t="shared" ref="ATY580:ATY588" si="1619">$I580*ATY$591</f>
        <v>8017.07</v>
      </c>
      <c r="ATZ580" s="21">
        <f t="shared" ref="ATZ580:ATZ588" si="1620">$J580*ATZ$591</f>
        <v>7162.04</v>
      </c>
      <c r="AUA580" s="21">
        <f t="shared" ref="AUA580:AUA588" si="1621">$K580*AUA$591</f>
        <v>6621.53</v>
      </c>
      <c r="AUB580" s="35"/>
      <c r="AUC580" s="35"/>
      <c r="AUD580" s="35"/>
      <c r="AUE580" s="21">
        <f t="shared" si="1269"/>
        <v>0</v>
      </c>
      <c r="AUF580" s="21">
        <f t="shared" si="1269"/>
        <v>0</v>
      </c>
      <c r="AUG580" s="21">
        <f t="shared" si="1269"/>
        <v>0</v>
      </c>
      <c r="AUH580" s="23"/>
      <c r="AUI580" s="23">
        <v>1</v>
      </c>
      <c r="AUJ580" s="23">
        <v>1</v>
      </c>
      <c r="AUK580" s="35"/>
      <c r="AUL580" s="35"/>
      <c r="AUM580" s="35"/>
      <c r="AUN580" s="21">
        <f t="shared" ref="AUN580:AUN588" si="1622">$I580*AUH580</f>
        <v>0</v>
      </c>
      <c r="AUO580" s="21">
        <f t="shared" ref="AUO580:AUO588" si="1623">$J580*AUI580</f>
        <v>17633.79</v>
      </c>
      <c r="AUP580" s="21">
        <f t="shared" ref="AUP580:AUP588" si="1624">$K580*AUJ580</f>
        <v>17633.79</v>
      </c>
      <c r="AUQ580" s="35"/>
      <c r="AUR580" s="35"/>
      <c r="AUS580" s="35"/>
      <c r="AUT580" s="21">
        <f t="shared" ref="AUT580:AUT588" si="1625">$I580*AUT$591</f>
        <v>7751.32</v>
      </c>
      <c r="AUU580" s="21">
        <f t="shared" ref="AUU580:AUU588" si="1626">$J580*AUU$591</f>
        <v>7179.89</v>
      </c>
      <c r="AUV580" s="21">
        <f t="shared" ref="AUV580:AUV588" si="1627">$K580*AUV$591</f>
        <v>6703.03</v>
      </c>
      <c r="AUW580" s="35"/>
      <c r="AUX580" s="35"/>
      <c r="AUY580" s="35"/>
      <c r="AUZ580" s="21">
        <f t="shared" si="1270"/>
        <v>0</v>
      </c>
      <c r="AVA580" s="21">
        <f t="shared" si="1270"/>
        <v>7179.89</v>
      </c>
      <c r="AVB580" s="21">
        <f t="shared" si="1270"/>
        <v>6703.03</v>
      </c>
      <c r="AVC580" s="41">
        <f t="shared" si="1271"/>
        <v>4</v>
      </c>
      <c r="AVD580" s="41">
        <f t="shared" si="1271"/>
        <v>4</v>
      </c>
      <c r="AVE580" s="41">
        <f t="shared" si="1271"/>
        <v>4</v>
      </c>
      <c r="AVF580" s="21">
        <f t="shared" si="1271"/>
        <v>0</v>
      </c>
      <c r="AVG580" s="21">
        <f t="shared" si="1271"/>
        <v>0</v>
      </c>
      <c r="AVH580" s="21">
        <f t="shared" si="1271"/>
        <v>0</v>
      </c>
      <c r="AVI580" s="21">
        <f t="shared" si="1271"/>
        <v>70535.16</v>
      </c>
      <c r="AVJ580" s="21">
        <f t="shared" si="1271"/>
        <v>70535.16</v>
      </c>
      <c r="AVK580" s="21">
        <f t="shared" si="1271"/>
        <v>70535.16</v>
      </c>
      <c r="AVL580" s="35"/>
      <c r="AVM580" s="35"/>
      <c r="AVN580" s="35"/>
      <c r="AVO580" s="21"/>
      <c r="AVP580" s="21"/>
      <c r="AVQ580" s="21"/>
      <c r="AVR580" s="21">
        <f t="shared" si="1272"/>
        <v>0</v>
      </c>
      <c r="AVS580" s="21">
        <f t="shared" si="1272"/>
        <v>0</v>
      </c>
      <c r="AVT580" s="21">
        <f t="shared" si="1272"/>
        <v>0</v>
      </c>
      <c r="AVU580" s="21">
        <f t="shared" si="1272"/>
        <v>32120.38</v>
      </c>
      <c r="AVV580" s="21">
        <f t="shared" si="1272"/>
        <v>27223.85</v>
      </c>
      <c r="AVW580" s="21">
        <f t="shared" si="1272"/>
        <v>25493.73</v>
      </c>
    </row>
    <row r="581" spans="1:1271" ht="24">
      <c r="A581" s="8" t="s">
        <v>242</v>
      </c>
      <c r="B581" s="8" t="s">
        <v>88</v>
      </c>
      <c r="C581" s="5"/>
      <c r="D581" s="187"/>
      <c r="E581" s="160"/>
      <c r="F581" s="29"/>
      <c r="G581" s="29"/>
      <c r="H581" s="29"/>
      <c r="I581" s="21">
        <f t="shared" si="1273"/>
        <v>17633.79</v>
      </c>
      <c r="J581" s="21">
        <f t="shared" si="1273"/>
        <v>17633.79</v>
      </c>
      <c r="K581" s="21">
        <f t="shared" si="1273"/>
        <v>17633.79</v>
      </c>
      <c r="L581" s="23"/>
      <c r="M581" s="23"/>
      <c r="N581" s="23"/>
      <c r="O581" s="35"/>
      <c r="P581" s="35"/>
      <c r="Q581" s="35"/>
      <c r="R581" s="21">
        <f t="shared" si="1274"/>
        <v>0</v>
      </c>
      <c r="S581" s="21">
        <f t="shared" si="1275"/>
        <v>0</v>
      </c>
      <c r="T581" s="21">
        <f t="shared" si="1276"/>
        <v>0</v>
      </c>
      <c r="U581" s="35"/>
      <c r="V581" s="35"/>
      <c r="W581" s="35"/>
      <c r="X581" s="21">
        <f t="shared" si="1277"/>
        <v>7511.98</v>
      </c>
      <c r="Y581" s="21">
        <f t="shared" si="1278"/>
        <v>8366.58</v>
      </c>
      <c r="Z581" s="21">
        <f t="shared" si="1279"/>
        <v>7721.85</v>
      </c>
      <c r="AA581" s="35"/>
      <c r="AB581" s="35"/>
      <c r="AC581" s="35"/>
      <c r="AD581" s="21">
        <f t="shared" si="1212"/>
        <v>0</v>
      </c>
      <c r="AE581" s="21">
        <f t="shared" si="1212"/>
        <v>0</v>
      </c>
      <c r="AF581" s="21">
        <f t="shared" si="1212"/>
        <v>0</v>
      </c>
      <c r="AG581" s="23"/>
      <c r="AH581" s="23"/>
      <c r="AI581" s="23"/>
      <c r="AJ581" s="35"/>
      <c r="AK581" s="35"/>
      <c r="AL581" s="35"/>
      <c r="AM581" s="21">
        <f t="shared" si="1280"/>
        <v>0</v>
      </c>
      <c r="AN581" s="21">
        <f t="shared" si="1281"/>
        <v>0</v>
      </c>
      <c r="AO581" s="21">
        <f t="shared" si="1282"/>
        <v>0</v>
      </c>
      <c r="AP581" s="35"/>
      <c r="AQ581" s="35"/>
      <c r="AR581" s="35"/>
      <c r="AS581" s="21">
        <f t="shared" si="1283"/>
        <v>7619.82</v>
      </c>
      <c r="AT581" s="21">
        <f t="shared" si="1284"/>
        <v>7787.44</v>
      </c>
      <c r="AU581" s="21">
        <f t="shared" si="1285"/>
        <v>7361.58</v>
      </c>
      <c r="AV581" s="35"/>
      <c r="AW581" s="35"/>
      <c r="AX581" s="35"/>
      <c r="AY581" s="21">
        <f t="shared" si="1213"/>
        <v>0</v>
      </c>
      <c r="AZ581" s="21">
        <f t="shared" si="1213"/>
        <v>0</v>
      </c>
      <c r="BA581" s="21">
        <f t="shared" si="1213"/>
        <v>0</v>
      </c>
      <c r="BB581" s="23"/>
      <c r="BC581" s="23"/>
      <c r="BD581" s="23"/>
      <c r="BE581" s="35"/>
      <c r="BF581" s="35"/>
      <c r="BG581" s="35"/>
      <c r="BH581" s="21">
        <f t="shared" si="1286"/>
        <v>0</v>
      </c>
      <c r="BI581" s="21">
        <f t="shared" si="1287"/>
        <v>0</v>
      </c>
      <c r="BJ581" s="21">
        <f t="shared" si="1288"/>
        <v>0</v>
      </c>
      <c r="BK581" s="35"/>
      <c r="BL581" s="35"/>
      <c r="BM581" s="35"/>
      <c r="BN581" s="21">
        <f t="shared" si="1289"/>
        <v>7716.72</v>
      </c>
      <c r="BO581" s="21">
        <f t="shared" si="1290"/>
        <v>7653.97</v>
      </c>
      <c r="BP581" s="21">
        <f t="shared" si="1291"/>
        <v>7023.36</v>
      </c>
      <c r="BQ581" s="35"/>
      <c r="BR581" s="35"/>
      <c r="BS581" s="35"/>
      <c r="BT581" s="21">
        <f t="shared" si="1214"/>
        <v>0</v>
      </c>
      <c r="BU581" s="21">
        <f t="shared" si="1214"/>
        <v>0</v>
      </c>
      <c r="BV581" s="21">
        <f t="shared" si="1214"/>
        <v>0</v>
      </c>
      <c r="BW581" s="23"/>
      <c r="BX581" s="23"/>
      <c r="BY581" s="23"/>
      <c r="BZ581" s="35"/>
      <c r="CA581" s="35"/>
      <c r="CB581" s="35"/>
      <c r="CC581" s="21">
        <f t="shared" si="1292"/>
        <v>0</v>
      </c>
      <c r="CD581" s="21">
        <f t="shared" si="1293"/>
        <v>0</v>
      </c>
      <c r="CE581" s="21">
        <f t="shared" si="1294"/>
        <v>0</v>
      </c>
      <c r="CF581" s="35"/>
      <c r="CG581" s="35"/>
      <c r="CH581" s="35"/>
      <c r="CI581" s="21">
        <f t="shared" si="1295"/>
        <v>0</v>
      </c>
      <c r="CJ581" s="21">
        <f t="shared" si="1296"/>
        <v>0</v>
      </c>
      <c r="CK581" s="21">
        <f t="shared" si="1297"/>
        <v>0</v>
      </c>
      <c r="CL581" s="35"/>
      <c r="CM581" s="35"/>
      <c r="CN581" s="35"/>
      <c r="CO581" s="21">
        <f t="shared" si="1215"/>
        <v>0</v>
      </c>
      <c r="CP581" s="21">
        <f t="shared" si="1215"/>
        <v>0</v>
      </c>
      <c r="CQ581" s="21">
        <f t="shared" si="1215"/>
        <v>0</v>
      </c>
      <c r="CR581" s="23"/>
      <c r="CS581" s="23"/>
      <c r="CT581" s="23"/>
      <c r="CU581" s="35"/>
      <c r="CV581" s="35"/>
      <c r="CW581" s="35"/>
      <c r="CX581" s="21">
        <f t="shared" si="1298"/>
        <v>0</v>
      </c>
      <c r="CY581" s="21">
        <f t="shared" si="1299"/>
        <v>0</v>
      </c>
      <c r="CZ581" s="21">
        <f t="shared" si="1300"/>
        <v>0</v>
      </c>
      <c r="DA581" s="35"/>
      <c r="DB581" s="35"/>
      <c r="DC581" s="35"/>
      <c r="DD581" s="21">
        <f t="shared" si="1301"/>
        <v>9268.4599999999991</v>
      </c>
      <c r="DE581" s="21">
        <f t="shared" si="1302"/>
        <v>9066.74</v>
      </c>
      <c r="DF581" s="21">
        <f t="shared" si="1303"/>
        <v>8526.82</v>
      </c>
      <c r="DG581" s="35"/>
      <c r="DH581" s="35"/>
      <c r="DI581" s="35"/>
      <c r="DJ581" s="21">
        <f t="shared" si="1216"/>
        <v>0</v>
      </c>
      <c r="DK581" s="21">
        <f t="shared" si="1216"/>
        <v>0</v>
      </c>
      <c r="DL581" s="21">
        <f t="shared" si="1216"/>
        <v>0</v>
      </c>
      <c r="DM581" s="23"/>
      <c r="DN581" s="23"/>
      <c r="DO581" s="23"/>
      <c r="DP581" s="35"/>
      <c r="DQ581" s="35"/>
      <c r="DR581" s="35"/>
      <c r="DS581" s="21">
        <f t="shared" si="1304"/>
        <v>0</v>
      </c>
      <c r="DT581" s="21">
        <f t="shared" si="1305"/>
        <v>0</v>
      </c>
      <c r="DU581" s="21">
        <f t="shared" si="1306"/>
        <v>0</v>
      </c>
      <c r="DV581" s="35"/>
      <c r="DW581" s="35"/>
      <c r="DX581" s="35"/>
      <c r="DY581" s="21">
        <f t="shared" si="1307"/>
        <v>9825.58</v>
      </c>
      <c r="DZ581" s="21">
        <f t="shared" si="1308"/>
        <v>9667.39</v>
      </c>
      <c r="EA581" s="21">
        <f t="shared" si="1309"/>
        <v>9159.7000000000007</v>
      </c>
      <c r="EB581" s="35"/>
      <c r="EC581" s="35"/>
      <c r="ED581" s="35"/>
      <c r="EE581" s="21">
        <f t="shared" si="1217"/>
        <v>0</v>
      </c>
      <c r="EF581" s="21">
        <f t="shared" si="1217"/>
        <v>0</v>
      </c>
      <c r="EG581" s="21">
        <f t="shared" si="1217"/>
        <v>0</v>
      </c>
      <c r="EH581" s="23"/>
      <c r="EI581" s="23"/>
      <c r="EJ581" s="23"/>
      <c r="EK581" s="35"/>
      <c r="EL581" s="35"/>
      <c r="EM581" s="35"/>
      <c r="EN581" s="21">
        <f t="shared" si="1310"/>
        <v>0</v>
      </c>
      <c r="EO581" s="21">
        <f t="shared" si="1311"/>
        <v>0</v>
      </c>
      <c r="EP581" s="21">
        <f t="shared" si="1312"/>
        <v>0</v>
      </c>
      <c r="EQ581" s="35"/>
      <c r="ER581" s="35"/>
      <c r="ES581" s="35"/>
      <c r="ET581" s="21">
        <f t="shared" si="1313"/>
        <v>9409.35</v>
      </c>
      <c r="EU581" s="21">
        <f t="shared" si="1314"/>
        <v>8702.9500000000007</v>
      </c>
      <c r="EV581" s="21">
        <f t="shared" si="1315"/>
        <v>8223.9500000000007</v>
      </c>
      <c r="EW581" s="35"/>
      <c r="EX581" s="35"/>
      <c r="EY581" s="35"/>
      <c r="EZ581" s="21">
        <f t="shared" si="1218"/>
        <v>0</v>
      </c>
      <c r="FA581" s="21">
        <f t="shared" si="1218"/>
        <v>0</v>
      </c>
      <c r="FB581" s="21">
        <f t="shared" si="1218"/>
        <v>0</v>
      </c>
      <c r="FC581" s="23"/>
      <c r="FD581" s="23"/>
      <c r="FE581" s="23"/>
      <c r="FF581" s="35"/>
      <c r="FG581" s="35"/>
      <c r="FH581" s="35"/>
      <c r="FI581" s="21">
        <f t="shared" si="1316"/>
        <v>0</v>
      </c>
      <c r="FJ581" s="21">
        <f t="shared" si="1317"/>
        <v>0</v>
      </c>
      <c r="FK581" s="21">
        <f t="shared" si="1318"/>
        <v>0</v>
      </c>
      <c r="FL581" s="35"/>
      <c r="FM581" s="35"/>
      <c r="FN581" s="35"/>
      <c r="FO581" s="21">
        <f t="shared" si="1319"/>
        <v>7845.22</v>
      </c>
      <c r="FP581" s="21">
        <f t="shared" si="1320"/>
        <v>7258.55</v>
      </c>
      <c r="FQ581" s="21">
        <f t="shared" si="1321"/>
        <v>6887.21</v>
      </c>
      <c r="FR581" s="35"/>
      <c r="FS581" s="35"/>
      <c r="FT581" s="35"/>
      <c r="FU581" s="21">
        <f t="shared" si="1219"/>
        <v>0</v>
      </c>
      <c r="FV581" s="21">
        <f t="shared" si="1219"/>
        <v>0</v>
      </c>
      <c r="FW581" s="21">
        <f t="shared" si="1219"/>
        <v>0</v>
      </c>
      <c r="FX581" s="23"/>
      <c r="FY581" s="23"/>
      <c r="FZ581" s="23"/>
      <c r="GA581" s="35"/>
      <c r="GB581" s="35"/>
      <c r="GC581" s="35"/>
      <c r="GD581" s="21">
        <f t="shared" si="1322"/>
        <v>0</v>
      </c>
      <c r="GE581" s="21">
        <f t="shared" si="1323"/>
        <v>0</v>
      </c>
      <c r="GF581" s="21">
        <f t="shared" si="1324"/>
        <v>0</v>
      </c>
      <c r="GG581" s="35"/>
      <c r="GH581" s="35"/>
      <c r="GI581" s="35"/>
      <c r="GJ581" s="21">
        <f t="shared" si="1325"/>
        <v>0</v>
      </c>
      <c r="GK581" s="21">
        <f t="shared" si="1326"/>
        <v>0</v>
      </c>
      <c r="GL581" s="21">
        <f t="shared" si="1327"/>
        <v>0</v>
      </c>
      <c r="GM581" s="35"/>
      <c r="GN581" s="35"/>
      <c r="GO581" s="35"/>
      <c r="GP581" s="21">
        <f t="shared" si="1220"/>
        <v>0</v>
      </c>
      <c r="GQ581" s="21">
        <f t="shared" si="1220"/>
        <v>0</v>
      </c>
      <c r="GR581" s="21">
        <f t="shared" si="1220"/>
        <v>0</v>
      </c>
      <c r="GS581" s="23"/>
      <c r="GT581" s="23"/>
      <c r="GU581" s="23"/>
      <c r="GV581" s="35"/>
      <c r="GW581" s="35"/>
      <c r="GX581" s="35"/>
      <c r="GY581" s="21">
        <f t="shared" si="1328"/>
        <v>0</v>
      </c>
      <c r="GZ581" s="21">
        <f t="shared" si="1329"/>
        <v>0</v>
      </c>
      <c r="HA581" s="21">
        <f t="shared" si="1330"/>
        <v>0</v>
      </c>
      <c r="HB581" s="35"/>
      <c r="HC581" s="35"/>
      <c r="HD581" s="35"/>
      <c r="HE581" s="21">
        <f t="shared" si="1331"/>
        <v>8436.4</v>
      </c>
      <c r="HF581" s="21">
        <f t="shared" si="1332"/>
        <v>8345.5499999999993</v>
      </c>
      <c r="HG581" s="21">
        <f t="shared" si="1333"/>
        <v>7886</v>
      </c>
      <c r="HH581" s="35"/>
      <c r="HI581" s="35"/>
      <c r="HJ581" s="35"/>
      <c r="HK581" s="21">
        <f t="shared" si="1221"/>
        <v>0</v>
      </c>
      <c r="HL581" s="21">
        <f t="shared" si="1221"/>
        <v>0</v>
      </c>
      <c r="HM581" s="21">
        <f t="shared" si="1221"/>
        <v>0</v>
      </c>
      <c r="HN581" s="23"/>
      <c r="HO581" s="23"/>
      <c r="HP581" s="23"/>
      <c r="HQ581" s="35"/>
      <c r="HR581" s="35"/>
      <c r="HS581" s="35"/>
      <c r="HT581" s="21">
        <f t="shared" si="1334"/>
        <v>0</v>
      </c>
      <c r="HU581" s="21">
        <f t="shared" si="1335"/>
        <v>0</v>
      </c>
      <c r="HV581" s="21">
        <f t="shared" si="1336"/>
        <v>0</v>
      </c>
      <c r="HW581" s="35"/>
      <c r="HX581" s="35"/>
      <c r="HY581" s="35"/>
      <c r="HZ581" s="21">
        <f t="shared" si="1337"/>
        <v>9653.5499999999993</v>
      </c>
      <c r="IA581" s="21">
        <f t="shared" si="1338"/>
        <v>8107.33</v>
      </c>
      <c r="IB581" s="21">
        <f t="shared" si="1339"/>
        <v>7568.34</v>
      </c>
      <c r="IC581" s="35"/>
      <c r="ID581" s="35"/>
      <c r="IE581" s="35"/>
      <c r="IF581" s="21">
        <f t="shared" si="1222"/>
        <v>0</v>
      </c>
      <c r="IG581" s="21">
        <f t="shared" si="1222"/>
        <v>0</v>
      </c>
      <c r="IH581" s="21">
        <f t="shared" si="1222"/>
        <v>0</v>
      </c>
      <c r="II581" s="23"/>
      <c r="IJ581" s="23"/>
      <c r="IK581" s="23"/>
      <c r="IL581" s="35"/>
      <c r="IM581" s="35"/>
      <c r="IN581" s="35"/>
      <c r="IO581" s="21">
        <f t="shared" si="1340"/>
        <v>0</v>
      </c>
      <c r="IP581" s="21">
        <f t="shared" si="1341"/>
        <v>0</v>
      </c>
      <c r="IQ581" s="21">
        <f t="shared" si="1342"/>
        <v>0</v>
      </c>
      <c r="IR581" s="35"/>
      <c r="IS581" s="35"/>
      <c r="IT581" s="35"/>
      <c r="IU581" s="21">
        <f t="shared" si="1343"/>
        <v>8199.67</v>
      </c>
      <c r="IV581" s="21">
        <f t="shared" si="1344"/>
        <v>7560.18</v>
      </c>
      <c r="IW581" s="21">
        <f t="shared" si="1345"/>
        <v>7045.1</v>
      </c>
      <c r="IX581" s="35"/>
      <c r="IY581" s="35"/>
      <c r="IZ581" s="35"/>
      <c r="JA581" s="21">
        <f t="shared" si="1223"/>
        <v>0</v>
      </c>
      <c r="JB581" s="21">
        <f t="shared" si="1223"/>
        <v>0</v>
      </c>
      <c r="JC581" s="21">
        <f t="shared" si="1223"/>
        <v>0</v>
      </c>
      <c r="JD581" s="23"/>
      <c r="JE581" s="23"/>
      <c r="JF581" s="23"/>
      <c r="JG581" s="35"/>
      <c r="JH581" s="35"/>
      <c r="JI581" s="35"/>
      <c r="JJ581" s="21">
        <f t="shared" si="1346"/>
        <v>0</v>
      </c>
      <c r="JK581" s="21">
        <f t="shared" si="1347"/>
        <v>0</v>
      </c>
      <c r="JL581" s="21">
        <f t="shared" si="1348"/>
        <v>0</v>
      </c>
      <c r="JM581" s="35"/>
      <c r="JN581" s="35"/>
      <c r="JO581" s="35"/>
      <c r="JP581" s="21">
        <f t="shared" si="1349"/>
        <v>11960.99</v>
      </c>
      <c r="JQ581" s="21">
        <f t="shared" si="1350"/>
        <v>10571.39</v>
      </c>
      <c r="JR581" s="21">
        <f t="shared" si="1351"/>
        <v>10155.75</v>
      </c>
      <c r="JS581" s="35"/>
      <c r="JT581" s="35"/>
      <c r="JU581" s="35"/>
      <c r="JV581" s="21">
        <f t="shared" si="1224"/>
        <v>0</v>
      </c>
      <c r="JW581" s="21">
        <f t="shared" si="1224"/>
        <v>0</v>
      </c>
      <c r="JX581" s="21">
        <f t="shared" si="1224"/>
        <v>0</v>
      </c>
      <c r="JY581" s="23">
        <v>1</v>
      </c>
      <c r="JZ581" s="23"/>
      <c r="KA581" s="23"/>
      <c r="KB581" s="35"/>
      <c r="KC581" s="35"/>
      <c r="KD581" s="35"/>
      <c r="KE581" s="21">
        <f t="shared" si="1352"/>
        <v>17633.79</v>
      </c>
      <c r="KF581" s="21">
        <f t="shared" si="1353"/>
        <v>0</v>
      </c>
      <c r="KG581" s="21">
        <f t="shared" si="1354"/>
        <v>0</v>
      </c>
      <c r="KH581" s="35"/>
      <c r="KI581" s="35"/>
      <c r="KJ581" s="35"/>
      <c r="KK581" s="21">
        <f t="shared" si="1355"/>
        <v>8428.73</v>
      </c>
      <c r="KL581" s="21">
        <f t="shared" si="1356"/>
        <v>7257.38</v>
      </c>
      <c r="KM581" s="21">
        <f t="shared" si="1357"/>
        <v>6783.86</v>
      </c>
      <c r="KN581" s="35"/>
      <c r="KO581" s="35"/>
      <c r="KP581" s="35"/>
      <c r="KQ581" s="21">
        <f t="shared" si="1225"/>
        <v>8428.73</v>
      </c>
      <c r="KR581" s="21">
        <f t="shared" si="1225"/>
        <v>0</v>
      </c>
      <c r="KS581" s="21">
        <f t="shared" si="1225"/>
        <v>0</v>
      </c>
      <c r="KT581" s="23"/>
      <c r="KU581" s="23"/>
      <c r="KV581" s="23"/>
      <c r="KW581" s="35"/>
      <c r="KX581" s="35"/>
      <c r="KY581" s="35"/>
      <c r="KZ581" s="21">
        <f t="shared" si="1358"/>
        <v>0</v>
      </c>
      <c r="LA581" s="21">
        <f t="shared" si="1359"/>
        <v>0</v>
      </c>
      <c r="LB581" s="21">
        <f t="shared" si="1360"/>
        <v>0</v>
      </c>
      <c r="LC581" s="35"/>
      <c r="LD581" s="35"/>
      <c r="LE581" s="35"/>
      <c r="LF581" s="21">
        <f t="shared" si="1361"/>
        <v>7563.69</v>
      </c>
      <c r="LG581" s="21">
        <f t="shared" si="1362"/>
        <v>6573.27</v>
      </c>
      <c r="LH581" s="21">
        <f t="shared" si="1363"/>
        <v>6225.29</v>
      </c>
      <c r="LI581" s="35"/>
      <c r="LJ581" s="35"/>
      <c r="LK581" s="35"/>
      <c r="LL581" s="21">
        <f t="shared" si="1226"/>
        <v>0</v>
      </c>
      <c r="LM581" s="21">
        <f t="shared" si="1226"/>
        <v>0</v>
      </c>
      <c r="LN581" s="21">
        <f t="shared" si="1226"/>
        <v>0</v>
      </c>
      <c r="LO581" s="23"/>
      <c r="LP581" s="23"/>
      <c r="LQ581" s="23"/>
      <c r="LR581" s="35"/>
      <c r="LS581" s="35"/>
      <c r="LT581" s="35"/>
      <c r="LU581" s="21">
        <f t="shared" si="1364"/>
        <v>0</v>
      </c>
      <c r="LV581" s="21">
        <f t="shared" si="1365"/>
        <v>0</v>
      </c>
      <c r="LW581" s="21">
        <f t="shared" si="1366"/>
        <v>0</v>
      </c>
      <c r="LX581" s="35"/>
      <c r="LY581" s="35"/>
      <c r="LZ581" s="35"/>
      <c r="MA581" s="21">
        <f t="shared" si="1367"/>
        <v>10115.530000000001</v>
      </c>
      <c r="MB581" s="21">
        <f t="shared" si="1368"/>
        <v>9209.5300000000007</v>
      </c>
      <c r="MC581" s="21">
        <f t="shared" si="1369"/>
        <v>8754.75</v>
      </c>
      <c r="MD581" s="35"/>
      <c r="ME581" s="35"/>
      <c r="MF581" s="35"/>
      <c r="MG581" s="21">
        <f t="shared" si="1227"/>
        <v>0</v>
      </c>
      <c r="MH581" s="21">
        <f t="shared" si="1227"/>
        <v>0</v>
      </c>
      <c r="MI581" s="21">
        <f t="shared" si="1227"/>
        <v>0</v>
      </c>
      <c r="MJ581" s="23"/>
      <c r="MK581" s="23">
        <v>1</v>
      </c>
      <c r="ML581" s="23">
        <v>1</v>
      </c>
      <c r="MM581" s="35"/>
      <c r="MN581" s="35"/>
      <c r="MO581" s="35"/>
      <c r="MP581" s="21">
        <f t="shared" si="1370"/>
        <v>0</v>
      </c>
      <c r="MQ581" s="21">
        <f t="shared" si="1371"/>
        <v>17633.79</v>
      </c>
      <c r="MR581" s="21">
        <f t="shared" si="1372"/>
        <v>17633.79</v>
      </c>
      <c r="MS581" s="35"/>
      <c r="MT581" s="35"/>
      <c r="MU581" s="35"/>
      <c r="MV581" s="21">
        <f t="shared" si="1373"/>
        <v>11807.29</v>
      </c>
      <c r="MW581" s="21">
        <f t="shared" si="1374"/>
        <v>10445.44</v>
      </c>
      <c r="MX581" s="21">
        <f t="shared" si="1375"/>
        <v>9732.17</v>
      </c>
      <c r="MY581" s="35"/>
      <c r="MZ581" s="35"/>
      <c r="NA581" s="35"/>
      <c r="NB581" s="21">
        <f t="shared" si="1228"/>
        <v>0</v>
      </c>
      <c r="NC581" s="21">
        <f t="shared" si="1228"/>
        <v>10445.44</v>
      </c>
      <c r="ND581" s="21">
        <f t="shared" si="1228"/>
        <v>9732.17</v>
      </c>
      <c r="NE581" s="23"/>
      <c r="NF581" s="23"/>
      <c r="NG581" s="23"/>
      <c r="NH581" s="35"/>
      <c r="NI581" s="35"/>
      <c r="NJ581" s="35"/>
      <c r="NK581" s="21">
        <f t="shared" si="1376"/>
        <v>0</v>
      </c>
      <c r="NL581" s="21">
        <f t="shared" si="1377"/>
        <v>0</v>
      </c>
      <c r="NM581" s="21">
        <f t="shared" si="1378"/>
        <v>0</v>
      </c>
      <c r="NN581" s="35"/>
      <c r="NO581" s="35"/>
      <c r="NP581" s="35"/>
      <c r="NQ581" s="21">
        <f t="shared" si="1379"/>
        <v>7075.24</v>
      </c>
      <c r="NR581" s="21">
        <f t="shared" si="1380"/>
        <v>6664.91</v>
      </c>
      <c r="NS581" s="21">
        <f t="shared" si="1381"/>
        <v>6256.27</v>
      </c>
      <c r="NT581" s="35"/>
      <c r="NU581" s="35"/>
      <c r="NV581" s="35"/>
      <c r="NW581" s="21">
        <f t="shared" si="1229"/>
        <v>0</v>
      </c>
      <c r="NX581" s="21">
        <f t="shared" si="1229"/>
        <v>0</v>
      </c>
      <c r="NY581" s="21">
        <f t="shared" si="1229"/>
        <v>0</v>
      </c>
      <c r="NZ581" s="23"/>
      <c r="OA581" s="23"/>
      <c r="OB581" s="23"/>
      <c r="OC581" s="35"/>
      <c r="OD581" s="35"/>
      <c r="OE581" s="35"/>
      <c r="OF581" s="21">
        <f t="shared" si="1382"/>
        <v>0</v>
      </c>
      <c r="OG581" s="21">
        <f t="shared" si="1383"/>
        <v>0</v>
      </c>
      <c r="OH581" s="21">
        <f t="shared" si="1384"/>
        <v>0</v>
      </c>
      <c r="OI581" s="35"/>
      <c r="OJ581" s="35"/>
      <c r="OK581" s="35"/>
      <c r="OL581" s="21">
        <f t="shared" si="1385"/>
        <v>9955.0499999999993</v>
      </c>
      <c r="OM581" s="21">
        <f t="shared" si="1386"/>
        <v>9773.17</v>
      </c>
      <c r="ON581" s="21">
        <f t="shared" si="1387"/>
        <v>9253.57</v>
      </c>
      <c r="OO581" s="35"/>
      <c r="OP581" s="35"/>
      <c r="OQ581" s="35"/>
      <c r="OR581" s="21">
        <f t="shared" si="1230"/>
        <v>0</v>
      </c>
      <c r="OS581" s="21">
        <f t="shared" si="1230"/>
        <v>0</v>
      </c>
      <c r="OT581" s="21">
        <f t="shared" si="1230"/>
        <v>0</v>
      </c>
      <c r="OU581" s="23"/>
      <c r="OV581" s="23"/>
      <c r="OW581" s="23"/>
      <c r="OX581" s="35"/>
      <c r="OY581" s="35"/>
      <c r="OZ581" s="35"/>
      <c r="PA581" s="21">
        <f t="shared" si="1388"/>
        <v>0</v>
      </c>
      <c r="PB581" s="21">
        <f t="shared" si="1389"/>
        <v>0</v>
      </c>
      <c r="PC581" s="21">
        <f t="shared" si="1390"/>
        <v>0</v>
      </c>
      <c r="PD581" s="35"/>
      <c r="PE581" s="35"/>
      <c r="PF581" s="35"/>
      <c r="PG581" s="21">
        <f t="shared" si="1391"/>
        <v>7907.43</v>
      </c>
      <c r="PH581" s="21">
        <f t="shared" si="1392"/>
        <v>7619.92</v>
      </c>
      <c r="PI581" s="21">
        <f t="shared" si="1393"/>
        <v>7237.21</v>
      </c>
      <c r="PJ581" s="35"/>
      <c r="PK581" s="35"/>
      <c r="PL581" s="35"/>
      <c r="PM581" s="21">
        <f t="shared" si="1231"/>
        <v>0</v>
      </c>
      <c r="PN581" s="21">
        <f t="shared" si="1231"/>
        <v>0</v>
      </c>
      <c r="PO581" s="21">
        <f t="shared" si="1231"/>
        <v>0</v>
      </c>
      <c r="PP581" s="23"/>
      <c r="PQ581" s="23">
        <v>1</v>
      </c>
      <c r="PR581" s="23">
        <v>1</v>
      </c>
      <c r="PS581" s="35"/>
      <c r="PT581" s="35"/>
      <c r="PU581" s="35"/>
      <c r="PV581" s="21">
        <f t="shared" si="1394"/>
        <v>0</v>
      </c>
      <c r="PW581" s="21">
        <f t="shared" si="1395"/>
        <v>17633.79</v>
      </c>
      <c r="PX581" s="21">
        <f t="shared" si="1396"/>
        <v>17633.79</v>
      </c>
      <c r="PY581" s="35"/>
      <c r="PZ581" s="35"/>
      <c r="QA581" s="35"/>
      <c r="QB581" s="21">
        <f t="shared" si="1397"/>
        <v>9708.8799999999992</v>
      </c>
      <c r="QC581" s="21">
        <f t="shared" si="1398"/>
        <v>8798.0400000000009</v>
      </c>
      <c r="QD581" s="21">
        <f t="shared" si="1399"/>
        <v>8319.7800000000007</v>
      </c>
      <c r="QE581" s="35"/>
      <c r="QF581" s="35"/>
      <c r="QG581" s="35"/>
      <c r="QH581" s="21">
        <f t="shared" si="1232"/>
        <v>0</v>
      </c>
      <c r="QI581" s="21">
        <f t="shared" si="1232"/>
        <v>8798.0400000000009</v>
      </c>
      <c r="QJ581" s="21">
        <f t="shared" si="1232"/>
        <v>8319.7800000000007</v>
      </c>
      <c r="QK581" s="23"/>
      <c r="QL581" s="23"/>
      <c r="QM581" s="23"/>
      <c r="QN581" s="35"/>
      <c r="QO581" s="35"/>
      <c r="QP581" s="35"/>
      <c r="QQ581" s="21">
        <f t="shared" si="1400"/>
        <v>0</v>
      </c>
      <c r="QR581" s="21">
        <f t="shared" si="1401"/>
        <v>0</v>
      </c>
      <c r="QS581" s="21">
        <f t="shared" si="1402"/>
        <v>0</v>
      </c>
      <c r="QT581" s="35"/>
      <c r="QU581" s="35"/>
      <c r="QV581" s="35"/>
      <c r="QW581" s="21">
        <f t="shared" si="1403"/>
        <v>8745.93</v>
      </c>
      <c r="QX581" s="21">
        <f t="shared" si="1404"/>
        <v>8210.41</v>
      </c>
      <c r="QY581" s="21">
        <f t="shared" si="1405"/>
        <v>7643.92</v>
      </c>
      <c r="QZ581" s="35"/>
      <c r="RA581" s="35"/>
      <c r="RB581" s="35"/>
      <c r="RC581" s="21">
        <f t="shared" si="1233"/>
        <v>0</v>
      </c>
      <c r="RD581" s="21">
        <f t="shared" si="1233"/>
        <v>0</v>
      </c>
      <c r="RE581" s="21">
        <f t="shared" si="1233"/>
        <v>0</v>
      </c>
      <c r="RF581" s="23"/>
      <c r="RG581" s="23"/>
      <c r="RH581" s="23"/>
      <c r="RI581" s="35"/>
      <c r="RJ581" s="35"/>
      <c r="RK581" s="35"/>
      <c r="RL581" s="21">
        <f t="shared" si="1406"/>
        <v>0</v>
      </c>
      <c r="RM581" s="21">
        <f t="shared" si="1407"/>
        <v>0</v>
      </c>
      <c r="RN581" s="21">
        <f t="shared" si="1408"/>
        <v>0</v>
      </c>
      <c r="RO581" s="35"/>
      <c r="RP581" s="35"/>
      <c r="RQ581" s="35"/>
      <c r="RR581" s="21">
        <f t="shared" si="1409"/>
        <v>6037.91</v>
      </c>
      <c r="RS581" s="21">
        <f t="shared" si="1410"/>
        <v>6072.1</v>
      </c>
      <c r="RT581" s="21">
        <f t="shared" si="1411"/>
        <v>5643.69</v>
      </c>
      <c r="RU581" s="35"/>
      <c r="RV581" s="35"/>
      <c r="RW581" s="35"/>
      <c r="RX581" s="21">
        <f t="shared" si="1234"/>
        <v>0</v>
      </c>
      <c r="RY581" s="21">
        <f t="shared" si="1234"/>
        <v>0</v>
      </c>
      <c r="RZ581" s="21">
        <f t="shared" si="1234"/>
        <v>0</v>
      </c>
      <c r="SA581" s="23"/>
      <c r="SB581" s="23"/>
      <c r="SC581" s="23"/>
      <c r="SD581" s="35"/>
      <c r="SE581" s="35"/>
      <c r="SF581" s="35"/>
      <c r="SG581" s="21">
        <f t="shared" si="1412"/>
        <v>0</v>
      </c>
      <c r="SH581" s="21">
        <f t="shared" si="1413"/>
        <v>0</v>
      </c>
      <c r="SI581" s="21">
        <f t="shared" si="1414"/>
        <v>0</v>
      </c>
      <c r="SJ581" s="35"/>
      <c r="SK581" s="35"/>
      <c r="SL581" s="35"/>
      <c r="SM581" s="21">
        <f t="shared" si="1415"/>
        <v>8810.1200000000008</v>
      </c>
      <c r="SN581" s="21">
        <f t="shared" si="1416"/>
        <v>7471.16</v>
      </c>
      <c r="SO581" s="21">
        <f t="shared" si="1417"/>
        <v>7004.15</v>
      </c>
      <c r="SP581" s="35"/>
      <c r="SQ581" s="35"/>
      <c r="SR581" s="35"/>
      <c r="SS581" s="21">
        <f t="shared" si="1235"/>
        <v>0</v>
      </c>
      <c r="ST581" s="21">
        <f t="shared" si="1235"/>
        <v>0</v>
      </c>
      <c r="SU581" s="21">
        <f t="shared" si="1235"/>
        <v>0</v>
      </c>
      <c r="SV581" s="23"/>
      <c r="SW581" s="23">
        <v>1</v>
      </c>
      <c r="SX581" s="23">
        <v>1</v>
      </c>
      <c r="SY581" s="35"/>
      <c r="SZ581" s="35"/>
      <c r="TA581" s="35"/>
      <c r="TB581" s="21">
        <f t="shared" si="1418"/>
        <v>0</v>
      </c>
      <c r="TC581" s="21">
        <f t="shared" si="1419"/>
        <v>17633.79</v>
      </c>
      <c r="TD581" s="21">
        <f t="shared" si="1420"/>
        <v>17633.79</v>
      </c>
      <c r="TE581" s="35"/>
      <c r="TF581" s="35"/>
      <c r="TG581" s="35"/>
      <c r="TH581" s="21">
        <f t="shared" si="1421"/>
        <v>8928.5499999999993</v>
      </c>
      <c r="TI581" s="21">
        <f t="shared" si="1422"/>
        <v>7923.68</v>
      </c>
      <c r="TJ581" s="21">
        <f t="shared" si="1423"/>
        <v>7498.59</v>
      </c>
      <c r="TK581" s="35"/>
      <c r="TL581" s="35"/>
      <c r="TM581" s="35"/>
      <c r="TN581" s="21">
        <f t="shared" si="1236"/>
        <v>0</v>
      </c>
      <c r="TO581" s="21">
        <f t="shared" si="1236"/>
        <v>7923.68</v>
      </c>
      <c r="TP581" s="21">
        <f t="shared" si="1236"/>
        <v>7498.59</v>
      </c>
      <c r="TQ581" s="23">
        <v>1</v>
      </c>
      <c r="TR581" s="23"/>
      <c r="TS581" s="23"/>
      <c r="TT581" s="35"/>
      <c r="TU581" s="35"/>
      <c r="TV581" s="35"/>
      <c r="TW581" s="21">
        <f t="shared" si="1424"/>
        <v>17633.79</v>
      </c>
      <c r="TX581" s="21">
        <f t="shared" si="1425"/>
        <v>0</v>
      </c>
      <c r="TY581" s="21">
        <f t="shared" si="1426"/>
        <v>0</v>
      </c>
      <c r="TZ581" s="35"/>
      <c r="UA581" s="35"/>
      <c r="UB581" s="35"/>
      <c r="UC581" s="21">
        <f t="shared" si="1427"/>
        <v>9682.91</v>
      </c>
      <c r="UD581" s="21">
        <f t="shared" si="1428"/>
        <v>8392.77</v>
      </c>
      <c r="UE581" s="21">
        <f t="shared" si="1429"/>
        <v>7860.72</v>
      </c>
      <c r="UF581" s="35"/>
      <c r="UG581" s="35"/>
      <c r="UH581" s="35"/>
      <c r="UI581" s="21">
        <f t="shared" si="1237"/>
        <v>9682.91</v>
      </c>
      <c r="UJ581" s="21">
        <f t="shared" si="1237"/>
        <v>0</v>
      </c>
      <c r="UK581" s="21">
        <f t="shared" si="1237"/>
        <v>0</v>
      </c>
      <c r="UL581" s="23"/>
      <c r="UM581" s="23"/>
      <c r="UN581" s="23"/>
      <c r="UO581" s="35"/>
      <c r="UP581" s="35"/>
      <c r="UQ581" s="35"/>
      <c r="UR581" s="21">
        <f t="shared" si="1430"/>
        <v>0</v>
      </c>
      <c r="US581" s="21">
        <f t="shared" si="1431"/>
        <v>0</v>
      </c>
      <c r="UT581" s="21">
        <f t="shared" si="1432"/>
        <v>0</v>
      </c>
      <c r="UU581" s="35"/>
      <c r="UV581" s="35"/>
      <c r="UW581" s="35"/>
      <c r="UX581" s="21">
        <f t="shared" si="1433"/>
        <v>9260.59</v>
      </c>
      <c r="UY581" s="21">
        <f t="shared" si="1434"/>
        <v>8301.5300000000007</v>
      </c>
      <c r="UZ581" s="21">
        <f t="shared" si="1435"/>
        <v>7704.77</v>
      </c>
      <c r="VA581" s="35"/>
      <c r="VB581" s="35"/>
      <c r="VC581" s="35"/>
      <c r="VD581" s="21">
        <f t="shared" si="1238"/>
        <v>0</v>
      </c>
      <c r="VE581" s="21">
        <f t="shared" si="1238"/>
        <v>0</v>
      </c>
      <c r="VF581" s="21">
        <f t="shared" si="1238"/>
        <v>0</v>
      </c>
      <c r="VG581" s="23"/>
      <c r="VH581" s="23"/>
      <c r="VI581" s="23"/>
      <c r="VJ581" s="35"/>
      <c r="VK581" s="35"/>
      <c r="VL581" s="35"/>
      <c r="VM581" s="21">
        <f t="shared" si="1436"/>
        <v>0</v>
      </c>
      <c r="VN581" s="21">
        <f t="shared" si="1437"/>
        <v>0</v>
      </c>
      <c r="VO581" s="21">
        <f t="shared" si="1438"/>
        <v>0</v>
      </c>
      <c r="VP581" s="35"/>
      <c r="VQ581" s="35"/>
      <c r="VR581" s="35"/>
      <c r="VS581" s="21">
        <f t="shared" si="1439"/>
        <v>0</v>
      </c>
      <c r="VT581" s="21">
        <f t="shared" si="1440"/>
        <v>0</v>
      </c>
      <c r="VU581" s="21">
        <f t="shared" si="1441"/>
        <v>0</v>
      </c>
      <c r="VV581" s="35"/>
      <c r="VW581" s="35"/>
      <c r="VX581" s="35"/>
      <c r="VY581" s="21">
        <f t="shared" si="1239"/>
        <v>0</v>
      </c>
      <c r="VZ581" s="21">
        <f t="shared" si="1239"/>
        <v>0</v>
      </c>
      <c r="WA581" s="21">
        <f t="shared" si="1239"/>
        <v>0</v>
      </c>
      <c r="WB581" s="23"/>
      <c r="WC581" s="23"/>
      <c r="WD581" s="23"/>
      <c r="WE581" s="35"/>
      <c r="WF581" s="35"/>
      <c r="WG581" s="35"/>
      <c r="WH581" s="21">
        <f t="shared" si="1442"/>
        <v>0</v>
      </c>
      <c r="WI581" s="21">
        <f t="shared" si="1443"/>
        <v>0</v>
      </c>
      <c r="WJ581" s="21">
        <f t="shared" si="1444"/>
        <v>0</v>
      </c>
      <c r="WK581" s="35"/>
      <c r="WL581" s="35"/>
      <c r="WM581" s="35"/>
      <c r="WN581" s="21">
        <f t="shared" si="1445"/>
        <v>6992.71</v>
      </c>
      <c r="WO581" s="21">
        <f t="shared" si="1446"/>
        <v>6752.44</v>
      </c>
      <c r="WP581" s="21">
        <f t="shared" si="1447"/>
        <v>6398.53</v>
      </c>
      <c r="WQ581" s="35"/>
      <c r="WR581" s="35"/>
      <c r="WS581" s="35"/>
      <c r="WT581" s="21">
        <f t="shared" si="1240"/>
        <v>0</v>
      </c>
      <c r="WU581" s="21">
        <f t="shared" si="1240"/>
        <v>0</v>
      </c>
      <c r="WV581" s="21">
        <f t="shared" si="1240"/>
        <v>0</v>
      </c>
      <c r="WW581" s="23"/>
      <c r="WX581" s="23"/>
      <c r="WY581" s="23"/>
      <c r="WZ581" s="35"/>
      <c r="XA581" s="35"/>
      <c r="XB581" s="35"/>
      <c r="XC581" s="21">
        <f t="shared" si="1448"/>
        <v>0</v>
      </c>
      <c r="XD581" s="21">
        <f t="shared" si="1449"/>
        <v>0</v>
      </c>
      <c r="XE581" s="21">
        <f t="shared" si="1450"/>
        <v>0</v>
      </c>
      <c r="XF581" s="35"/>
      <c r="XG581" s="35"/>
      <c r="XH581" s="35"/>
      <c r="XI581" s="21">
        <f t="shared" si="1451"/>
        <v>7098.1</v>
      </c>
      <c r="XJ581" s="21">
        <f t="shared" si="1452"/>
        <v>6567.9</v>
      </c>
      <c r="XK581" s="21">
        <f t="shared" si="1453"/>
        <v>6165.88</v>
      </c>
      <c r="XL581" s="35"/>
      <c r="XM581" s="35"/>
      <c r="XN581" s="35"/>
      <c r="XO581" s="21">
        <f t="shared" si="1241"/>
        <v>0</v>
      </c>
      <c r="XP581" s="21">
        <f t="shared" si="1241"/>
        <v>0</v>
      </c>
      <c r="XQ581" s="21">
        <f t="shared" si="1241"/>
        <v>0</v>
      </c>
      <c r="XR581" s="23"/>
      <c r="XS581" s="23"/>
      <c r="XT581" s="23"/>
      <c r="XU581" s="35"/>
      <c r="XV581" s="35"/>
      <c r="XW581" s="35"/>
      <c r="XX581" s="21">
        <f t="shared" si="1454"/>
        <v>0</v>
      </c>
      <c r="XY581" s="21">
        <f t="shared" si="1455"/>
        <v>0</v>
      </c>
      <c r="XZ581" s="21">
        <f t="shared" si="1456"/>
        <v>0</v>
      </c>
      <c r="YA581" s="35"/>
      <c r="YB581" s="35"/>
      <c r="YC581" s="35"/>
      <c r="YD581" s="21">
        <f t="shared" si="1457"/>
        <v>6202.7</v>
      </c>
      <c r="YE581" s="21">
        <f t="shared" si="1458"/>
        <v>5972.38</v>
      </c>
      <c r="YF581" s="21">
        <f t="shared" si="1459"/>
        <v>5603.76</v>
      </c>
      <c r="YG581" s="35"/>
      <c r="YH581" s="35"/>
      <c r="YI581" s="35"/>
      <c r="YJ581" s="21">
        <f t="shared" si="1242"/>
        <v>0</v>
      </c>
      <c r="YK581" s="21">
        <f t="shared" si="1242"/>
        <v>0</v>
      </c>
      <c r="YL581" s="21">
        <f t="shared" si="1242"/>
        <v>0</v>
      </c>
      <c r="YM581" s="23"/>
      <c r="YN581" s="23">
        <v>1</v>
      </c>
      <c r="YO581" s="23">
        <v>1</v>
      </c>
      <c r="YP581" s="35"/>
      <c r="YQ581" s="35"/>
      <c r="YR581" s="35"/>
      <c r="YS581" s="21">
        <f t="shared" si="1460"/>
        <v>0</v>
      </c>
      <c r="YT581" s="21">
        <f t="shared" si="1461"/>
        <v>17633.79</v>
      </c>
      <c r="YU581" s="21">
        <f t="shared" si="1462"/>
        <v>17633.79</v>
      </c>
      <c r="YV581" s="35"/>
      <c r="YW581" s="35"/>
      <c r="YX581" s="35"/>
      <c r="YY581" s="21">
        <f t="shared" si="1463"/>
        <v>7677.02</v>
      </c>
      <c r="YZ581" s="21">
        <f t="shared" si="1464"/>
        <v>6952.13</v>
      </c>
      <c r="ZA581" s="21">
        <f t="shared" si="1465"/>
        <v>6492.71</v>
      </c>
      <c r="ZB581" s="35"/>
      <c r="ZC581" s="35"/>
      <c r="ZD581" s="35"/>
      <c r="ZE581" s="21">
        <f t="shared" si="1243"/>
        <v>0</v>
      </c>
      <c r="ZF581" s="21">
        <f t="shared" si="1243"/>
        <v>6952.13</v>
      </c>
      <c r="ZG581" s="21">
        <f t="shared" si="1243"/>
        <v>6492.71</v>
      </c>
      <c r="ZH581" s="23"/>
      <c r="ZI581" s="23"/>
      <c r="ZJ581" s="23"/>
      <c r="ZK581" s="35"/>
      <c r="ZL581" s="35"/>
      <c r="ZM581" s="35"/>
      <c r="ZN581" s="21">
        <f t="shared" si="1466"/>
        <v>0</v>
      </c>
      <c r="ZO581" s="21">
        <f t="shared" si="1467"/>
        <v>0</v>
      </c>
      <c r="ZP581" s="21">
        <f t="shared" si="1468"/>
        <v>0</v>
      </c>
      <c r="ZQ581" s="35"/>
      <c r="ZR581" s="35"/>
      <c r="ZS581" s="35"/>
      <c r="ZT581" s="21">
        <f t="shared" si="1469"/>
        <v>10046.549999999999</v>
      </c>
      <c r="ZU581" s="21">
        <f t="shared" si="1470"/>
        <v>6109.5</v>
      </c>
      <c r="ZV581" s="21">
        <f t="shared" si="1471"/>
        <v>5695.05</v>
      </c>
      <c r="ZW581" s="35"/>
      <c r="ZX581" s="35"/>
      <c r="ZY581" s="35"/>
      <c r="ZZ581" s="21">
        <f t="shared" si="1244"/>
        <v>0</v>
      </c>
      <c r="AAA581" s="21">
        <f t="shared" si="1244"/>
        <v>0</v>
      </c>
      <c r="AAB581" s="21">
        <f t="shared" si="1244"/>
        <v>0</v>
      </c>
      <c r="AAC581" s="23"/>
      <c r="AAD581" s="23"/>
      <c r="AAE581" s="23"/>
      <c r="AAF581" s="35"/>
      <c r="AAG581" s="35"/>
      <c r="AAH581" s="35"/>
      <c r="AAI581" s="21">
        <f t="shared" si="1472"/>
        <v>0</v>
      </c>
      <c r="AAJ581" s="21">
        <f t="shared" si="1473"/>
        <v>0</v>
      </c>
      <c r="AAK581" s="21">
        <f t="shared" si="1474"/>
        <v>0</v>
      </c>
      <c r="AAL581" s="35"/>
      <c r="AAM581" s="35"/>
      <c r="AAN581" s="35"/>
      <c r="AAO581" s="21">
        <f t="shared" si="1475"/>
        <v>8677.06</v>
      </c>
      <c r="AAP581" s="21">
        <f t="shared" si="1476"/>
        <v>8329.27</v>
      </c>
      <c r="AAQ581" s="21">
        <f t="shared" si="1477"/>
        <v>7795.59</v>
      </c>
      <c r="AAR581" s="35"/>
      <c r="AAS581" s="35"/>
      <c r="AAT581" s="35"/>
      <c r="AAU581" s="21">
        <f t="shared" si="1245"/>
        <v>0</v>
      </c>
      <c r="AAV581" s="21">
        <f t="shared" si="1245"/>
        <v>0</v>
      </c>
      <c r="AAW581" s="21">
        <f t="shared" si="1245"/>
        <v>0</v>
      </c>
      <c r="AAX581" s="23"/>
      <c r="AAY581" s="23"/>
      <c r="AAZ581" s="23"/>
      <c r="ABA581" s="35"/>
      <c r="ABB581" s="35"/>
      <c r="ABC581" s="35"/>
      <c r="ABD581" s="21">
        <f t="shared" si="1478"/>
        <v>0</v>
      </c>
      <c r="ABE581" s="21">
        <f t="shared" si="1479"/>
        <v>0</v>
      </c>
      <c r="ABF581" s="21">
        <f t="shared" si="1480"/>
        <v>0</v>
      </c>
      <c r="ABG581" s="35"/>
      <c r="ABH581" s="35"/>
      <c r="ABI581" s="35"/>
      <c r="ABJ581" s="21">
        <f t="shared" si="1481"/>
        <v>5503.65</v>
      </c>
      <c r="ABK581" s="21">
        <f t="shared" si="1482"/>
        <v>5153.2299999999996</v>
      </c>
      <c r="ABL581" s="21">
        <f t="shared" si="1483"/>
        <v>4782.13</v>
      </c>
      <c r="ABM581" s="35"/>
      <c r="ABN581" s="35"/>
      <c r="ABO581" s="35"/>
      <c r="ABP581" s="21">
        <f t="shared" si="1246"/>
        <v>0</v>
      </c>
      <c r="ABQ581" s="21">
        <f t="shared" si="1246"/>
        <v>0</v>
      </c>
      <c r="ABR581" s="21">
        <f t="shared" si="1246"/>
        <v>0</v>
      </c>
      <c r="ABS581" s="23"/>
      <c r="ABT581" s="23"/>
      <c r="ABU581" s="23"/>
      <c r="ABV581" s="35"/>
      <c r="ABW581" s="35"/>
      <c r="ABX581" s="35"/>
      <c r="ABY581" s="21">
        <f t="shared" si="1484"/>
        <v>0</v>
      </c>
      <c r="ABZ581" s="21">
        <f t="shared" si="1485"/>
        <v>0</v>
      </c>
      <c r="ACA581" s="21">
        <f t="shared" si="1486"/>
        <v>0</v>
      </c>
      <c r="ACB581" s="35"/>
      <c r="ACC581" s="35"/>
      <c r="ACD581" s="35"/>
      <c r="ACE581" s="21">
        <f t="shared" si="1487"/>
        <v>6697.05</v>
      </c>
      <c r="ACF581" s="21">
        <f t="shared" si="1488"/>
        <v>6156.48</v>
      </c>
      <c r="ACG581" s="21">
        <f t="shared" si="1489"/>
        <v>5821.69</v>
      </c>
      <c r="ACH581" s="35"/>
      <c r="ACI581" s="35"/>
      <c r="ACJ581" s="35"/>
      <c r="ACK581" s="21">
        <f t="shared" si="1247"/>
        <v>0</v>
      </c>
      <c r="ACL581" s="21">
        <f t="shared" si="1247"/>
        <v>0</v>
      </c>
      <c r="ACM581" s="21">
        <f t="shared" si="1247"/>
        <v>0</v>
      </c>
      <c r="ACN581" s="23"/>
      <c r="ACO581" s="23"/>
      <c r="ACP581" s="23"/>
      <c r="ACQ581" s="35"/>
      <c r="ACR581" s="35"/>
      <c r="ACS581" s="35"/>
      <c r="ACT581" s="21">
        <f t="shared" si="1490"/>
        <v>0</v>
      </c>
      <c r="ACU581" s="21">
        <f t="shared" si="1491"/>
        <v>0</v>
      </c>
      <c r="ACV581" s="21">
        <f t="shared" si="1492"/>
        <v>0</v>
      </c>
      <c r="ACW581" s="35"/>
      <c r="ACX581" s="35"/>
      <c r="ACY581" s="35"/>
      <c r="ACZ581" s="21">
        <f t="shared" si="1493"/>
        <v>7230.29</v>
      </c>
      <c r="ADA581" s="21">
        <f t="shared" si="1494"/>
        <v>6713.97</v>
      </c>
      <c r="ADB581" s="21">
        <f t="shared" si="1495"/>
        <v>6333.91</v>
      </c>
      <c r="ADC581" s="35"/>
      <c r="ADD581" s="35"/>
      <c r="ADE581" s="35"/>
      <c r="ADF581" s="21">
        <f t="shared" si="1248"/>
        <v>0</v>
      </c>
      <c r="ADG581" s="21">
        <f t="shared" si="1248"/>
        <v>0</v>
      </c>
      <c r="ADH581" s="21">
        <f t="shared" si="1248"/>
        <v>0</v>
      </c>
      <c r="ADI581" s="23"/>
      <c r="ADJ581" s="23"/>
      <c r="ADK581" s="23"/>
      <c r="ADL581" s="35"/>
      <c r="ADM581" s="35"/>
      <c r="ADN581" s="35"/>
      <c r="ADO581" s="21">
        <f t="shared" si="1496"/>
        <v>0</v>
      </c>
      <c r="ADP581" s="21">
        <f t="shared" si="1497"/>
        <v>0</v>
      </c>
      <c r="ADQ581" s="21">
        <f t="shared" si="1498"/>
        <v>0</v>
      </c>
      <c r="ADR581" s="35"/>
      <c r="ADS581" s="35"/>
      <c r="ADT581" s="35"/>
      <c r="ADU581" s="21">
        <f t="shared" si="1499"/>
        <v>6304.81</v>
      </c>
      <c r="ADV581" s="21">
        <f t="shared" si="1500"/>
        <v>5710.57</v>
      </c>
      <c r="ADW581" s="21">
        <f t="shared" si="1501"/>
        <v>5320.45</v>
      </c>
      <c r="ADX581" s="35"/>
      <c r="ADY581" s="35"/>
      <c r="ADZ581" s="35"/>
      <c r="AEA581" s="21">
        <f t="shared" si="1249"/>
        <v>0</v>
      </c>
      <c r="AEB581" s="21">
        <f t="shared" si="1249"/>
        <v>0</v>
      </c>
      <c r="AEC581" s="21">
        <f t="shared" si="1249"/>
        <v>0</v>
      </c>
      <c r="AED581" s="23"/>
      <c r="AEE581" s="23"/>
      <c r="AEF581" s="23"/>
      <c r="AEG581" s="35"/>
      <c r="AEH581" s="35"/>
      <c r="AEI581" s="35"/>
      <c r="AEJ581" s="21">
        <f t="shared" si="1502"/>
        <v>0</v>
      </c>
      <c r="AEK581" s="21">
        <f t="shared" si="1503"/>
        <v>0</v>
      </c>
      <c r="AEL581" s="21">
        <f t="shared" si="1504"/>
        <v>0</v>
      </c>
      <c r="AEM581" s="35"/>
      <c r="AEN581" s="35"/>
      <c r="AEO581" s="35"/>
      <c r="AEP581" s="21">
        <f t="shared" si="1505"/>
        <v>7315.71</v>
      </c>
      <c r="AEQ581" s="21">
        <f t="shared" si="1506"/>
        <v>7244.52</v>
      </c>
      <c r="AER581" s="21">
        <f t="shared" si="1507"/>
        <v>6843.86</v>
      </c>
      <c r="AES581" s="35"/>
      <c r="AET581" s="35"/>
      <c r="AEU581" s="35"/>
      <c r="AEV581" s="21">
        <f t="shared" si="1250"/>
        <v>0</v>
      </c>
      <c r="AEW581" s="21">
        <f t="shared" si="1250"/>
        <v>0</v>
      </c>
      <c r="AEX581" s="21">
        <f t="shared" si="1250"/>
        <v>0</v>
      </c>
      <c r="AEY581" s="23"/>
      <c r="AEZ581" s="23"/>
      <c r="AFA581" s="23"/>
      <c r="AFB581" s="35"/>
      <c r="AFC581" s="35"/>
      <c r="AFD581" s="35"/>
      <c r="AFE581" s="21">
        <f t="shared" si="1508"/>
        <v>0</v>
      </c>
      <c r="AFF581" s="21">
        <f t="shared" si="1509"/>
        <v>0</v>
      </c>
      <c r="AFG581" s="21">
        <f t="shared" si="1510"/>
        <v>0</v>
      </c>
      <c r="AFH581" s="35"/>
      <c r="AFI581" s="35"/>
      <c r="AFJ581" s="35"/>
      <c r="AFK581" s="21">
        <f t="shared" si="1511"/>
        <v>7950.09</v>
      </c>
      <c r="AFL581" s="21">
        <f t="shared" si="1512"/>
        <v>7539.01</v>
      </c>
      <c r="AFM581" s="21">
        <f t="shared" si="1513"/>
        <v>7107.9</v>
      </c>
      <c r="AFN581" s="35"/>
      <c r="AFO581" s="35"/>
      <c r="AFP581" s="35"/>
      <c r="AFQ581" s="21">
        <f t="shared" si="1251"/>
        <v>0</v>
      </c>
      <c r="AFR581" s="21">
        <f t="shared" si="1251"/>
        <v>0</v>
      </c>
      <c r="AFS581" s="21">
        <f t="shared" si="1251"/>
        <v>0</v>
      </c>
      <c r="AFT581" s="23">
        <v>1</v>
      </c>
      <c r="AFU581" s="23"/>
      <c r="AFV581" s="23"/>
      <c r="AFW581" s="35"/>
      <c r="AFX581" s="35"/>
      <c r="AFY581" s="35"/>
      <c r="AFZ581" s="21">
        <f t="shared" si="1514"/>
        <v>17633.79</v>
      </c>
      <c r="AGA581" s="21">
        <f t="shared" si="1515"/>
        <v>0</v>
      </c>
      <c r="AGB581" s="21">
        <f t="shared" si="1516"/>
        <v>0</v>
      </c>
      <c r="AGC581" s="35"/>
      <c r="AGD581" s="35"/>
      <c r="AGE581" s="35"/>
      <c r="AGF581" s="21">
        <f t="shared" si="1517"/>
        <v>8714.92</v>
      </c>
      <c r="AGG581" s="21">
        <f t="shared" si="1518"/>
        <v>7769.18</v>
      </c>
      <c r="AGH581" s="21">
        <f t="shared" si="1519"/>
        <v>7330.21</v>
      </c>
      <c r="AGI581" s="35"/>
      <c r="AGJ581" s="35"/>
      <c r="AGK581" s="35"/>
      <c r="AGL581" s="21">
        <f t="shared" si="1252"/>
        <v>8714.92</v>
      </c>
      <c r="AGM581" s="21">
        <f t="shared" si="1252"/>
        <v>0</v>
      </c>
      <c r="AGN581" s="21">
        <f t="shared" si="1252"/>
        <v>0</v>
      </c>
      <c r="AGO581" s="23"/>
      <c r="AGP581" s="23"/>
      <c r="AGQ581" s="23"/>
      <c r="AGR581" s="35"/>
      <c r="AGS581" s="35"/>
      <c r="AGT581" s="35"/>
      <c r="AGU581" s="21">
        <f t="shared" si="1520"/>
        <v>0</v>
      </c>
      <c r="AGV581" s="21">
        <f t="shared" si="1521"/>
        <v>0</v>
      </c>
      <c r="AGW581" s="21">
        <f t="shared" si="1522"/>
        <v>0</v>
      </c>
      <c r="AGX581" s="35"/>
      <c r="AGY581" s="35"/>
      <c r="AGZ581" s="35"/>
      <c r="AHA581" s="21">
        <f t="shared" si="1523"/>
        <v>13074.44</v>
      </c>
      <c r="AHB581" s="21">
        <f t="shared" si="1524"/>
        <v>11583.45</v>
      </c>
      <c r="AHC581" s="21">
        <f t="shared" si="1525"/>
        <v>10906.54</v>
      </c>
      <c r="AHD581" s="35"/>
      <c r="AHE581" s="35"/>
      <c r="AHF581" s="35"/>
      <c r="AHG581" s="21">
        <f t="shared" si="1253"/>
        <v>0</v>
      </c>
      <c r="AHH581" s="21">
        <f t="shared" si="1253"/>
        <v>0</v>
      </c>
      <c r="AHI581" s="21">
        <f t="shared" si="1253"/>
        <v>0</v>
      </c>
      <c r="AHJ581" s="23"/>
      <c r="AHK581" s="23"/>
      <c r="AHL581" s="23"/>
      <c r="AHM581" s="35"/>
      <c r="AHN581" s="35"/>
      <c r="AHO581" s="35"/>
      <c r="AHP581" s="21">
        <f t="shared" si="1526"/>
        <v>0</v>
      </c>
      <c r="AHQ581" s="21">
        <f t="shared" si="1527"/>
        <v>0</v>
      </c>
      <c r="AHR581" s="21">
        <f t="shared" si="1528"/>
        <v>0</v>
      </c>
      <c r="AHS581" s="35"/>
      <c r="AHT581" s="35"/>
      <c r="AHU581" s="35"/>
      <c r="AHV581" s="21">
        <f t="shared" si="1529"/>
        <v>7668.62</v>
      </c>
      <c r="AHW581" s="21">
        <f t="shared" si="1530"/>
        <v>7128.5</v>
      </c>
      <c r="AHX581" s="21">
        <f t="shared" si="1531"/>
        <v>6689</v>
      </c>
      <c r="AHY581" s="35"/>
      <c r="AHZ581" s="35"/>
      <c r="AIA581" s="35"/>
      <c r="AIB581" s="21">
        <f t="shared" si="1254"/>
        <v>0</v>
      </c>
      <c r="AIC581" s="21">
        <f t="shared" si="1254"/>
        <v>0</v>
      </c>
      <c r="AID581" s="21">
        <f t="shared" si="1254"/>
        <v>0</v>
      </c>
      <c r="AIE581" s="23"/>
      <c r="AIF581" s="23"/>
      <c r="AIG581" s="23"/>
      <c r="AIH581" s="35"/>
      <c r="AII581" s="35"/>
      <c r="AIJ581" s="35"/>
      <c r="AIK581" s="21">
        <f t="shared" si="1532"/>
        <v>0</v>
      </c>
      <c r="AIL581" s="21">
        <f t="shared" si="1533"/>
        <v>0</v>
      </c>
      <c r="AIM581" s="21">
        <f t="shared" si="1534"/>
        <v>0</v>
      </c>
      <c r="AIN581" s="35"/>
      <c r="AIO581" s="35"/>
      <c r="AIP581" s="35"/>
      <c r="AIQ581" s="21">
        <f t="shared" si="1535"/>
        <v>0</v>
      </c>
      <c r="AIR581" s="21">
        <f t="shared" si="1536"/>
        <v>0</v>
      </c>
      <c r="AIS581" s="21">
        <f t="shared" si="1537"/>
        <v>0</v>
      </c>
      <c r="AIT581" s="35"/>
      <c r="AIU581" s="35"/>
      <c r="AIV581" s="35"/>
      <c r="AIW581" s="21">
        <f t="shared" si="1255"/>
        <v>0</v>
      </c>
      <c r="AIX581" s="21">
        <f t="shared" si="1255"/>
        <v>0</v>
      </c>
      <c r="AIY581" s="21">
        <f t="shared" si="1255"/>
        <v>0</v>
      </c>
      <c r="AIZ581" s="23"/>
      <c r="AJA581" s="23"/>
      <c r="AJB581" s="23"/>
      <c r="AJC581" s="35"/>
      <c r="AJD581" s="35"/>
      <c r="AJE581" s="35"/>
      <c r="AJF581" s="21">
        <f t="shared" si="1538"/>
        <v>0</v>
      </c>
      <c r="AJG581" s="21">
        <f t="shared" si="1539"/>
        <v>0</v>
      </c>
      <c r="AJH581" s="21">
        <f t="shared" si="1540"/>
        <v>0</v>
      </c>
      <c r="AJI581" s="35"/>
      <c r="AJJ581" s="35"/>
      <c r="AJK581" s="35"/>
      <c r="AJL581" s="21">
        <f t="shared" si="1541"/>
        <v>7823.86</v>
      </c>
      <c r="AJM581" s="21">
        <f t="shared" si="1542"/>
        <v>7352.25</v>
      </c>
      <c r="AJN581" s="21">
        <f t="shared" si="1543"/>
        <v>6945.23</v>
      </c>
      <c r="AJO581" s="35"/>
      <c r="AJP581" s="35"/>
      <c r="AJQ581" s="35"/>
      <c r="AJR581" s="21">
        <f t="shared" si="1256"/>
        <v>0</v>
      </c>
      <c r="AJS581" s="21">
        <f t="shared" si="1256"/>
        <v>0</v>
      </c>
      <c r="AJT581" s="21">
        <f t="shared" si="1256"/>
        <v>0</v>
      </c>
      <c r="AJU581" s="23"/>
      <c r="AJV581" s="23"/>
      <c r="AJW581" s="23"/>
      <c r="AJX581" s="35"/>
      <c r="AJY581" s="35"/>
      <c r="AJZ581" s="35"/>
      <c r="AKA581" s="21">
        <f t="shared" si="1544"/>
        <v>0</v>
      </c>
      <c r="AKB581" s="21">
        <f t="shared" si="1545"/>
        <v>0</v>
      </c>
      <c r="AKC581" s="21">
        <f t="shared" si="1546"/>
        <v>0</v>
      </c>
      <c r="AKD581" s="35"/>
      <c r="AKE581" s="35"/>
      <c r="AKF581" s="35"/>
      <c r="AKG581" s="21">
        <f t="shared" si="1547"/>
        <v>7978.87</v>
      </c>
      <c r="AKH581" s="21">
        <f t="shared" si="1548"/>
        <v>7190.55</v>
      </c>
      <c r="AKI581" s="21">
        <f t="shared" si="1549"/>
        <v>6789.2</v>
      </c>
      <c r="AKJ581" s="35"/>
      <c r="AKK581" s="35"/>
      <c r="AKL581" s="35"/>
      <c r="AKM581" s="21">
        <f t="shared" si="1257"/>
        <v>0</v>
      </c>
      <c r="AKN581" s="21">
        <f t="shared" si="1257"/>
        <v>0</v>
      </c>
      <c r="AKO581" s="21">
        <f t="shared" si="1257"/>
        <v>0</v>
      </c>
      <c r="AKP581" s="23"/>
      <c r="AKQ581" s="23">
        <v>1</v>
      </c>
      <c r="AKR581" s="23">
        <v>1</v>
      </c>
      <c r="AKS581" s="35"/>
      <c r="AKT581" s="35"/>
      <c r="AKU581" s="35"/>
      <c r="AKV581" s="21">
        <f t="shared" si="1550"/>
        <v>0</v>
      </c>
      <c r="AKW581" s="21">
        <f t="shared" si="1551"/>
        <v>17633.79</v>
      </c>
      <c r="AKX581" s="21">
        <f t="shared" si="1552"/>
        <v>17633.79</v>
      </c>
      <c r="AKY581" s="35"/>
      <c r="AKZ581" s="35"/>
      <c r="ALA581" s="35"/>
      <c r="ALB581" s="21">
        <f t="shared" si="1553"/>
        <v>8099.53</v>
      </c>
      <c r="ALC581" s="21">
        <f t="shared" si="1554"/>
        <v>7598.91</v>
      </c>
      <c r="ALD581" s="21">
        <f t="shared" si="1555"/>
        <v>7085.44</v>
      </c>
      <c r="ALE581" s="35"/>
      <c r="ALF581" s="35"/>
      <c r="ALG581" s="35"/>
      <c r="ALH581" s="21">
        <f t="shared" si="1258"/>
        <v>0</v>
      </c>
      <c r="ALI581" s="21">
        <f t="shared" si="1258"/>
        <v>7598.91</v>
      </c>
      <c r="ALJ581" s="21">
        <f t="shared" si="1258"/>
        <v>7085.44</v>
      </c>
      <c r="ALK581" s="23"/>
      <c r="ALL581" s="23"/>
      <c r="ALM581" s="23"/>
      <c r="ALN581" s="35"/>
      <c r="ALO581" s="35"/>
      <c r="ALP581" s="35"/>
      <c r="ALQ581" s="21">
        <f t="shared" si="1556"/>
        <v>0</v>
      </c>
      <c r="ALR581" s="21">
        <f t="shared" si="1557"/>
        <v>0</v>
      </c>
      <c r="ALS581" s="21">
        <f t="shared" si="1558"/>
        <v>0</v>
      </c>
      <c r="ALT581" s="35"/>
      <c r="ALU581" s="35"/>
      <c r="ALV581" s="35"/>
      <c r="ALW581" s="21">
        <f t="shared" si="1559"/>
        <v>9227.64</v>
      </c>
      <c r="ALX581" s="21">
        <f t="shared" si="1560"/>
        <v>8193.3700000000008</v>
      </c>
      <c r="ALY581" s="21">
        <f t="shared" si="1561"/>
        <v>7629.46</v>
      </c>
      <c r="ALZ581" s="35"/>
      <c r="AMA581" s="35"/>
      <c r="AMB581" s="35"/>
      <c r="AMC581" s="21">
        <f t="shared" si="1259"/>
        <v>0</v>
      </c>
      <c r="AMD581" s="21">
        <f t="shared" si="1259"/>
        <v>0</v>
      </c>
      <c r="AME581" s="21">
        <f t="shared" si="1259"/>
        <v>0</v>
      </c>
      <c r="AMF581" s="23"/>
      <c r="AMG581" s="23"/>
      <c r="AMH581" s="23"/>
      <c r="AMI581" s="35"/>
      <c r="AMJ581" s="35"/>
      <c r="AMK581" s="35"/>
      <c r="AML581" s="21">
        <f t="shared" si="1562"/>
        <v>0</v>
      </c>
      <c r="AMM581" s="21">
        <f t="shared" si="1563"/>
        <v>0</v>
      </c>
      <c r="AMN581" s="21">
        <f t="shared" si="1564"/>
        <v>0</v>
      </c>
      <c r="AMO581" s="35"/>
      <c r="AMP581" s="35"/>
      <c r="AMQ581" s="35"/>
      <c r="AMR581" s="21">
        <f t="shared" si="1565"/>
        <v>7791.26</v>
      </c>
      <c r="AMS581" s="21">
        <f t="shared" si="1566"/>
        <v>6919.5</v>
      </c>
      <c r="AMT581" s="21">
        <f t="shared" si="1567"/>
        <v>6462.08</v>
      </c>
      <c r="AMU581" s="35"/>
      <c r="AMV581" s="35"/>
      <c r="AMW581" s="35"/>
      <c r="AMX581" s="21">
        <f t="shared" si="1260"/>
        <v>0</v>
      </c>
      <c r="AMY581" s="21">
        <f t="shared" si="1260"/>
        <v>0</v>
      </c>
      <c r="AMZ581" s="21">
        <f t="shared" si="1260"/>
        <v>0</v>
      </c>
      <c r="ANA581" s="23"/>
      <c r="ANB581" s="23"/>
      <c r="ANC581" s="23"/>
      <c r="AND581" s="35"/>
      <c r="ANE581" s="35"/>
      <c r="ANF581" s="35"/>
      <c r="ANG581" s="21">
        <f t="shared" si="1568"/>
        <v>0</v>
      </c>
      <c r="ANH581" s="21">
        <f t="shared" si="1569"/>
        <v>0</v>
      </c>
      <c r="ANI581" s="21">
        <f t="shared" si="1570"/>
        <v>0</v>
      </c>
      <c r="ANJ581" s="35"/>
      <c r="ANK581" s="35"/>
      <c r="ANL581" s="35"/>
      <c r="ANM581" s="21">
        <f t="shared" si="1571"/>
        <v>12396.59</v>
      </c>
      <c r="ANN581" s="21">
        <f t="shared" si="1572"/>
        <v>17855.68</v>
      </c>
      <c r="ANO581" s="21">
        <f t="shared" si="1573"/>
        <v>17159.64</v>
      </c>
      <c r="ANP581" s="35"/>
      <c r="ANQ581" s="35"/>
      <c r="ANR581" s="35"/>
      <c r="ANS581" s="21">
        <f t="shared" si="1261"/>
        <v>0</v>
      </c>
      <c r="ANT581" s="21">
        <f t="shared" si="1261"/>
        <v>0</v>
      </c>
      <c r="ANU581" s="21">
        <f t="shared" si="1261"/>
        <v>0</v>
      </c>
      <c r="ANV581" s="23"/>
      <c r="ANW581" s="23"/>
      <c r="ANX581" s="23"/>
      <c r="ANY581" s="35"/>
      <c r="ANZ581" s="35"/>
      <c r="AOA581" s="35"/>
      <c r="AOB581" s="21">
        <f t="shared" si="1574"/>
        <v>0</v>
      </c>
      <c r="AOC581" s="21">
        <f t="shared" si="1575"/>
        <v>0</v>
      </c>
      <c r="AOD581" s="21">
        <f t="shared" si="1576"/>
        <v>0</v>
      </c>
      <c r="AOE581" s="35"/>
      <c r="AOF581" s="35"/>
      <c r="AOG581" s="35"/>
      <c r="AOH581" s="21">
        <f t="shared" si="1577"/>
        <v>7138.81</v>
      </c>
      <c r="AOI581" s="21">
        <f t="shared" si="1578"/>
        <v>7123.89</v>
      </c>
      <c r="AOJ581" s="21">
        <f t="shared" si="1579"/>
        <v>6661.1</v>
      </c>
      <c r="AOK581" s="35"/>
      <c r="AOL581" s="35"/>
      <c r="AOM581" s="35"/>
      <c r="AON581" s="21">
        <f t="shared" si="1262"/>
        <v>0</v>
      </c>
      <c r="AOO581" s="21">
        <f t="shared" si="1262"/>
        <v>0</v>
      </c>
      <c r="AOP581" s="21">
        <f t="shared" si="1262"/>
        <v>0</v>
      </c>
      <c r="AOQ581" s="23"/>
      <c r="AOR581" s="23"/>
      <c r="AOS581" s="23"/>
      <c r="AOT581" s="35"/>
      <c r="AOU581" s="35"/>
      <c r="AOV581" s="35"/>
      <c r="AOW581" s="21">
        <f t="shared" si="1580"/>
        <v>0</v>
      </c>
      <c r="AOX581" s="21">
        <f t="shared" si="1581"/>
        <v>0</v>
      </c>
      <c r="AOY581" s="21">
        <f t="shared" si="1582"/>
        <v>0</v>
      </c>
      <c r="AOZ581" s="35"/>
      <c r="APA581" s="35"/>
      <c r="APB581" s="35"/>
      <c r="APC581" s="21">
        <f t="shared" si="1583"/>
        <v>9319</v>
      </c>
      <c r="APD581" s="21">
        <f t="shared" si="1584"/>
        <v>7996.1</v>
      </c>
      <c r="APE581" s="21">
        <f t="shared" si="1585"/>
        <v>7410.85</v>
      </c>
      <c r="APF581" s="35"/>
      <c r="APG581" s="35"/>
      <c r="APH581" s="35"/>
      <c r="API581" s="21">
        <f t="shared" si="1263"/>
        <v>0</v>
      </c>
      <c r="APJ581" s="21">
        <f t="shared" si="1263"/>
        <v>0</v>
      </c>
      <c r="APK581" s="21">
        <f t="shared" si="1263"/>
        <v>0</v>
      </c>
      <c r="APL581" s="23"/>
      <c r="APM581" s="23">
        <v>1</v>
      </c>
      <c r="APN581" s="23">
        <v>1</v>
      </c>
      <c r="APO581" s="35"/>
      <c r="APP581" s="35"/>
      <c r="APQ581" s="35"/>
      <c r="APR581" s="21">
        <f t="shared" si="1586"/>
        <v>0</v>
      </c>
      <c r="APS581" s="21">
        <f t="shared" si="1587"/>
        <v>17633.79</v>
      </c>
      <c r="APT581" s="21">
        <f t="shared" si="1588"/>
        <v>17633.79</v>
      </c>
      <c r="APU581" s="35"/>
      <c r="APV581" s="35"/>
      <c r="APW581" s="35"/>
      <c r="APX581" s="21">
        <f t="shared" si="1589"/>
        <v>8149.32</v>
      </c>
      <c r="APY581" s="21">
        <f t="shared" si="1590"/>
        <v>7167.15</v>
      </c>
      <c r="APZ581" s="21">
        <f t="shared" si="1591"/>
        <v>6703.25</v>
      </c>
      <c r="AQA581" s="35"/>
      <c r="AQB581" s="35"/>
      <c r="AQC581" s="35"/>
      <c r="AQD581" s="21">
        <f t="shared" si="1264"/>
        <v>0</v>
      </c>
      <c r="AQE581" s="21">
        <f t="shared" si="1264"/>
        <v>7167.15</v>
      </c>
      <c r="AQF581" s="21">
        <f t="shared" si="1264"/>
        <v>6703.25</v>
      </c>
      <c r="AQG581" s="23"/>
      <c r="AQH581" s="23"/>
      <c r="AQI581" s="23"/>
      <c r="AQJ581" s="35"/>
      <c r="AQK581" s="35"/>
      <c r="AQL581" s="35"/>
      <c r="AQM581" s="21">
        <f t="shared" si="1592"/>
        <v>0</v>
      </c>
      <c r="AQN581" s="21">
        <f t="shared" si="1593"/>
        <v>0</v>
      </c>
      <c r="AQO581" s="21">
        <f t="shared" si="1594"/>
        <v>0</v>
      </c>
      <c r="AQP581" s="35"/>
      <c r="AQQ581" s="35"/>
      <c r="AQR581" s="35"/>
      <c r="AQS581" s="21">
        <f t="shared" si="1595"/>
        <v>7061.14</v>
      </c>
      <c r="AQT581" s="21">
        <f t="shared" si="1596"/>
        <v>6713.53</v>
      </c>
      <c r="AQU581" s="21">
        <f t="shared" si="1597"/>
        <v>6336.58</v>
      </c>
      <c r="AQV581" s="35"/>
      <c r="AQW581" s="35"/>
      <c r="AQX581" s="35"/>
      <c r="AQY581" s="21">
        <f t="shared" si="1265"/>
        <v>0</v>
      </c>
      <c r="AQZ581" s="21">
        <f t="shared" si="1265"/>
        <v>0</v>
      </c>
      <c r="ARA581" s="21">
        <f t="shared" si="1265"/>
        <v>0</v>
      </c>
      <c r="ARB581" s="23"/>
      <c r="ARC581" s="23"/>
      <c r="ARD581" s="23"/>
      <c r="ARE581" s="35"/>
      <c r="ARF581" s="35"/>
      <c r="ARG581" s="35"/>
      <c r="ARH581" s="21">
        <f t="shared" si="1598"/>
        <v>0</v>
      </c>
      <c r="ARI581" s="21">
        <f t="shared" si="1599"/>
        <v>0</v>
      </c>
      <c r="ARJ581" s="21">
        <f t="shared" si="1600"/>
        <v>0</v>
      </c>
      <c r="ARK581" s="35"/>
      <c r="ARL581" s="35"/>
      <c r="ARM581" s="35"/>
      <c r="ARN581" s="21">
        <f t="shared" si="1601"/>
        <v>8626.5</v>
      </c>
      <c r="ARO581" s="21">
        <f t="shared" si="1602"/>
        <v>6551.19</v>
      </c>
      <c r="ARP581" s="21">
        <f t="shared" si="1603"/>
        <v>6103.33</v>
      </c>
      <c r="ARQ581" s="35"/>
      <c r="ARR581" s="35"/>
      <c r="ARS581" s="35"/>
      <c r="ART581" s="21">
        <f t="shared" si="1266"/>
        <v>0</v>
      </c>
      <c r="ARU581" s="21">
        <f t="shared" si="1266"/>
        <v>0</v>
      </c>
      <c r="ARV581" s="21">
        <f t="shared" si="1266"/>
        <v>0</v>
      </c>
      <c r="ARW581" s="23"/>
      <c r="ARX581" s="23">
        <v>1</v>
      </c>
      <c r="ARY581" s="23">
        <v>1</v>
      </c>
      <c r="ARZ581" s="35"/>
      <c r="ASA581" s="35"/>
      <c r="ASB581" s="35"/>
      <c r="ASC581" s="21">
        <f t="shared" si="1604"/>
        <v>0</v>
      </c>
      <c r="ASD581" s="21">
        <f t="shared" si="1605"/>
        <v>17633.79</v>
      </c>
      <c r="ASE581" s="21">
        <f t="shared" si="1606"/>
        <v>17633.79</v>
      </c>
      <c r="ASF581" s="35"/>
      <c r="ASG581" s="35"/>
      <c r="ASH581" s="35"/>
      <c r="ASI581" s="21">
        <f t="shared" si="1607"/>
        <v>7912.98</v>
      </c>
      <c r="ASJ581" s="21">
        <f t="shared" si="1608"/>
        <v>7406.3</v>
      </c>
      <c r="ASK581" s="21">
        <f t="shared" si="1609"/>
        <v>6845.52</v>
      </c>
      <c r="ASL581" s="35"/>
      <c r="ASM581" s="35"/>
      <c r="ASN581" s="35"/>
      <c r="ASO581" s="21">
        <f t="shared" si="1267"/>
        <v>0</v>
      </c>
      <c r="ASP581" s="21">
        <f t="shared" si="1267"/>
        <v>7406.3</v>
      </c>
      <c r="ASQ581" s="21">
        <f t="shared" si="1267"/>
        <v>6845.52</v>
      </c>
      <c r="ASR581" s="23"/>
      <c r="ASS581" s="23"/>
      <c r="AST581" s="23"/>
      <c r="ASU581" s="35"/>
      <c r="ASV581" s="35"/>
      <c r="ASW581" s="35"/>
      <c r="ASX581" s="21">
        <f t="shared" si="1610"/>
        <v>0</v>
      </c>
      <c r="ASY581" s="21">
        <f t="shared" si="1611"/>
        <v>0</v>
      </c>
      <c r="ASZ581" s="21">
        <f t="shared" si="1612"/>
        <v>0</v>
      </c>
      <c r="ATA581" s="35"/>
      <c r="ATB581" s="35"/>
      <c r="ATC581" s="35"/>
      <c r="ATD581" s="21">
        <f t="shared" si="1613"/>
        <v>6614.64</v>
      </c>
      <c r="ATE581" s="21">
        <f t="shared" si="1614"/>
        <v>6321.01</v>
      </c>
      <c r="ATF581" s="21">
        <f t="shared" si="1615"/>
        <v>5900.44</v>
      </c>
      <c r="ATG581" s="35"/>
      <c r="ATH581" s="35"/>
      <c r="ATI581" s="35"/>
      <c r="ATJ581" s="21">
        <f t="shared" si="1268"/>
        <v>0</v>
      </c>
      <c r="ATK581" s="21">
        <f t="shared" si="1268"/>
        <v>0</v>
      </c>
      <c r="ATL581" s="21">
        <f t="shared" si="1268"/>
        <v>0</v>
      </c>
      <c r="ATM581" s="23"/>
      <c r="ATN581" s="23"/>
      <c r="ATO581" s="23"/>
      <c r="ATP581" s="35"/>
      <c r="ATQ581" s="35"/>
      <c r="ATR581" s="35"/>
      <c r="ATS581" s="21">
        <f t="shared" si="1616"/>
        <v>0</v>
      </c>
      <c r="ATT581" s="21">
        <f t="shared" si="1617"/>
        <v>0</v>
      </c>
      <c r="ATU581" s="21">
        <f t="shared" si="1618"/>
        <v>0</v>
      </c>
      <c r="ATV581" s="35"/>
      <c r="ATW581" s="35"/>
      <c r="ATX581" s="35"/>
      <c r="ATY581" s="21">
        <f t="shared" si="1619"/>
        <v>8017.07</v>
      </c>
      <c r="ATZ581" s="21">
        <f t="shared" si="1620"/>
        <v>7162.04</v>
      </c>
      <c r="AUA581" s="21">
        <f t="shared" si="1621"/>
        <v>6621.53</v>
      </c>
      <c r="AUB581" s="35"/>
      <c r="AUC581" s="35"/>
      <c r="AUD581" s="35"/>
      <c r="AUE581" s="21">
        <f t="shared" si="1269"/>
        <v>0</v>
      </c>
      <c r="AUF581" s="21">
        <f t="shared" si="1269"/>
        <v>0</v>
      </c>
      <c r="AUG581" s="21">
        <f t="shared" si="1269"/>
        <v>0</v>
      </c>
      <c r="AUH581" s="23"/>
      <c r="AUI581" s="23"/>
      <c r="AUJ581" s="23"/>
      <c r="AUK581" s="35"/>
      <c r="AUL581" s="35"/>
      <c r="AUM581" s="35"/>
      <c r="AUN581" s="21">
        <f t="shared" si="1622"/>
        <v>0</v>
      </c>
      <c r="AUO581" s="21">
        <f t="shared" si="1623"/>
        <v>0</v>
      </c>
      <c r="AUP581" s="21">
        <f t="shared" si="1624"/>
        <v>0</v>
      </c>
      <c r="AUQ581" s="35"/>
      <c r="AUR581" s="35"/>
      <c r="AUS581" s="35"/>
      <c r="AUT581" s="21">
        <f t="shared" si="1625"/>
        <v>7751.32</v>
      </c>
      <c r="AUU581" s="21">
        <f t="shared" si="1626"/>
        <v>7179.89</v>
      </c>
      <c r="AUV581" s="21">
        <f t="shared" si="1627"/>
        <v>6703.03</v>
      </c>
      <c r="AUW581" s="35"/>
      <c r="AUX581" s="35"/>
      <c r="AUY581" s="35"/>
      <c r="AUZ581" s="21">
        <f t="shared" si="1270"/>
        <v>0</v>
      </c>
      <c r="AVA581" s="21">
        <f t="shared" si="1270"/>
        <v>0</v>
      </c>
      <c r="AVB581" s="21">
        <f t="shared" si="1270"/>
        <v>0</v>
      </c>
      <c r="AVC581" s="41">
        <f t="shared" si="1271"/>
        <v>3</v>
      </c>
      <c r="AVD581" s="41">
        <f t="shared" si="1271"/>
        <v>7</v>
      </c>
      <c r="AVE581" s="41">
        <f t="shared" si="1271"/>
        <v>7</v>
      </c>
      <c r="AVF581" s="21">
        <f t="shared" si="1271"/>
        <v>0</v>
      </c>
      <c r="AVG581" s="21">
        <f t="shared" si="1271"/>
        <v>0</v>
      </c>
      <c r="AVH581" s="21">
        <f t="shared" si="1271"/>
        <v>0</v>
      </c>
      <c r="AVI581" s="21">
        <f t="shared" si="1271"/>
        <v>52901.37</v>
      </c>
      <c r="AVJ581" s="21">
        <f t="shared" si="1271"/>
        <v>123436.53</v>
      </c>
      <c r="AVK581" s="21">
        <f t="shared" si="1271"/>
        <v>123436.53</v>
      </c>
      <c r="AVL581" s="35"/>
      <c r="AVM581" s="35"/>
      <c r="AVN581" s="35"/>
      <c r="AVO581" s="21"/>
      <c r="AVP581" s="21"/>
      <c r="AVQ581" s="21"/>
      <c r="AVR581" s="21">
        <f t="shared" si="1272"/>
        <v>0</v>
      </c>
      <c r="AVS581" s="21">
        <f t="shared" si="1272"/>
        <v>0</v>
      </c>
      <c r="AVT581" s="21">
        <f t="shared" si="1272"/>
        <v>0</v>
      </c>
      <c r="AVU581" s="21">
        <f t="shared" si="1272"/>
        <v>26826.560000000001</v>
      </c>
      <c r="AVV581" s="21">
        <f t="shared" si="1272"/>
        <v>56291.65</v>
      </c>
      <c r="AVW581" s="21">
        <f t="shared" si="1272"/>
        <v>52677.46</v>
      </c>
    </row>
    <row r="582" spans="1:1271" ht="36">
      <c r="A582" s="8" t="s">
        <v>281</v>
      </c>
      <c r="B582" s="8" t="s">
        <v>89</v>
      </c>
      <c r="C582" s="5"/>
      <c r="D582" s="187"/>
      <c r="E582" s="160"/>
      <c r="F582" s="29"/>
      <c r="G582" s="29"/>
      <c r="H582" s="29"/>
      <c r="I582" s="21">
        <f t="shared" si="1273"/>
        <v>13225.34</v>
      </c>
      <c r="J582" s="21">
        <f t="shared" si="1273"/>
        <v>13225.34</v>
      </c>
      <c r="K582" s="21">
        <f t="shared" si="1273"/>
        <v>13225.34</v>
      </c>
      <c r="L582" s="23">
        <v>13</v>
      </c>
      <c r="M582" s="23">
        <v>10</v>
      </c>
      <c r="N582" s="23">
        <v>10</v>
      </c>
      <c r="O582" s="35"/>
      <c r="P582" s="35"/>
      <c r="Q582" s="35"/>
      <c r="R582" s="21">
        <f t="shared" si="1274"/>
        <v>171929.42</v>
      </c>
      <c r="S582" s="21">
        <f t="shared" si="1275"/>
        <v>132253.4</v>
      </c>
      <c r="T582" s="21">
        <f t="shared" si="1276"/>
        <v>132253.4</v>
      </c>
      <c r="U582" s="35"/>
      <c r="V582" s="35"/>
      <c r="W582" s="35"/>
      <c r="X582" s="21">
        <f t="shared" si="1277"/>
        <v>5633.99</v>
      </c>
      <c r="Y582" s="21">
        <f t="shared" si="1278"/>
        <v>6274.93</v>
      </c>
      <c r="Z582" s="21">
        <f t="shared" si="1279"/>
        <v>5791.39</v>
      </c>
      <c r="AA582" s="35"/>
      <c r="AB582" s="35"/>
      <c r="AC582" s="35"/>
      <c r="AD582" s="21">
        <f t="shared" si="1212"/>
        <v>73241.87</v>
      </c>
      <c r="AE582" s="21">
        <f t="shared" si="1212"/>
        <v>62749.3</v>
      </c>
      <c r="AF582" s="21">
        <f t="shared" si="1212"/>
        <v>57913.9</v>
      </c>
      <c r="AG582" s="23">
        <v>12</v>
      </c>
      <c r="AH582" s="23">
        <v>10</v>
      </c>
      <c r="AI582" s="23">
        <v>10</v>
      </c>
      <c r="AJ582" s="35"/>
      <c r="AK582" s="35"/>
      <c r="AL582" s="35"/>
      <c r="AM582" s="21">
        <f t="shared" si="1280"/>
        <v>158704.07999999999</v>
      </c>
      <c r="AN582" s="21">
        <f t="shared" si="1281"/>
        <v>132253.4</v>
      </c>
      <c r="AO582" s="21">
        <f t="shared" si="1282"/>
        <v>132253.4</v>
      </c>
      <c r="AP582" s="35"/>
      <c r="AQ582" s="35"/>
      <c r="AR582" s="35"/>
      <c r="AS582" s="21">
        <f t="shared" si="1283"/>
        <v>5714.86</v>
      </c>
      <c r="AT582" s="21">
        <f t="shared" si="1284"/>
        <v>5840.58</v>
      </c>
      <c r="AU582" s="21">
        <f t="shared" si="1285"/>
        <v>5521.18</v>
      </c>
      <c r="AV582" s="35"/>
      <c r="AW582" s="35"/>
      <c r="AX582" s="35"/>
      <c r="AY582" s="21">
        <f t="shared" si="1213"/>
        <v>68578.320000000007</v>
      </c>
      <c r="AZ582" s="21">
        <f t="shared" si="1213"/>
        <v>58405.8</v>
      </c>
      <c r="BA582" s="21">
        <f t="shared" si="1213"/>
        <v>55211.8</v>
      </c>
      <c r="BB582" s="23">
        <v>8</v>
      </c>
      <c r="BC582" s="23"/>
      <c r="BD582" s="23"/>
      <c r="BE582" s="35"/>
      <c r="BF582" s="35"/>
      <c r="BG582" s="35"/>
      <c r="BH582" s="21">
        <f t="shared" si="1286"/>
        <v>105802.72</v>
      </c>
      <c r="BI582" s="21">
        <f t="shared" si="1287"/>
        <v>0</v>
      </c>
      <c r="BJ582" s="21">
        <f t="shared" si="1288"/>
        <v>0</v>
      </c>
      <c r="BK582" s="35"/>
      <c r="BL582" s="35"/>
      <c r="BM582" s="35"/>
      <c r="BN582" s="21">
        <f t="shared" si="1289"/>
        <v>5787.54</v>
      </c>
      <c r="BO582" s="21">
        <f t="shared" si="1290"/>
        <v>5740.48</v>
      </c>
      <c r="BP582" s="21">
        <f t="shared" si="1291"/>
        <v>5267.52</v>
      </c>
      <c r="BQ582" s="35"/>
      <c r="BR582" s="35"/>
      <c r="BS582" s="35"/>
      <c r="BT582" s="21">
        <f t="shared" si="1214"/>
        <v>46300.32</v>
      </c>
      <c r="BU582" s="21">
        <f t="shared" si="1214"/>
        <v>0</v>
      </c>
      <c r="BV582" s="21">
        <f t="shared" si="1214"/>
        <v>0</v>
      </c>
      <c r="BW582" s="23"/>
      <c r="BX582" s="23"/>
      <c r="BY582" s="23"/>
      <c r="BZ582" s="35"/>
      <c r="CA582" s="35"/>
      <c r="CB582" s="35"/>
      <c r="CC582" s="21">
        <f t="shared" si="1292"/>
        <v>0</v>
      </c>
      <c r="CD582" s="21">
        <f t="shared" si="1293"/>
        <v>0</v>
      </c>
      <c r="CE582" s="21">
        <f t="shared" si="1294"/>
        <v>0</v>
      </c>
      <c r="CF582" s="35"/>
      <c r="CG582" s="35"/>
      <c r="CH582" s="35"/>
      <c r="CI582" s="21">
        <f t="shared" si="1295"/>
        <v>0</v>
      </c>
      <c r="CJ582" s="21">
        <f t="shared" si="1296"/>
        <v>0</v>
      </c>
      <c r="CK582" s="21">
        <f t="shared" si="1297"/>
        <v>0</v>
      </c>
      <c r="CL582" s="35"/>
      <c r="CM582" s="35"/>
      <c r="CN582" s="35"/>
      <c r="CO582" s="21">
        <f t="shared" si="1215"/>
        <v>0</v>
      </c>
      <c r="CP582" s="21">
        <f t="shared" si="1215"/>
        <v>0</v>
      </c>
      <c r="CQ582" s="21">
        <f t="shared" si="1215"/>
        <v>0</v>
      </c>
      <c r="CR582" s="23"/>
      <c r="CS582" s="23"/>
      <c r="CT582" s="23"/>
      <c r="CU582" s="35"/>
      <c r="CV582" s="35"/>
      <c r="CW582" s="35"/>
      <c r="CX582" s="21">
        <f t="shared" si="1298"/>
        <v>0</v>
      </c>
      <c r="CY582" s="21">
        <f t="shared" si="1299"/>
        <v>0</v>
      </c>
      <c r="CZ582" s="21">
        <f t="shared" si="1300"/>
        <v>0</v>
      </c>
      <c r="DA582" s="35"/>
      <c r="DB582" s="35"/>
      <c r="DC582" s="35"/>
      <c r="DD582" s="21">
        <f t="shared" si="1301"/>
        <v>6951.34</v>
      </c>
      <c r="DE582" s="21">
        <f t="shared" si="1302"/>
        <v>6800.06</v>
      </c>
      <c r="DF582" s="21">
        <f t="shared" si="1303"/>
        <v>6395.11</v>
      </c>
      <c r="DG582" s="35"/>
      <c r="DH582" s="35"/>
      <c r="DI582" s="35"/>
      <c r="DJ582" s="21">
        <f t="shared" si="1216"/>
        <v>0</v>
      </c>
      <c r="DK582" s="21">
        <f t="shared" si="1216"/>
        <v>0</v>
      </c>
      <c r="DL582" s="21">
        <f t="shared" si="1216"/>
        <v>0</v>
      </c>
      <c r="DM582" s="23"/>
      <c r="DN582" s="23"/>
      <c r="DO582" s="23"/>
      <c r="DP582" s="35"/>
      <c r="DQ582" s="35"/>
      <c r="DR582" s="35"/>
      <c r="DS582" s="21">
        <f t="shared" si="1304"/>
        <v>0</v>
      </c>
      <c r="DT582" s="21">
        <f t="shared" si="1305"/>
        <v>0</v>
      </c>
      <c r="DU582" s="21">
        <f t="shared" si="1306"/>
        <v>0</v>
      </c>
      <c r="DV582" s="35"/>
      <c r="DW582" s="35"/>
      <c r="DX582" s="35"/>
      <c r="DY582" s="21">
        <f t="shared" si="1307"/>
        <v>7369.18</v>
      </c>
      <c r="DZ582" s="21">
        <f t="shared" si="1308"/>
        <v>7250.54</v>
      </c>
      <c r="EA582" s="21">
        <f t="shared" si="1309"/>
        <v>6869.78</v>
      </c>
      <c r="EB582" s="35"/>
      <c r="EC582" s="35"/>
      <c r="ED582" s="35"/>
      <c r="EE582" s="21">
        <f t="shared" si="1217"/>
        <v>0</v>
      </c>
      <c r="EF582" s="21">
        <f t="shared" si="1217"/>
        <v>0</v>
      </c>
      <c r="EG582" s="21">
        <f t="shared" si="1217"/>
        <v>0</v>
      </c>
      <c r="EH582" s="23"/>
      <c r="EI582" s="23"/>
      <c r="EJ582" s="23"/>
      <c r="EK582" s="35"/>
      <c r="EL582" s="35"/>
      <c r="EM582" s="35"/>
      <c r="EN582" s="21">
        <f t="shared" si="1310"/>
        <v>0</v>
      </c>
      <c r="EO582" s="21">
        <f t="shared" si="1311"/>
        <v>0</v>
      </c>
      <c r="EP582" s="21">
        <f t="shared" si="1312"/>
        <v>0</v>
      </c>
      <c r="EQ582" s="35"/>
      <c r="ER582" s="35"/>
      <c r="ES582" s="35"/>
      <c r="ET582" s="21">
        <f t="shared" si="1313"/>
        <v>7057.01</v>
      </c>
      <c r="EU582" s="21">
        <f t="shared" si="1314"/>
        <v>6527.21</v>
      </c>
      <c r="EV582" s="21">
        <f t="shared" si="1315"/>
        <v>6167.96</v>
      </c>
      <c r="EW582" s="35"/>
      <c r="EX582" s="35"/>
      <c r="EY582" s="35"/>
      <c r="EZ582" s="21">
        <f t="shared" si="1218"/>
        <v>0</v>
      </c>
      <c r="FA582" s="21">
        <f t="shared" si="1218"/>
        <v>0</v>
      </c>
      <c r="FB582" s="21">
        <f t="shared" si="1218"/>
        <v>0</v>
      </c>
      <c r="FC582" s="23">
        <v>11</v>
      </c>
      <c r="FD582" s="23">
        <v>10</v>
      </c>
      <c r="FE582" s="23">
        <v>10</v>
      </c>
      <c r="FF582" s="35"/>
      <c r="FG582" s="35"/>
      <c r="FH582" s="35"/>
      <c r="FI582" s="21">
        <f t="shared" si="1316"/>
        <v>145478.74</v>
      </c>
      <c r="FJ582" s="21">
        <f t="shared" si="1317"/>
        <v>132253.4</v>
      </c>
      <c r="FK582" s="21">
        <f t="shared" si="1318"/>
        <v>132253.4</v>
      </c>
      <c r="FL582" s="35"/>
      <c r="FM582" s="35"/>
      <c r="FN582" s="35"/>
      <c r="FO582" s="21">
        <f t="shared" si="1319"/>
        <v>5883.92</v>
      </c>
      <c r="FP582" s="21">
        <f t="shared" si="1320"/>
        <v>5443.91</v>
      </c>
      <c r="FQ582" s="21">
        <f t="shared" si="1321"/>
        <v>5165.3999999999996</v>
      </c>
      <c r="FR582" s="35"/>
      <c r="FS582" s="35"/>
      <c r="FT582" s="35"/>
      <c r="FU582" s="21">
        <f t="shared" si="1219"/>
        <v>64723.12</v>
      </c>
      <c r="FV582" s="21">
        <f t="shared" si="1219"/>
        <v>54439.1</v>
      </c>
      <c r="FW582" s="21">
        <f t="shared" si="1219"/>
        <v>51654</v>
      </c>
      <c r="FX582" s="23">
        <f>6-6</f>
        <v>0</v>
      </c>
      <c r="FY582" s="23">
        <f t="shared" ref="FY582:FZ582" si="1628">6-6</f>
        <v>0</v>
      </c>
      <c r="FZ582" s="23">
        <f t="shared" si="1628"/>
        <v>0</v>
      </c>
      <c r="GA582" s="35"/>
      <c r="GB582" s="35"/>
      <c r="GC582" s="35"/>
      <c r="GD582" s="21">
        <f t="shared" si="1322"/>
        <v>0</v>
      </c>
      <c r="GE582" s="21">
        <f t="shared" si="1323"/>
        <v>0</v>
      </c>
      <c r="GF582" s="21">
        <f t="shared" si="1324"/>
        <v>0</v>
      </c>
      <c r="GG582" s="35"/>
      <c r="GH582" s="35"/>
      <c r="GI582" s="35"/>
      <c r="GJ582" s="21">
        <f t="shared" si="1325"/>
        <v>0</v>
      </c>
      <c r="GK582" s="21">
        <f t="shared" si="1326"/>
        <v>0</v>
      </c>
      <c r="GL582" s="21">
        <f t="shared" si="1327"/>
        <v>0</v>
      </c>
      <c r="GM582" s="35"/>
      <c r="GN582" s="35"/>
      <c r="GO582" s="35"/>
      <c r="GP582" s="21">
        <f t="shared" si="1220"/>
        <v>0</v>
      </c>
      <c r="GQ582" s="21">
        <f t="shared" si="1220"/>
        <v>0</v>
      </c>
      <c r="GR582" s="21">
        <f t="shared" si="1220"/>
        <v>0</v>
      </c>
      <c r="GS582" s="23"/>
      <c r="GT582" s="23"/>
      <c r="GU582" s="23"/>
      <c r="GV582" s="35"/>
      <c r="GW582" s="35"/>
      <c r="GX582" s="35"/>
      <c r="GY582" s="21">
        <f t="shared" si="1328"/>
        <v>0</v>
      </c>
      <c r="GZ582" s="21">
        <f t="shared" si="1329"/>
        <v>0</v>
      </c>
      <c r="HA582" s="21">
        <f t="shared" si="1330"/>
        <v>0</v>
      </c>
      <c r="HB582" s="35"/>
      <c r="HC582" s="35"/>
      <c r="HD582" s="35"/>
      <c r="HE582" s="21">
        <f t="shared" si="1331"/>
        <v>6327.3</v>
      </c>
      <c r="HF582" s="21">
        <f t="shared" si="1332"/>
        <v>6259.16</v>
      </c>
      <c r="HG582" s="21">
        <f t="shared" si="1333"/>
        <v>5914.5</v>
      </c>
      <c r="HH582" s="35"/>
      <c r="HI582" s="35"/>
      <c r="HJ582" s="35"/>
      <c r="HK582" s="21">
        <f t="shared" si="1221"/>
        <v>0</v>
      </c>
      <c r="HL582" s="21">
        <f t="shared" si="1221"/>
        <v>0</v>
      </c>
      <c r="HM582" s="21">
        <f t="shared" si="1221"/>
        <v>0</v>
      </c>
      <c r="HN582" s="23">
        <v>8</v>
      </c>
      <c r="HO582" s="23">
        <v>15</v>
      </c>
      <c r="HP582" s="23">
        <v>15</v>
      </c>
      <c r="HQ582" s="35"/>
      <c r="HR582" s="35"/>
      <c r="HS582" s="35"/>
      <c r="HT582" s="21">
        <f t="shared" si="1334"/>
        <v>105802.72</v>
      </c>
      <c r="HU582" s="21">
        <f t="shared" si="1335"/>
        <v>198380.1</v>
      </c>
      <c r="HV582" s="21">
        <f t="shared" si="1336"/>
        <v>198380.1</v>
      </c>
      <c r="HW582" s="35"/>
      <c r="HX582" s="35"/>
      <c r="HY582" s="35"/>
      <c r="HZ582" s="21">
        <f t="shared" si="1337"/>
        <v>7240.16</v>
      </c>
      <c r="IA582" s="21">
        <f t="shared" si="1338"/>
        <v>6080.49</v>
      </c>
      <c r="IB582" s="21">
        <f t="shared" si="1339"/>
        <v>5676.25</v>
      </c>
      <c r="IC582" s="35"/>
      <c r="ID582" s="35"/>
      <c r="IE582" s="35"/>
      <c r="IF582" s="21">
        <f t="shared" si="1222"/>
        <v>57921.279999999999</v>
      </c>
      <c r="IG582" s="21">
        <f t="shared" si="1222"/>
        <v>91207.35</v>
      </c>
      <c r="IH582" s="21">
        <f t="shared" si="1222"/>
        <v>85143.75</v>
      </c>
      <c r="II582" s="23"/>
      <c r="IJ582" s="23"/>
      <c r="IK582" s="23"/>
      <c r="IL582" s="35"/>
      <c r="IM582" s="35"/>
      <c r="IN582" s="35"/>
      <c r="IO582" s="21">
        <f t="shared" si="1340"/>
        <v>0</v>
      </c>
      <c r="IP582" s="21">
        <f t="shared" si="1341"/>
        <v>0</v>
      </c>
      <c r="IQ582" s="21">
        <f t="shared" si="1342"/>
        <v>0</v>
      </c>
      <c r="IR582" s="35"/>
      <c r="IS582" s="35"/>
      <c r="IT582" s="35"/>
      <c r="IU582" s="21">
        <f t="shared" si="1343"/>
        <v>6149.75</v>
      </c>
      <c r="IV582" s="21">
        <f t="shared" si="1344"/>
        <v>5670.13</v>
      </c>
      <c r="IW582" s="21">
        <f t="shared" si="1345"/>
        <v>5283.83</v>
      </c>
      <c r="IX582" s="35"/>
      <c r="IY582" s="35"/>
      <c r="IZ582" s="35"/>
      <c r="JA582" s="21">
        <f t="shared" si="1223"/>
        <v>0</v>
      </c>
      <c r="JB582" s="21">
        <f t="shared" si="1223"/>
        <v>0</v>
      </c>
      <c r="JC582" s="21">
        <f t="shared" si="1223"/>
        <v>0</v>
      </c>
      <c r="JD582" s="23"/>
      <c r="JE582" s="23"/>
      <c r="JF582" s="23"/>
      <c r="JG582" s="35"/>
      <c r="JH582" s="35"/>
      <c r="JI582" s="35"/>
      <c r="JJ582" s="21">
        <f t="shared" si="1346"/>
        <v>0</v>
      </c>
      <c r="JK582" s="21">
        <f t="shared" si="1347"/>
        <v>0</v>
      </c>
      <c r="JL582" s="21">
        <f t="shared" si="1348"/>
        <v>0</v>
      </c>
      <c r="JM582" s="35"/>
      <c r="JN582" s="35"/>
      <c r="JO582" s="35"/>
      <c r="JP582" s="21">
        <f t="shared" si="1349"/>
        <v>8970.74</v>
      </c>
      <c r="JQ582" s="21">
        <f t="shared" si="1350"/>
        <v>7928.54</v>
      </c>
      <c r="JR582" s="21">
        <f t="shared" si="1351"/>
        <v>7616.81</v>
      </c>
      <c r="JS582" s="35"/>
      <c r="JT582" s="35"/>
      <c r="JU582" s="35"/>
      <c r="JV582" s="21">
        <f t="shared" si="1224"/>
        <v>0</v>
      </c>
      <c r="JW582" s="21">
        <f t="shared" si="1224"/>
        <v>0</v>
      </c>
      <c r="JX582" s="21">
        <f t="shared" si="1224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2"/>
        <v>105802.72</v>
      </c>
      <c r="KF582" s="21">
        <f t="shared" si="1353"/>
        <v>105802.72</v>
      </c>
      <c r="KG582" s="21">
        <f t="shared" si="1354"/>
        <v>105802.72</v>
      </c>
      <c r="KH582" s="35"/>
      <c r="KI582" s="35"/>
      <c r="KJ582" s="35"/>
      <c r="KK582" s="21">
        <f t="shared" si="1355"/>
        <v>6321.55</v>
      </c>
      <c r="KL582" s="21">
        <f t="shared" si="1356"/>
        <v>5443.03</v>
      </c>
      <c r="KM582" s="21">
        <f t="shared" si="1357"/>
        <v>5087.8900000000003</v>
      </c>
      <c r="KN582" s="35"/>
      <c r="KO582" s="35"/>
      <c r="KP582" s="35"/>
      <c r="KQ582" s="21">
        <f t="shared" si="1225"/>
        <v>50572.4</v>
      </c>
      <c r="KR582" s="21">
        <f t="shared" si="1225"/>
        <v>43544.24</v>
      </c>
      <c r="KS582" s="21">
        <f t="shared" si="1225"/>
        <v>40703.120000000003</v>
      </c>
      <c r="KT582" s="23">
        <v>10</v>
      </c>
      <c r="KU582" s="23">
        <v>9</v>
      </c>
      <c r="KV582" s="23">
        <v>9</v>
      </c>
      <c r="KW582" s="35"/>
      <c r="KX582" s="35"/>
      <c r="KY582" s="35"/>
      <c r="KZ582" s="21">
        <f t="shared" si="1358"/>
        <v>132253.4</v>
      </c>
      <c r="LA582" s="21">
        <f t="shared" si="1359"/>
        <v>119028.06</v>
      </c>
      <c r="LB582" s="21">
        <f t="shared" si="1360"/>
        <v>119028.06</v>
      </c>
      <c r="LC582" s="35"/>
      <c r="LD582" s="35"/>
      <c r="LE582" s="35"/>
      <c r="LF582" s="21">
        <f t="shared" si="1361"/>
        <v>5672.77</v>
      </c>
      <c r="LG582" s="21">
        <f t="shared" si="1362"/>
        <v>4929.95</v>
      </c>
      <c r="LH582" s="21">
        <f t="shared" si="1363"/>
        <v>4668.97</v>
      </c>
      <c r="LI582" s="35"/>
      <c r="LJ582" s="35"/>
      <c r="LK582" s="35"/>
      <c r="LL582" s="21">
        <f t="shared" si="1226"/>
        <v>56727.7</v>
      </c>
      <c r="LM582" s="21">
        <f t="shared" si="1226"/>
        <v>44369.55</v>
      </c>
      <c r="LN582" s="21">
        <f t="shared" si="1226"/>
        <v>42020.73</v>
      </c>
      <c r="LO582" s="23">
        <v>4</v>
      </c>
      <c r="LP582" s="23">
        <v>5</v>
      </c>
      <c r="LQ582" s="23">
        <v>5</v>
      </c>
      <c r="LR582" s="35"/>
      <c r="LS582" s="35"/>
      <c r="LT582" s="35"/>
      <c r="LU582" s="21">
        <f t="shared" si="1364"/>
        <v>52901.36</v>
      </c>
      <c r="LV582" s="21">
        <f t="shared" si="1365"/>
        <v>66126.7</v>
      </c>
      <c r="LW582" s="21">
        <f t="shared" si="1366"/>
        <v>66126.7</v>
      </c>
      <c r="LX582" s="35"/>
      <c r="LY582" s="35"/>
      <c r="LZ582" s="35"/>
      <c r="MA582" s="21">
        <f t="shared" si="1367"/>
        <v>7586.64</v>
      </c>
      <c r="MB582" s="21">
        <f t="shared" si="1368"/>
        <v>6907.15</v>
      </c>
      <c r="MC582" s="21">
        <f t="shared" si="1369"/>
        <v>6566.06</v>
      </c>
      <c r="MD582" s="35"/>
      <c r="ME582" s="35"/>
      <c r="MF582" s="35"/>
      <c r="MG582" s="21">
        <f t="shared" si="1227"/>
        <v>30346.560000000001</v>
      </c>
      <c r="MH582" s="21">
        <f t="shared" si="1227"/>
        <v>34535.75</v>
      </c>
      <c r="MI582" s="21">
        <f t="shared" si="1227"/>
        <v>32830.300000000003</v>
      </c>
      <c r="MJ582" s="23">
        <v>12</v>
      </c>
      <c r="MK582" s="23">
        <v>7</v>
      </c>
      <c r="ML582" s="23">
        <v>7</v>
      </c>
      <c r="MM582" s="35"/>
      <c r="MN582" s="35"/>
      <c r="MO582" s="35"/>
      <c r="MP582" s="21">
        <f t="shared" si="1370"/>
        <v>158704.07999999999</v>
      </c>
      <c r="MQ582" s="21">
        <f t="shared" si="1371"/>
        <v>92577.38</v>
      </c>
      <c r="MR582" s="21">
        <f t="shared" si="1372"/>
        <v>92577.38</v>
      </c>
      <c r="MS582" s="35"/>
      <c r="MT582" s="35"/>
      <c r="MU582" s="35"/>
      <c r="MV582" s="21">
        <f t="shared" si="1373"/>
        <v>8855.4599999999991</v>
      </c>
      <c r="MW582" s="21">
        <f t="shared" si="1374"/>
        <v>7834.08</v>
      </c>
      <c r="MX582" s="21">
        <f t="shared" si="1375"/>
        <v>7299.12</v>
      </c>
      <c r="MY582" s="35"/>
      <c r="MZ582" s="35"/>
      <c r="NA582" s="35"/>
      <c r="NB582" s="21">
        <f t="shared" si="1228"/>
        <v>106265.52</v>
      </c>
      <c r="NC582" s="21">
        <f t="shared" si="1228"/>
        <v>54838.559999999998</v>
      </c>
      <c r="ND582" s="21">
        <f t="shared" si="1228"/>
        <v>51093.84</v>
      </c>
      <c r="NE582" s="23">
        <v>11</v>
      </c>
      <c r="NF582" s="23">
        <v>10</v>
      </c>
      <c r="NG582" s="23">
        <v>10</v>
      </c>
      <c r="NH582" s="35"/>
      <c r="NI582" s="35"/>
      <c r="NJ582" s="35"/>
      <c r="NK582" s="21">
        <f t="shared" si="1376"/>
        <v>145478.74</v>
      </c>
      <c r="NL582" s="21">
        <f t="shared" si="1377"/>
        <v>132253.4</v>
      </c>
      <c r="NM582" s="21">
        <f t="shared" si="1378"/>
        <v>132253.4</v>
      </c>
      <c r="NN582" s="35"/>
      <c r="NO582" s="35"/>
      <c r="NP582" s="35"/>
      <c r="NQ582" s="21">
        <f t="shared" si="1379"/>
        <v>5306.43</v>
      </c>
      <c r="NR582" s="21">
        <f t="shared" si="1380"/>
        <v>4998.68</v>
      </c>
      <c r="NS582" s="21">
        <f t="shared" si="1381"/>
        <v>4692.2</v>
      </c>
      <c r="NT582" s="35"/>
      <c r="NU582" s="35"/>
      <c r="NV582" s="35"/>
      <c r="NW582" s="21">
        <f t="shared" si="1229"/>
        <v>58370.73</v>
      </c>
      <c r="NX582" s="21">
        <f t="shared" si="1229"/>
        <v>49986.8</v>
      </c>
      <c r="NY582" s="21">
        <f t="shared" si="1229"/>
        <v>46922</v>
      </c>
      <c r="NZ582" s="23">
        <v>5</v>
      </c>
      <c r="OA582" s="23"/>
      <c r="OB582" s="23"/>
      <c r="OC582" s="35"/>
      <c r="OD582" s="35"/>
      <c r="OE582" s="35"/>
      <c r="OF582" s="21">
        <f t="shared" si="1382"/>
        <v>66126.7</v>
      </c>
      <c r="OG582" s="21">
        <f t="shared" si="1383"/>
        <v>0</v>
      </c>
      <c r="OH582" s="21">
        <f t="shared" si="1384"/>
        <v>0</v>
      </c>
      <c r="OI582" s="35"/>
      <c r="OJ582" s="35"/>
      <c r="OK582" s="35"/>
      <c r="OL582" s="21">
        <f t="shared" si="1385"/>
        <v>7466.28</v>
      </c>
      <c r="OM582" s="21">
        <f t="shared" si="1386"/>
        <v>7329.88</v>
      </c>
      <c r="ON582" s="21">
        <f t="shared" si="1387"/>
        <v>6940.18</v>
      </c>
      <c r="OO582" s="35"/>
      <c r="OP582" s="35"/>
      <c r="OQ582" s="35"/>
      <c r="OR582" s="21">
        <f t="shared" si="1230"/>
        <v>37331.4</v>
      </c>
      <c r="OS582" s="21">
        <f t="shared" si="1230"/>
        <v>0</v>
      </c>
      <c r="OT582" s="21">
        <f t="shared" si="1230"/>
        <v>0</v>
      </c>
      <c r="OU582" s="23"/>
      <c r="OV582" s="23"/>
      <c r="OW582" s="23"/>
      <c r="OX582" s="35"/>
      <c r="OY582" s="35"/>
      <c r="OZ582" s="35"/>
      <c r="PA582" s="21">
        <f t="shared" si="1388"/>
        <v>0</v>
      </c>
      <c r="PB582" s="21">
        <f t="shared" si="1389"/>
        <v>0</v>
      </c>
      <c r="PC582" s="21">
        <f t="shared" si="1390"/>
        <v>0</v>
      </c>
      <c r="PD582" s="35"/>
      <c r="PE582" s="35"/>
      <c r="PF582" s="35"/>
      <c r="PG582" s="21">
        <f t="shared" si="1391"/>
        <v>5930.57</v>
      </c>
      <c r="PH582" s="21">
        <f t="shared" si="1392"/>
        <v>5714.94</v>
      </c>
      <c r="PI582" s="21">
        <f t="shared" si="1393"/>
        <v>5427.9</v>
      </c>
      <c r="PJ582" s="35"/>
      <c r="PK582" s="35"/>
      <c r="PL582" s="35"/>
      <c r="PM582" s="21">
        <f t="shared" si="1231"/>
        <v>0</v>
      </c>
      <c r="PN582" s="21">
        <f t="shared" si="1231"/>
        <v>0</v>
      </c>
      <c r="PO582" s="21">
        <f t="shared" si="1231"/>
        <v>0</v>
      </c>
      <c r="PP582" s="23">
        <v>13</v>
      </c>
      <c r="PQ582" s="23">
        <v>8</v>
      </c>
      <c r="PR582" s="23">
        <v>8</v>
      </c>
      <c r="PS582" s="35"/>
      <c r="PT582" s="35"/>
      <c r="PU582" s="35"/>
      <c r="PV582" s="21">
        <f t="shared" si="1394"/>
        <v>171929.42</v>
      </c>
      <c r="PW582" s="21">
        <f t="shared" si="1395"/>
        <v>105802.72</v>
      </c>
      <c r="PX582" s="21">
        <f t="shared" si="1396"/>
        <v>105802.72</v>
      </c>
      <c r="PY582" s="35"/>
      <c r="PZ582" s="35"/>
      <c r="QA582" s="35"/>
      <c r="QB582" s="21">
        <f t="shared" si="1397"/>
        <v>7281.66</v>
      </c>
      <c r="QC582" s="21">
        <f t="shared" si="1398"/>
        <v>6598.53</v>
      </c>
      <c r="QD582" s="21">
        <f t="shared" si="1399"/>
        <v>6239.83</v>
      </c>
      <c r="QE582" s="35"/>
      <c r="QF582" s="35"/>
      <c r="QG582" s="35"/>
      <c r="QH582" s="21">
        <f t="shared" si="1232"/>
        <v>94661.58</v>
      </c>
      <c r="QI582" s="21">
        <f t="shared" si="1232"/>
        <v>52788.24</v>
      </c>
      <c r="QJ582" s="21">
        <f t="shared" si="1232"/>
        <v>49918.64</v>
      </c>
      <c r="QK582" s="23">
        <v>14</v>
      </c>
      <c r="QL582" s="23">
        <v>8</v>
      </c>
      <c r="QM582" s="23">
        <v>8</v>
      </c>
      <c r="QN582" s="35"/>
      <c r="QO582" s="35"/>
      <c r="QP582" s="35"/>
      <c r="QQ582" s="21">
        <f t="shared" si="1400"/>
        <v>185154.76</v>
      </c>
      <c r="QR582" s="21">
        <f t="shared" si="1401"/>
        <v>105802.72</v>
      </c>
      <c r="QS582" s="21">
        <f t="shared" si="1402"/>
        <v>105802.72</v>
      </c>
      <c r="QT582" s="35"/>
      <c r="QU582" s="35"/>
      <c r="QV582" s="35"/>
      <c r="QW582" s="21">
        <f t="shared" si="1403"/>
        <v>6559.45</v>
      </c>
      <c r="QX582" s="21">
        <f t="shared" si="1404"/>
        <v>6157.81</v>
      </c>
      <c r="QY582" s="21">
        <f t="shared" si="1405"/>
        <v>5732.94</v>
      </c>
      <c r="QZ582" s="35"/>
      <c r="RA582" s="35"/>
      <c r="RB582" s="35"/>
      <c r="RC582" s="21">
        <f t="shared" si="1233"/>
        <v>91832.3</v>
      </c>
      <c r="RD582" s="21">
        <f t="shared" si="1233"/>
        <v>49262.48</v>
      </c>
      <c r="RE582" s="21">
        <f t="shared" si="1233"/>
        <v>45863.519999999997</v>
      </c>
      <c r="RF582" s="23">
        <v>23</v>
      </c>
      <c r="RG582" s="23">
        <v>13</v>
      </c>
      <c r="RH582" s="23">
        <v>13</v>
      </c>
      <c r="RI582" s="35"/>
      <c r="RJ582" s="35"/>
      <c r="RK582" s="35"/>
      <c r="RL582" s="21">
        <f t="shared" si="1406"/>
        <v>304182.82</v>
      </c>
      <c r="RM582" s="21">
        <f t="shared" si="1407"/>
        <v>171929.42</v>
      </c>
      <c r="RN582" s="21">
        <f t="shared" si="1408"/>
        <v>171929.42</v>
      </c>
      <c r="RO582" s="35"/>
      <c r="RP582" s="35"/>
      <c r="RQ582" s="35"/>
      <c r="RR582" s="21">
        <f t="shared" si="1409"/>
        <v>4528.43</v>
      </c>
      <c r="RS582" s="21">
        <f t="shared" si="1410"/>
        <v>4554.08</v>
      </c>
      <c r="RT582" s="21">
        <f t="shared" si="1411"/>
        <v>4232.76</v>
      </c>
      <c r="RU582" s="35"/>
      <c r="RV582" s="35"/>
      <c r="RW582" s="35"/>
      <c r="RX582" s="21">
        <f t="shared" si="1234"/>
        <v>104153.89</v>
      </c>
      <c r="RY582" s="21">
        <f t="shared" si="1234"/>
        <v>59203.040000000001</v>
      </c>
      <c r="RZ582" s="21">
        <f t="shared" si="1234"/>
        <v>55025.88</v>
      </c>
      <c r="SA582" s="23"/>
      <c r="SB582" s="23">
        <v>7</v>
      </c>
      <c r="SC582" s="23">
        <v>7</v>
      </c>
      <c r="SD582" s="35"/>
      <c r="SE582" s="35"/>
      <c r="SF582" s="35"/>
      <c r="SG582" s="21">
        <f t="shared" si="1412"/>
        <v>0</v>
      </c>
      <c r="SH582" s="21">
        <f t="shared" si="1413"/>
        <v>92577.38</v>
      </c>
      <c r="SI582" s="21">
        <f t="shared" si="1414"/>
        <v>92577.38</v>
      </c>
      <c r="SJ582" s="35"/>
      <c r="SK582" s="35"/>
      <c r="SL582" s="35"/>
      <c r="SM582" s="21">
        <f t="shared" si="1415"/>
        <v>6607.59</v>
      </c>
      <c r="SN582" s="21">
        <f t="shared" si="1416"/>
        <v>5603.37</v>
      </c>
      <c r="SO582" s="21">
        <f t="shared" si="1417"/>
        <v>5253.11</v>
      </c>
      <c r="SP582" s="35"/>
      <c r="SQ582" s="35"/>
      <c r="SR582" s="35"/>
      <c r="SS582" s="21">
        <f t="shared" si="1235"/>
        <v>0</v>
      </c>
      <c r="ST582" s="21">
        <f t="shared" si="1235"/>
        <v>39223.589999999997</v>
      </c>
      <c r="SU582" s="21">
        <f t="shared" si="1235"/>
        <v>36771.769999999997</v>
      </c>
      <c r="SV582" s="23">
        <v>7</v>
      </c>
      <c r="SW582" s="23">
        <v>3</v>
      </c>
      <c r="SX582" s="23">
        <v>3</v>
      </c>
      <c r="SY582" s="35"/>
      <c r="SZ582" s="35"/>
      <c r="TA582" s="35"/>
      <c r="TB582" s="21">
        <f t="shared" si="1418"/>
        <v>92577.38</v>
      </c>
      <c r="TC582" s="21">
        <f t="shared" si="1419"/>
        <v>39676.019999999997</v>
      </c>
      <c r="TD582" s="21">
        <f t="shared" si="1420"/>
        <v>39676.019999999997</v>
      </c>
      <c r="TE582" s="35"/>
      <c r="TF582" s="35"/>
      <c r="TG582" s="35"/>
      <c r="TH582" s="21">
        <f t="shared" si="1421"/>
        <v>6696.41</v>
      </c>
      <c r="TI582" s="21">
        <f t="shared" si="1422"/>
        <v>5942.76</v>
      </c>
      <c r="TJ582" s="21">
        <f t="shared" si="1423"/>
        <v>5623.94</v>
      </c>
      <c r="TK582" s="35"/>
      <c r="TL582" s="35"/>
      <c r="TM582" s="35"/>
      <c r="TN582" s="21">
        <f t="shared" si="1236"/>
        <v>46874.87</v>
      </c>
      <c r="TO582" s="21">
        <f t="shared" si="1236"/>
        <v>17828.28</v>
      </c>
      <c r="TP582" s="21">
        <f t="shared" si="1236"/>
        <v>16871.82</v>
      </c>
      <c r="TQ582" s="23">
        <v>16</v>
      </c>
      <c r="TR582" s="23">
        <v>11</v>
      </c>
      <c r="TS582" s="23">
        <v>11</v>
      </c>
      <c r="TT582" s="35"/>
      <c r="TU582" s="35"/>
      <c r="TV582" s="35"/>
      <c r="TW582" s="21">
        <f t="shared" si="1424"/>
        <v>211605.44</v>
      </c>
      <c r="TX582" s="21">
        <f t="shared" si="1425"/>
        <v>145478.74</v>
      </c>
      <c r="TY582" s="21">
        <f t="shared" si="1426"/>
        <v>145478.74</v>
      </c>
      <c r="TZ582" s="35"/>
      <c r="UA582" s="35"/>
      <c r="UB582" s="35"/>
      <c r="UC582" s="21">
        <f t="shared" si="1427"/>
        <v>7262.18</v>
      </c>
      <c r="UD582" s="21">
        <f t="shared" si="1428"/>
        <v>6294.58</v>
      </c>
      <c r="UE582" s="21">
        <f t="shared" si="1429"/>
        <v>5895.54</v>
      </c>
      <c r="UF582" s="35"/>
      <c r="UG582" s="35"/>
      <c r="UH582" s="35"/>
      <c r="UI582" s="21">
        <f t="shared" si="1237"/>
        <v>116194.88</v>
      </c>
      <c r="UJ582" s="21">
        <f t="shared" si="1237"/>
        <v>69240.38</v>
      </c>
      <c r="UK582" s="21">
        <f t="shared" si="1237"/>
        <v>64850.94</v>
      </c>
      <c r="UL582" s="23">
        <v>31</v>
      </c>
      <c r="UM582" s="23">
        <v>36</v>
      </c>
      <c r="UN582" s="23">
        <v>36</v>
      </c>
      <c r="UO582" s="35"/>
      <c r="UP582" s="35"/>
      <c r="UQ582" s="35"/>
      <c r="UR582" s="21">
        <f t="shared" si="1430"/>
        <v>409985.54</v>
      </c>
      <c r="US582" s="21">
        <f t="shared" si="1431"/>
        <v>476112.24</v>
      </c>
      <c r="UT582" s="21">
        <f t="shared" si="1432"/>
        <v>476112.24</v>
      </c>
      <c r="UU582" s="35"/>
      <c r="UV582" s="35"/>
      <c r="UW582" s="35"/>
      <c r="UX582" s="21">
        <f t="shared" si="1433"/>
        <v>6945.44</v>
      </c>
      <c r="UY582" s="21">
        <f t="shared" si="1434"/>
        <v>6226.15</v>
      </c>
      <c r="UZ582" s="21">
        <f t="shared" si="1435"/>
        <v>5778.57</v>
      </c>
      <c r="VA582" s="35"/>
      <c r="VB582" s="35"/>
      <c r="VC582" s="35"/>
      <c r="VD582" s="21">
        <f t="shared" si="1238"/>
        <v>215308.64</v>
      </c>
      <c r="VE582" s="21">
        <f t="shared" si="1238"/>
        <v>224141.4</v>
      </c>
      <c r="VF582" s="21">
        <f t="shared" si="1238"/>
        <v>208028.52</v>
      </c>
      <c r="VG582" s="23">
        <f>10-10</f>
        <v>0</v>
      </c>
      <c r="VH582" s="23">
        <f t="shared" ref="VH582:VI582" si="1629">10-10</f>
        <v>0</v>
      </c>
      <c r="VI582" s="23">
        <f t="shared" si="1629"/>
        <v>0</v>
      </c>
      <c r="VJ582" s="35"/>
      <c r="VK582" s="35"/>
      <c r="VL582" s="35"/>
      <c r="VM582" s="21">
        <f t="shared" si="1436"/>
        <v>0</v>
      </c>
      <c r="VN582" s="21">
        <f t="shared" si="1437"/>
        <v>0</v>
      </c>
      <c r="VO582" s="21">
        <f t="shared" si="1438"/>
        <v>0</v>
      </c>
      <c r="VP582" s="35"/>
      <c r="VQ582" s="35"/>
      <c r="VR582" s="35"/>
      <c r="VS582" s="21">
        <f t="shared" si="1439"/>
        <v>0</v>
      </c>
      <c r="VT582" s="21">
        <f t="shared" si="1440"/>
        <v>0</v>
      </c>
      <c r="VU582" s="21">
        <f t="shared" si="1441"/>
        <v>0</v>
      </c>
      <c r="VV582" s="35"/>
      <c r="VW582" s="35"/>
      <c r="VX582" s="35"/>
      <c r="VY582" s="21">
        <f t="shared" si="1239"/>
        <v>0</v>
      </c>
      <c r="VZ582" s="21">
        <f t="shared" si="1239"/>
        <v>0</v>
      </c>
      <c r="WA582" s="21">
        <f t="shared" si="1239"/>
        <v>0</v>
      </c>
      <c r="WB582" s="23">
        <v>6</v>
      </c>
      <c r="WC582" s="23">
        <v>10</v>
      </c>
      <c r="WD582" s="23">
        <v>10</v>
      </c>
      <c r="WE582" s="35"/>
      <c r="WF582" s="35"/>
      <c r="WG582" s="35"/>
      <c r="WH582" s="21">
        <f t="shared" si="1442"/>
        <v>79352.039999999994</v>
      </c>
      <c r="WI582" s="21">
        <f t="shared" si="1443"/>
        <v>132253.4</v>
      </c>
      <c r="WJ582" s="21">
        <f t="shared" si="1444"/>
        <v>132253.4</v>
      </c>
      <c r="WK582" s="35"/>
      <c r="WL582" s="35"/>
      <c r="WM582" s="35"/>
      <c r="WN582" s="21">
        <f t="shared" si="1445"/>
        <v>5244.53</v>
      </c>
      <c r="WO582" s="21">
        <f t="shared" si="1446"/>
        <v>5064.33</v>
      </c>
      <c r="WP582" s="21">
        <f t="shared" si="1447"/>
        <v>4798.8900000000003</v>
      </c>
      <c r="WQ582" s="35"/>
      <c r="WR582" s="35"/>
      <c r="WS582" s="35"/>
      <c r="WT582" s="21">
        <f t="shared" si="1240"/>
        <v>31467.18</v>
      </c>
      <c r="WU582" s="21">
        <f t="shared" si="1240"/>
        <v>50643.3</v>
      </c>
      <c r="WV582" s="21">
        <f t="shared" si="1240"/>
        <v>47988.9</v>
      </c>
      <c r="WW582" s="23">
        <v>16</v>
      </c>
      <c r="WX582" s="23">
        <v>17</v>
      </c>
      <c r="WY582" s="23">
        <v>17</v>
      </c>
      <c r="WZ582" s="35"/>
      <c r="XA582" s="35"/>
      <c r="XB582" s="35"/>
      <c r="XC582" s="21">
        <f t="shared" si="1448"/>
        <v>211605.44</v>
      </c>
      <c r="XD582" s="21">
        <f t="shared" si="1449"/>
        <v>224830.78</v>
      </c>
      <c r="XE582" s="21">
        <f t="shared" si="1450"/>
        <v>224830.78</v>
      </c>
      <c r="XF582" s="35"/>
      <c r="XG582" s="35"/>
      <c r="XH582" s="35"/>
      <c r="XI582" s="21">
        <f t="shared" si="1451"/>
        <v>5323.57</v>
      </c>
      <c r="XJ582" s="21">
        <f t="shared" si="1452"/>
        <v>4925.93</v>
      </c>
      <c r="XK582" s="21">
        <f t="shared" si="1453"/>
        <v>4624.41</v>
      </c>
      <c r="XL582" s="35"/>
      <c r="XM582" s="35"/>
      <c r="XN582" s="35"/>
      <c r="XO582" s="21">
        <f t="shared" si="1241"/>
        <v>85177.12</v>
      </c>
      <c r="XP582" s="21">
        <f t="shared" si="1241"/>
        <v>83740.81</v>
      </c>
      <c r="XQ582" s="21">
        <f t="shared" si="1241"/>
        <v>78614.97</v>
      </c>
      <c r="XR582" s="23">
        <v>28</v>
      </c>
      <c r="XS582" s="23">
        <v>14</v>
      </c>
      <c r="XT582" s="23">
        <v>14</v>
      </c>
      <c r="XU582" s="35"/>
      <c r="XV582" s="35"/>
      <c r="XW582" s="35"/>
      <c r="XX582" s="21">
        <f t="shared" si="1454"/>
        <v>370309.52</v>
      </c>
      <c r="XY582" s="21">
        <f t="shared" si="1455"/>
        <v>185154.76</v>
      </c>
      <c r="XZ582" s="21">
        <f t="shared" si="1456"/>
        <v>185154.76</v>
      </c>
      <c r="YA582" s="35"/>
      <c r="YB582" s="35"/>
      <c r="YC582" s="35"/>
      <c r="YD582" s="21">
        <f t="shared" si="1457"/>
        <v>4652.03</v>
      </c>
      <c r="YE582" s="21">
        <f t="shared" si="1458"/>
        <v>4479.28</v>
      </c>
      <c r="YF582" s="21">
        <f t="shared" si="1459"/>
        <v>4202.82</v>
      </c>
      <c r="YG582" s="35"/>
      <c r="YH582" s="35"/>
      <c r="YI582" s="35"/>
      <c r="YJ582" s="21">
        <f t="shared" si="1242"/>
        <v>130256.84</v>
      </c>
      <c r="YK582" s="21">
        <f t="shared" si="1242"/>
        <v>62709.919999999998</v>
      </c>
      <c r="YL582" s="21">
        <f t="shared" si="1242"/>
        <v>58839.48</v>
      </c>
      <c r="YM582" s="23">
        <v>9</v>
      </c>
      <c r="YN582" s="23">
        <v>8</v>
      </c>
      <c r="YO582" s="23">
        <v>8</v>
      </c>
      <c r="YP582" s="35"/>
      <c r="YQ582" s="35"/>
      <c r="YR582" s="35"/>
      <c r="YS582" s="21">
        <f t="shared" si="1460"/>
        <v>119028.06</v>
      </c>
      <c r="YT582" s="21">
        <f t="shared" si="1461"/>
        <v>105802.72</v>
      </c>
      <c r="YU582" s="21">
        <f t="shared" si="1462"/>
        <v>105802.72</v>
      </c>
      <c r="YV582" s="35"/>
      <c r="YW582" s="35"/>
      <c r="YX582" s="35"/>
      <c r="YY582" s="21">
        <f t="shared" si="1463"/>
        <v>5757.76</v>
      </c>
      <c r="YZ582" s="21">
        <f t="shared" si="1464"/>
        <v>5214.1000000000004</v>
      </c>
      <c r="ZA582" s="21">
        <f t="shared" si="1465"/>
        <v>4869.54</v>
      </c>
      <c r="ZB582" s="35"/>
      <c r="ZC582" s="35"/>
      <c r="ZD582" s="35"/>
      <c r="ZE582" s="21">
        <f t="shared" si="1243"/>
        <v>51819.839999999997</v>
      </c>
      <c r="ZF582" s="21">
        <f t="shared" si="1243"/>
        <v>41712.800000000003</v>
      </c>
      <c r="ZG582" s="21">
        <f t="shared" si="1243"/>
        <v>38956.32</v>
      </c>
      <c r="ZH582" s="23">
        <v>8</v>
      </c>
      <c r="ZI582" s="23">
        <v>3</v>
      </c>
      <c r="ZJ582" s="23">
        <v>3</v>
      </c>
      <c r="ZK582" s="35"/>
      <c r="ZL582" s="35"/>
      <c r="ZM582" s="35"/>
      <c r="ZN582" s="21">
        <f t="shared" si="1466"/>
        <v>105802.72</v>
      </c>
      <c r="ZO582" s="21">
        <f t="shared" si="1467"/>
        <v>39676.019999999997</v>
      </c>
      <c r="ZP582" s="21">
        <f t="shared" si="1468"/>
        <v>39676.019999999997</v>
      </c>
      <c r="ZQ582" s="35"/>
      <c r="ZR582" s="35"/>
      <c r="ZS582" s="35"/>
      <c r="ZT582" s="21">
        <f t="shared" si="1469"/>
        <v>7534.91</v>
      </c>
      <c r="ZU582" s="21">
        <f t="shared" si="1470"/>
        <v>4582.12</v>
      </c>
      <c r="ZV582" s="21">
        <f t="shared" si="1471"/>
        <v>4271.28</v>
      </c>
      <c r="ZW582" s="35"/>
      <c r="ZX582" s="35"/>
      <c r="ZY582" s="35"/>
      <c r="ZZ582" s="21">
        <f t="shared" si="1244"/>
        <v>60279.28</v>
      </c>
      <c r="AAA582" s="21">
        <f t="shared" si="1244"/>
        <v>13746.36</v>
      </c>
      <c r="AAB582" s="21">
        <f t="shared" si="1244"/>
        <v>12813.84</v>
      </c>
      <c r="AAC582" s="23">
        <v>1</v>
      </c>
      <c r="AAD582" s="23">
        <v>3</v>
      </c>
      <c r="AAE582" s="23">
        <v>3</v>
      </c>
      <c r="AAF582" s="35"/>
      <c r="AAG582" s="35"/>
      <c r="AAH582" s="35"/>
      <c r="AAI582" s="21">
        <f t="shared" si="1472"/>
        <v>13225.34</v>
      </c>
      <c r="AAJ582" s="21">
        <f t="shared" si="1473"/>
        <v>39676.019999999997</v>
      </c>
      <c r="AAK582" s="21">
        <f t="shared" si="1474"/>
        <v>39676.019999999997</v>
      </c>
      <c r="AAL582" s="35"/>
      <c r="AAM582" s="35"/>
      <c r="AAN582" s="35"/>
      <c r="AAO582" s="21">
        <f t="shared" si="1475"/>
        <v>6507.79</v>
      </c>
      <c r="AAP582" s="21">
        <f t="shared" si="1476"/>
        <v>6246.95</v>
      </c>
      <c r="AAQ582" s="21">
        <f t="shared" si="1477"/>
        <v>5846.69</v>
      </c>
      <c r="AAR582" s="35"/>
      <c r="AAS582" s="35"/>
      <c r="AAT582" s="35"/>
      <c r="AAU582" s="21">
        <f t="shared" si="1245"/>
        <v>6507.79</v>
      </c>
      <c r="AAV582" s="21">
        <f t="shared" si="1245"/>
        <v>18740.849999999999</v>
      </c>
      <c r="AAW582" s="21">
        <f t="shared" si="1245"/>
        <v>17540.07</v>
      </c>
      <c r="AAX582" s="23">
        <v>5</v>
      </c>
      <c r="AAY582" s="23">
        <v>6</v>
      </c>
      <c r="AAZ582" s="23">
        <v>6</v>
      </c>
      <c r="ABA582" s="35"/>
      <c r="ABB582" s="35"/>
      <c r="ABC582" s="35"/>
      <c r="ABD582" s="21">
        <f t="shared" si="1478"/>
        <v>66126.7</v>
      </c>
      <c r="ABE582" s="21">
        <f t="shared" si="1479"/>
        <v>79352.039999999994</v>
      </c>
      <c r="ABF582" s="21">
        <f t="shared" si="1480"/>
        <v>79352.039999999994</v>
      </c>
      <c r="ABG582" s="35"/>
      <c r="ABH582" s="35"/>
      <c r="ABI582" s="35"/>
      <c r="ABJ582" s="21">
        <f t="shared" si="1481"/>
        <v>4127.74</v>
      </c>
      <c r="ABK582" s="21">
        <f t="shared" si="1482"/>
        <v>3864.92</v>
      </c>
      <c r="ABL582" s="21">
        <f t="shared" si="1483"/>
        <v>3586.6</v>
      </c>
      <c r="ABM582" s="35"/>
      <c r="ABN582" s="35"/>
      <c r="ABO582" s="35"/>
      <c r="ABP582" s="21">
        <f t="shared" si="1246"/>
        <v>20638.7</v>
      </c>
      <c r="ABQ582" s="21">
        <f t="shared" si="1246"/>
        <v>23189.52</v>
      </c>
      <c r="ABR582" s="21">
        <f t="shared" si="1246"/>
        <v>21519.599999999999</v>
      </c>
      <c r="ABS582" s="23">
        <v>6</v>
      </c>
      <c r="ABT582" s="23">
        <v>4</v>
      </c>
      <c r="ABU582" s="23">
        <v>4</v>
      </c>
      <c r="ABV582" s="35"/>
      <c r="ABW582" s="35"/>
      <c r="ABX582" s="35"/>
      <c r="ABY582" s="21">
        <f t="shared" si="1484"/>
        <v>79352.039999999994</v>
      </c>
      <c r="ABZ582" s="21">
        <f t="shared" si="1485"/>
        <v>52901.36</v>
      </c>
      <c r="ACA582" s="21">
        <f t="shared" si="1486"/>
        <v>52901.36</v>
      </c>
      <c r="ACB582" s="35"/>
      <c r="ACC582" s="35"/>
      <c r="ACD582" s="35"/>
      <c r="ACE582" s="21">
        <f t="shared" si="1487"/>
        <v>5022.79</v>
      </c>
      <c r="ACF582" s="21">
        <f t="shared" si="1488"/>
        <v>4617.3599999999997</v>
      </c>
      <c r="ACG582" s="21">
        <f t="shared" si="1489"/>
        <v>4366.2700000000004</v>
      </c>
      <c r="ACH582" s="35"/>
      <c r="ACI582" s="35"/>
      <c r="ACJ582" s="35"/>
      <c r="ACK582" s="21">
        <f t="shared" si="1247"/>
        <v>30136.74</v>
      </c>
      <c r="ACL582" s="21">
        <f t="shared" si="1247"/>
        <v>18469.439999999999</v>
      </c>
      <c r="ACM582" s="21">
        <f t="shared" si="1247"/>
        <v>17465.080000000002</v>
      </c>
      <c r="ACN582" s="23">
        <v>4</v>
      </c>
      <c r="ACO582" s="23">
        <v>3</v>
      </c>
      <c r="ACP582" s="23">
        <v>3</v>
      </c>
      <c r="ACQ582" s="35"/>
      <c r="ACR582" s="35"/>
      <c r="ACS582" s="35"/>
      <c r="ACT582" s="21">
        <f t="shared" si="1490"/>
        <v>52901.36</v>
      </c>
      <c r="ACU582" s="21">
        <f t="shared" si="1491"/>
        <v>39676.019999999997</v>
      </c>
      <c r="ACV582" s="21">
        <f t="shared" si="1492"/>
        <v>39676.019999999997</v>
      </c>
      <c r="ACW582" s="35"/>
      <c r="ACX582" s="35"/>
      <c r="ACY582" s="35"/>
      <c r="ACZ582" s="21">
        <f t="shared" si="1493"/>
        <v>5422.72</v>
      </c>
      <c r="ADA582" s="21">
        <f t="shared" si="1494"/>
        <v>5035.4799999999996</v>
      </c>
      <c r="ADB582" s="21">
        <f t="shared" si="1495"/>
        <v>4750.4399999999996</v>
      </c>
      <c r="ADC582" s="35"/>
      <c r="ADD582" s="35"/>
      <c r="ADE582" s="35"/>
      <c r="ADF582" s="21">
        <f t="shared" si="1248"/>
        <v>21690.880000000001</v>
      </c>
      <c r="ADG582" s="21">
        <f t="shared" si="1248"/>
        <v>15106.44</v>
      </c>
      <c r="ADH582" s="21">
        <f t="shared" si="1248"/>
        <v>14251.32</v>
      </c>
      <c r="ADI582" s="184">
        <v>10</v>
      </c>
      <c r="ADJ582" s="184">
        <v>20</v>
      </c>
      <c r="ADK582" s="184">
        <v>20</v>
      </c>
      <c r="ADL582" s="35"/>
      <c r="ADM582" s="35"/>
      <c r="ADN582" s="35"/>
      <c r="ADO582" s="21">
        <f t="shared" si="1496"/>
        <v>132253.4</v>
      </c>
      <c r="ADP582" s="21">
        <f t="shared" si="1497"/>
        <v>264506.8</v>
      </c>
      <c r="ADQ582" s="21">
        <f t="shared" si="1498"/>
        <v>264506.8</v>
      </c>
      <c r="ADR582" s="35"/>
      <c r="ADS582" s="35"/>
      <c r="ADT582" s="35"/>
      <c r="ADU582" s="21">
        <f t="shared" si="1499"/>
        <v>4728.6099999999997</v>
      </c>
      <c r="ADV582" s="21">
        <f t="shared" si="1500"/>
        <v>4282.93</v>
      </c>
      <c r="ADW582" s="21">
        <f t="shared" si="1501"/>
        <v>3990.34</v>
      </c>
      <c r="ADX582" s="35"/>
      <c r="ADY582" s="35"/>
      <c r="ADZ582" s="35"/>
      <c r="AEA582" s="21">
        <f t="shared" si="1249"/>
        <v>47286.1</v>
      </c>
      <c r="AEB582" s="21">
        <f t="shared" si="1249"/>
        <v>85658.6</v>
      </c>
      <c r="AEC582" s="21">
        <f t="shared" si="1249"/>
        <v>79806.8</v>
      </c>
      <c r="AED582" s="23">
        <v>13</v>
      </c>
      <c r="AEE582" s="23">
        <v>6</v>
      </c>
      <c r="AEF582" s="23">
        <v>6</v>
      </c>
      <c r="AEG582" s="35"/>
      <c r="AEH582" s="35"/>
      <c r="AEI582" s="35"/>
      <c r="AEJ582" s="21">
        <f t="shared" si="1502"/>
        <v>171929.42</v>
      </c>
      <c r="AEK582" s="21">
        <f t="shared" si="1503"/>
        <v>79352.039999999994</v>
      </c>
      <c r="AEL582" s="21">
        <f t="shared" si="1504"/>
        <v>79352.039999999994</v>
      </c>
      <c r="AEM582" s="35"/>
      <c r="AEN582" s="35"/>
      <c r="AEO582" s="35"/>
      <c r="AEP582" s="21">
        <f t="shared" si="1505"/>
        <v>5486.78</v>
      </c>
      <c r="AEQ582" s="21">
        <f t="shared" si="1506"/>
        <v>5433.39</v>
      </c>
      <c r="AER582" s="21">
        <f t="shared" si="1507"/>
        <v>5132.8999999999996</v>
      </c>
      <c r="AES582" s="35"/>
      <c r="AET582" s="35"/>
      <c r="AEU582" s="35"/>
      <c r="AEV582" s="21">
        <f t="shared" si="1250"/>
        <v>71328.14</v>
      </c>
      <c r="AEW582" s="21">
        <f t="shared" si="1250"/>
        <v>32600.34</v>
      </c>
      <c r="AEX582" s="21">
        <f t="shared" si="1250"/>
        <v>30797.4</v>
      </c>
      <c r="AEY582" s="23"/>
      <c r="AEZ582" s="23"/>
      <c r="AFA582" s="23"/>
      <c r="AFB582" s="35"/>
      <c r="AFC582" s="35"/>
      <c r="AFD582" s="35"/>
      <c r="AFE582" s="21">
        <f t="shared" si="1508"/>
        <v>0</v>
      </c>
      <c r="AFF582" s="21">
        <f t="shared" si="1509"/>
        <v>0</v>
      </c>
      <c r="AFG582" s="21">
        <f t="shared" si="1510"/>
        <v>0</v>
      </c>
      <c r="AFH582" s="35"/>
      <c r="AFI582" s="35"/>
      <c r="AFJ582" s="35"/>
      <c r="AFK582" s="21">
        <f t="shared" si="1511"/>
        <v>5962.57</v>
      </c>
      <c r="AFL582" s="21">
        <f t="shared" si="1512"/>
        <v>5654.26</v>
      </c>
      <c r="AFM582" s="21">
        <f t="shared" si="1513"/>
        <v>5330.92</v>
      </c>
      <c r="AFN582" s="35"/>
      <c r="AFO582" s="35"/>
      <c r="AFP582" s="35"/>
      <c r="AFQ582" s="21">
        <f t="shared" si="1251"/>
        <v>0</v>
      </c>
      <c r="AFR582" s="21">
        <f t="shared" si="1251"/>
        <v>0</v>
      </c>
      <c r="AFS582" s="21">
        <f t="shared" si="1251"/>
        <v>0</v>
      </c>
      <c r="AFT582" s="23">
        <v>8</v>
      </c>
      <c r="AFU582" s="23">
        <v>3</v>
      </c>
      <c r="AFV582" s="23">
        <v>3</v>
      </c>
      <c r="AFW582" s="35"/>
      <c r="AFX582" s="35"/>
      <c r="AFY582" s="35"/>
      <c r="AFZ582" s="21">
        <f t="shared" si="1514"/>
        <v>105802.72</v>
      </c>
      <c r="AGA582" s="21">
        <f t="shared" si="1515"/>
        <v>39676.019999999997</v>
      </c>
      <c r="AGB582" s="21">
        <f t="shared" si="1516"/>
        <v>39676.019999999997</v>
      </c>
      <c r="AGC582" s="35"/>
      <c r="AGD582" s="35"/>
      <c r="AGE582" s="35"/>
      <c r="AGF582" s="21">
        <f t="shared" si="1517"/>
        <v>6536.19</v>
      </c>
      <c r="AGG582" s="21">
        <f t="shared" si="1518"/>
        <v>5826.88</v>
      </c>
      <c r="AGH582" s="21">
        <f t="shared" si="1519"/>
        <v>5497.66</v>
      </c>
      <c r="AGI582" s="35"/>
      <c r="AGJ582" s="35"/>
      <c r="AGK582" s="35"/>
      <c r="AGL582" s="21">
        <f t="shared" si="1252"/>
        <v>52289.52</v>
      </c>
      <c r="AGM582" s="21">
        <f t="shared" si="1252"/>
        <v>17480.64</v>
      </c>
      <c r="AGN582" s="21">
        <f t="shared" si="1252"/>
        <v>16492.98</v>
      </c>
      <c r="AGO582" s="23"/>
      <c r="AGP582" s="23"/>
      <c r="AGQ582" s="23"/>
      <c r="AGR582" s="35"/>
      <c r="AGS582" s="35"/>
      <c r="AGT582" s="35"/>
      <c r="AGU582" s="21">
        <f t="shared" si="1520"/>
        <v>0</v>
      </c>
      <c r="AGV582" s="21">
        <f t="shared" si="1521"/>
        <v>0</v>
      </c>
      <c r="AGW582" s="21">
        <f t="shared" si="1522"/>
        <v>0</v>
      </c>
      <c r="AGX582" s="35"/>
      <c r="AGY582" s="35"/>
      <c r="AGZ582" s="35"/>
      <c r="AHA582" s="21">
        <f t="shared" si="1523"/>
        <v>9805.82</v>
      </c>
      <c r="AHB582" s="21">
        <f t="shared" si="1524"/>
        <v>8687.58</v>
      </c>
      <c r="AHC582" s="21">
        <f t="shared" si="1525"/>
        <v>8179.9</v>
      </c>
      <c r="AHD582" s="35"/>
      <c r="AHE582" s="35"/>
      <c r="AHF582" s="35"/>
      <c r="AHG582" s="21">
        <f t="shared" si="1253"/>
        <v>0</v>
      </c>
      <c r="AHH582" s="21">
        <f t="shared" si="1253"/>
        <v>0</v>
      </c>
      <c r="AHI582" s="21">
        <f t="shared" si="1253"/>
        <v>0</v>
      </c>
      <c r="AHJ582" s="23">
        <v>16</v>
      </c>
      <c r="AHK582" s="23">
        <v>10</v>
      </c>
      <c r="AHL582" s="23">
        <v>10</v>
      </c>
      <c r="AHM582" s="35"/>
      <c r="AHN582" s="35"/>
      <c r="AHO582" s="35"/>
      <c r="AHP582" s="21">
        <f t="shared" si="1526"/>
        <v>211605.44</v>
      </c>
      <c r="AHQ582" s="21">
        <f t="shared" si="1527"/>
        <v>132253.4</v>
      </c>
      <c r="AHR582" s="21">
        <f t="shared" si="1528"/>
        <v>132253.4</v>
      </c>
      <c r="AHS582" s="35"/>
      <c r="AHT582" s="35"/>
      <c r="AHU582" s="35"/>
      <c r="AHV582" s="21">
        <f t="shared" si="1529"/>
        <v>5751.47</v>
      </c>
      <c r="AHW582" s="21">
        <f t="shared" si="1530"/>
        <v>5346.38</v>
      </c>
      <c r="AHX582" s="21">
        <f t="shared" si="1531"/>
        <v>5016.75</v>
      </c>
      <c r="AHY582" s="35"/>
      <c r="AHZ582" s="35"/>
      <c r="AIA582" s="35"/>
      <c r="AIB582" s="21">
        <f t="shared" si="1254"/>
        <v>92023.52</v>
      </c>
      <c r="AIC582" s="21">
        <f t="shared" si="1254"/>
        <v>53463.8</v>
      </c>
      <c r="AID582" s="21">
        <f t="shared" si="1254"/>
        <v>50167.5</v>
      </c>
      <c r="AIE582" s="23">
        <f>4-4</f>
        <v>0</v>
      </c>
      <c r="AIF582" s="23">
        <f t="shared" ref="AIF582:AIG582" si="1630">4-4</f>
        <v>0</v>
      </c>
      <c r="AIG582" s="23">
        <f t="shared" si="1630"/>
        <v>0</v>
      </c>
      <c r="AIH582" s="35"/>
      <c r="AII582" s="35"/>
      <c r="AIJ582" s="35"/>
      <c r="AIK582" s="21">
        <f t="shared" si="1532"/>
        <v>0</v>
      </c>
      <c r="AIL582" s="21">
        <f t="shared" si="1533"/>
        <v>0</v>
      </c>
      <c r="AIM582" s="21">
        <f t="shared" si="1534"/>
        <v>0</v>
      </c>
      <c r="AIN582" s="35"/>
      <c r="AIO582" s="35"/>
      <c r="AIP582" s="35"/>
      <c r="AIQ582" s="21">
        <f t="shared" si="1535"/>
        <v>0</v>
      </c>
      <c r="AIR582" s="21">
        <f t="shared" si="1536"/>
        <v>0</v>
      </c>
      <c r="AIS582" s="21">
        <f t="shared" si="1537"/>
        <v>0</v>
      </c>
      <c r="AIT582" s="35"/>
      <c r="AIU582" s="35"/>
      <c r="AIV582" s="35"/>
      <c r="AIW582" s="21">
        <f t="shared" si="1255"/>
        <v>0</v>
      </c>
      <c r="AIX582" s="21">
        <f t="shared" si="1255"/>
        <v>0</v>
      </c>
      <c r="AIY582" s="21">
        <f t="shared" si="1255"/>
        <v>0</v>
      </c>
      <c r="AIZ582" s="23">
        <v>10</v>
      </c>
      <c r="AJA582" s="23">
        <v>7</v>
      </c>
      <c r="AJB582" s="23">
        <v>7</v>
      </c>
      <c r="AJC582" s="35"/>
      <c r="AJD582" s="35"/>
      <c r="AJE582" s="35"/>
      <c r="AJF582" s="21">
        <f t="shared" si="1538"/>
        <v>132253.4</v>
      </c>
      <c r="AJG582" s="21">
        <f t="shared" si="1539"/>
        <v>92577.38</v>
      </c>
      <c r="AJH582" s="21">
        <f t="shared" si="1540"/>
        <v>92577.38</v>
      </c>
      <c r="AJI582" s="35"/>
      <c r="AJJ582" s="35"/>
      <c r="AJK582" s="35"/>
      <c r="AJL582" s="21">
        <f t="shared" si="1541"/>
        <v>5867.89</v>
      </c>
      <c r="AJM582" s="21">
        <f t="shared" si="1542"/>
        <v>5514.19</v>
      </c>
      <c r="AJN582" s="21">
        <f t="shared" si="1543"/>
        <v>5208.92</v>
      </c>
      <c r="AJO582" s="35"/>
      <c r="AJP582" s="35"/>
      <c r="AJQ582" s="35"/>
      <c r="AJR582" s="21">
        <f t="shared" si="1256"/>
        <v>58678.9</v>
      </c>
      <c r="AJS582" s="21">
        <f t="shared" si="1256"/>
        <v>38599.33</v>
      </c>
      <c r="AJT582" s="21">
        <f t="shared" si="1256"/>
        <v>36462.44</v>
      </c>
      <c r="AJU582" s="23">
        <v>2</v>
      </c>
      <c r="AJV582" s="23">
        <v>4</v>
      </c>
      <c r="AJW582" s="23">
        <v>4</v>
      </c>
      <c r="AJX582" s="35"/>
      <c r="AJY582" s="35"/>
      <c r="AJZ582" s="35"/>
      <c r="AKA582" s="21">
        <f t="shared" si="1544"/>
        <v>26450.68</v>
      </c>
      <c r="AKB582" s="21">
        <f t="shared" si="1545"/>
        <v>52901.36</v>
      </c>
      <c r="AKC582" s="21">
        <f t="shared" si="1546"/>
        <v>52901.36</v>
      </c>
      <c r="AKD582" s="35"/>
      <c r="AKE582" s="35"/>
      <c r="AKF582" s="35"/>
      <c r="AKG582" s="21">
        <f t="shared" si="1547"/>
        <v>5984.15</v>
      </c>
      <c r="AKH582" s="21">
        <f t="shared" si="1548"/>
        <v>5392.91</v>
      </c>
      <c r="AKI582" s="21">
        <f t="shared" si="1549"/>
        <v>5091.8999999999996</v>
      </c>
      <c r="AKJ582" s="35"/>
      <c r="AKK582" s="35"/>
      <c r="AKL582" s="35"/>
      <c r="AKM582" s="21">
        <f t="shared" si="1257"/>
        <v>11968.3</v>
      </c>
      <c r="AKN582" s="21">
        <f t="shared" si="1257"/>
        <v>21571.64</v>
      </c>
      <c r="AKO582" s="21">
        <f t="shared" si="1257"/>
        <v>20367.599999999999</v>
      </c>
      <c r="AKP582" s="23">
        <v>6</v>
      </c>
      <c r="AKQ582" s="23">
        <v>3</v>
      </c>
      <c r="AKR582" s="23">
        <v>3</v>
      </c>
      <c r="AKS582" s="35"/>
      <c r="AKT582" s="35"/>
      <c r="AKU582" s="35"/>
      <c r="AKV582" s="21">
        <f t="shared" si="1550"/>
        <v>79352.039999999994</v>
      </c>
      <c r="AKW582" s="21">
        <f t="shared" si="1551"/>
        <v>39676.019999999997</v>
      </c>
      <c r="AKX582" s="21">
        <f t="shared" si="1552"/>
        <v>39676.019999999997</v>
      </c>
      <c r="AKY582" s="35"/>
      <c r="AKZ582" s="35"/>
      <c r="ALA582" s="35"/>
      <c r="ALB582" s="21">
        <f t="shared" si="1553"/>
        <v>6074.65</v>
      </c>
      <c r="ALC582" s="21">
        <f t="shared" si="1554"/>
        <v>5699.18</v>
      </c>
      <c r="ALD582" s="21">
        <f t="shared" si="1555"/>
        <v>5314.08</v>
      </c>
      <c r="ALE582" s="35"/>
      <c r="ALF582" s="35"/>
      <c r="ALG582" s="35"/>
      <c r="ALH582" s="21">
        <f t="shared" si="1258"/>
        <v>36447.9</v>
      </c>
      <c r="ALI582" s="21">
        <f t="shared" si="1258"/>
        <v>17097.54</v>
      </c>
      <c r="ALJ582" s="21">
        <f t="shared" si="1258"/>
        <v>15942.24</v>
      </c>
      <c r="ALK582" s="23">
        <v>6</v>
      </c>
      <c r="ALL582" s="23">
        <v>1</v>
      </c>
      <c r="ALM582" s="23">
        <v>1</v>
      </c>
      <c r="ALN582" s="35"/>
      <c r="ALO582" s="35"/>
      <c r="ALP582" s="35"/>
      <c r="ALQ582" s="21">
        <f t="shared" si="1556"/>
        <v>79352.039999999994</v>
      </c>
      <c r="ALR582" s="21">
        <f t="shared" si="1557"/>
        <v>13225.34</v>
      </c>
      <c r="ALS582" s="21">
        <f t="shared" si="1558"/>
        <v>13225.34</v>
      </c>
      <c r="ALT582" s="35"/>
      <c r="ALU582" s="35"/>
      <c r="ALV582" s="35"/>
      <c r="ALW582" s="21">
        <f t="shared" si="1559"/>
        <v>6920.73</v>
      </c>
      <c r="ALX582" s="21">
        <f t="shared" si="1560"/>
        <v>6145.03</v>
      </c>
      <c r="ALY582" s="21">
        <f t="shared" si="1561"/>
        <v>5722.09</v>
      </c>
      <c r="ALZ582" s="35"/>
      <c r="AMA582" s="35"/>
      <c r="AMB582" s="35"/>
      <c r="AMC582" s="21">
        <f t="shared" si="1259"/>
        <v>41524.379999999997</v>
      </c>
      <c r="AMD582" s="21">
        <f t="shared" si="1259"/>
        <v>6145.03</v>
      </c>
      <c r="AME582" s="21">
        <f t="shared" si="1259"/>
        <v>5722.09</v>
      </c>
      <c r="AMF582" s="23">
        <v>6</v>
      </c>
      <c r="AMG582" s="23">
        <v>13</v>
      </c>
      <c r="AMH582" s="23">
        <v>13</v>
      </c>
      <c r="AMI582" s="35"/>
      <c r="AMJ582" s="35"/>
      <c r="AMK582" s="35"/>
      <c r="AML582" s="21">
        <f t="shared" si="1562"/>
        <v>79352.039999999994</v>
      </c>
      <c r="AMM582" s="21">
        <f t="shared" si="1563"/>
        <v>171929.42</v>
      </c>
      <c r="AMN582" s="21">
        <f t="shared" si="1564"/>
        <v>171929.42</v>
      </c>
      <c r="AMO582" s="35"/>
      <c r="AMP582" s="35"/>
      <c r="AMQ582" s="35"/>
      <c r="AMR582" s="21">
        <f t="shared" si="1565"/>
        <v>5843.44</v>
      </c>
      <c r="AMS582" s="21">
        <f t="shared" si="1566"/>
        <v>5189.63</v>
      </c>
      <c r="AMT582" s="21">
        <f t="shared" si="1567"/>
        <v>4846.5600000000004</v>
      </c>
      <c r="AMU582" s="35"/>
      <c r="AMV582" s="35"/>
      <c r="AMW582" s="35"/>
      <c r="AMX582" s="21">
        <f t="shared" si="1260"/>
        <v>35060.639999999999</v>
      </c>
      <c r="AMY582" s="21">
        <f t="shared" si="1260"/>
        <v>67465.19</v>
      </c>
      <c r="AMZ582" s="21">
        <f t="shared" si="1260"/>
        <v>63005.279999999999</v>
      </c>
      <c r="ANA582" s="23">
        <v>6</v>
      </c>
      <c r="ANB582" s="23">
        <v>4</v>
      </c>
      <c r="ANC582" s="23">
        <v>4</v>
      </c>
      <c r="AND582" s="35"/>
      <c r="ANE582" s="35"/>
      <c r="ANF582" s="35"/>
      <c r="ANG582" s="21">
        <f t="shared" si="1568"/>
        <v>79352.039999999994</v>
      </c>
      <c r="ANH582" s="21">
        <f t="shared" si="1569"/>
        <v>52901.36</v>
      </c>
      <c r="ANI582" s="21">
        <f t="shared" si="1570"/>
        <v>52901.36</v>
      </c>
      <c r="ANJ582" s="35"/>
      <c r="ANK582" s="35"/>
      <c r="ANL582" s="35"/>
      <c r="ANM582" s="21">
        <f t="shared" si="1571"/>
        <v>9297.44</v>
      </c>
      <c r="ANN582" s="21">
        <f t="shared" si="1572"/>
        <v>13391.76</v>
      </c>
      <c r="ANO582" s="21">
        <f t="shared" si="1573"/>
        <v>12869.73</v>
      </c>
      <c r="ANP582" s="35"/>
      <c r="ANQ582" s="35"/>
      <c r="ANR582" s="35"/>
      <c r="ANS582" s="21">
        <f t="shared" si="1261"/>
        <v>55784.639999999999</v>
      </c>
      <c r="ANT582" s="21">
        <f t="shared" si="1261"/>
        <v>53567.040000000001</v>
      </c>
      <c r="ANU582" s="21">
        <f t="shared" si="1261"/>
        <v>51478.92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4"/>
        <v>66126.7</v>
      </c>
      <c r="AOC582" s="21">
        <f t="shared" si="1575"/>
        <v>66126.7</v>
      </c>
      <c r="AOD582" s="21">
        <f t="shared" si="1576"/>
        <v>66126.7</v>
      </c>
      <c r="AOE582" s="35"/>
      <c r="AOF582" s="35"/>
      <c r="AOG582" s="35"/>
      <c r="AOH582" s="21">
        <f t="shared" si="1577"/>
        <v>5354.11</v>
      </c>
      <c r="AOI582" s="21">
        <f t="shared" si="1578"/>
        <v>5342.92</v>
      </c>
      <c r="AOJ582" s="21">
        <f t="shared" si="1579"/>
        <v>4995.82</v>
      </c>
      <c r="AOK582" s="35"/>
      <c r="AOL582" s="35"/>
      <c r="AOM582" s="35"/>
      <c r="AON582" s="21">
        <f t="shared" si="1262"/>
        <v>26770.55</v>
      </c>
      <c r="AOO582" s="21">
        <f t="shared" si="1262"/>
        <v>26714.6</v>
      </c>
      <c r="AOP582" s="21">
        <f t="shared" si="1262"/>
        <v>24979.1</v>
      </c>
      <c r="AOQ582" s="23">
        <v>9</v>
      </c>
      <c r="AOR582" s="23">
        <v>6</v>
      </c>
      <c r="AOS582" s="23">
        <v>6</v>
      </c>
      <c r="AOT582" s="35"/>
      <c r="AOU582" s="35"/>
      <c r="AOV582" s="35"/>
      <c r="AOW582" s="21">
        <f t="shared" si="1580"/>
        <v>119028.06</v>
      </c>
      <c r="AOX582" s="21">
        <f t="shared" si="1581"/>
        <v>79352.039999999994</v>
      </c>
      <c r="AOY582" s="21">
        <f t="shared" si="1582"/>
        <v>79352.039999999994</v>
      </c>
      <c r="AOZ582" s="35"/>
      <c r="APA582" s="35"/>
      <c r="APB582" s="35"/>
      <c r="APC582" s="21">
        <f t="shared" si="1583"/>
        <v>6989.25</v>
      </c>
      <c r="APD582" s="21">
        <f t="shared" si="1584"/>
        <v>5997.07</v>
      </c>
      <c r="APE582" s="21">
        <f t="shared" si="1585"/>
        <v>5558.13</v>
      </c>
      <c r="APF582" s="35"/>
      <c r="APG582" s="35"/>
      <c r="APH582" s="35"/>
      <c r="API582" s="21">
        <f t="shared" si="1263"/>
        <v>62903.25</v>
      </c>
      <c r="APJ582" s="21">
        <f t="shared" si="1263"/>
        <v>35982.42</v>
      </c>
      <c r="APK582" s="21">
        <f t="shared" si="1263"/>
        <v>33348.78</v>
      </c>
      <c r="APL582" s="23">
        <v>11</v>
      </c>
      <c r="APM582" s="23">
        <v>3</v>
      </c>
      <c r="APN582" s="23">
        <v>3</v>
      </c>
      <c r="APO582" s="35"/>
      <c r="APP582" s="35"/>
      <c r="APQ582" s="35"/>
      <c r="APR582" s="21">
        <f t="shared" si="1586"/>
        <v>145478.74</v>
      </c>
      <c r="APS582" s="21">
        <f t="shared" si="1587"/>
        <v>39676.019999999997</v>
      </c>
      <c r="APT582" s="21">
        <f t="shared" si="1588"/>
        <v>39676.019999999997</v>
      </c>
      <c r="APU582" s="35"/>
      <c r="APV582" s="35"/>
      <c r="APW582" s="35"/>
      <c r="APX582" s="21">
        <f t="shared" si="1589"/>
        <v>6111.99</v>
      </c>
      <c r="APY582" s="21">
        <f t="shared" si="1590"/>
        <v>5375.36</v>
      </c>
      <c r="APZ582" s="21">
        <f t="shared" si="1591"/>
        <v>5027.43</v>
      </c>
      <c r="AQA582" s="35"/>
      <c r="AQB582" s="35"/>
      <c r="AQC582" s="35"/>
      <c r="AQD582" s="21">
        <f t="shared" si="1264"/>
        <v>67231.89</v>
      </c>
      <c r="AQE582" s="21">
        <f t="shared" si="1264"/>
        <v>16126.08</v>
      </c>
      <c r="AQF582" s="21">
        <f t="shared" si="1264"/>
        <v>15082.29</v>
      </c>
      <c r="AQG582" s="23">
        <v>8</v>
      </c>
      <c r="AQH582" s="23">
        <v>13</v>
      </c>
      <c r="AQI582" s="23">
        <v>13</v>
      </c>
      <c r="AQJ582" s="35"/>
      <c r="AQK582" s="35"/>
      <c r="AQL582" s="35"/>
      <c r="AQM582" s="21">
        <f t="shared" si="1592"/>
        <v>105802.72</v>
      </c>
      <c r="AQN582" s="21">
        <f t="shared" si="1593"/>
        <v>171929.42</v>
      </c>
      <c r="AQO582" s="21">
        <f t="shared" si="1594"/>
        <v>171929.42</v>
      </c>
      <c r="AQP582" s="35"/>
      <c r="AQQ582" s="35"/>
      <c r="AQR582" s="35"/>
      <c r="AQS582" s="21">
        <f t="shared" si="1595"/>
        <v>5295.86</v>
      </c>
      <c r="AQT582" s="21">
        <f t="shared" si="1596"/>
        <v>5035.1499999999996</v>
      </c>
      <c r="AQU582" s="21">
        <f t="shared" si="1597"/>
        <v>4752.43</v>
      </c>
      <c r="AQV582" s="35"/>
      <c r="AQW582" s="35"/>
      <c r="AQX582" s="35"/>
      <c r="AQY582" s="21">
        <f t="shared" si="1265"/>
        <v>42366.879999999997</v>
      </c>
      <c r="AQZ582" s="21">
        <f t="shared" si="1265"/>
        <v>65456.95</v>
      </c>
      <c r="ARA582" s="21">
        <f t="shared" si="1265"/>
        <v>61781.59</v>
      </c>
      <c r="ARB582" s="23">
        <v>3</v>
      </c>
      <c r="ARC582" s="23">
        <v>7</v>
      </c>
      <c r="ARD582" s="23">
        <v>7</v>
      </c>
      <c r="ARE582" s="35"/>
      <c r="ARF582" s="35"/>
      <c r="ARG582" s="35"/>
      <c r="ARH582" s="21">
        <f t="shared" si="1598"/>
        <v>39676.019999999997</v>
      </c>
      <c r="ARI582" s="21">
        <f t="shared" si="1599"/>
        <v>92577.38</v>
      </c>
      <c r="ARJ582" s="21">
        <f t="shared" si="1600"/>
        <v>92577.38</v>
      </c>
      <c r="ARK582" s="35"/>
      <c r="ARL582" s="35"/>
      <c r="ARM582" s="35"/>
      <c r="ARN582" s="21">
        <f t="shared" si="1601"/>
        <v>6469.87</v>
      </c>
      <c r="ARO582" s="21">
        <f t="shared" si="1602"/>
        <v>4913.3900000000003</v>
      </c>
      <c r="ARP582" s="21">
        <f t="shared" si="1603"/>
        <v>4577.5</v>
      </c>
      <c r="ARQ582" s="35"/>
      <c r="ARR582" s="35"/>
      <c r="ARS582" s="35"/>
      <c r="ART582" s="21">
        <f t="shared" si="1266"/>
        <v>19409.61</v>
      </c>
      <c r="ARU582" s="21">
        <f t="shared" si="1266"/>
        <v>34393.730000000003</v>
      </c>
      <c r="ARV582" s="21">
        <f t="shared" si="1266"/>
        <v>32042.5</v>
      </c>
      <c r="ARW582" s="23">
        <v>13</v>
      </c>
      <c r="ARX582" s="23">
        <v>19</v>
      </c>
      <c r="ARY582" s="23">
        <v>19</v>
      </c>
      <c r="ARZ582" s="35"/>
      <c r="ASA582" s="35"/>
      <c r="ASB582" s="35"/>
      <c r="ASC582" s="21">
        <f t="shared" si="1604"/>
        <v>171929.42</v>
      </c>
      <c r="ASD582" s="21">
        <f t="shared" si="1605"/>
        <v>251281.46</v>
      </c>
      <c r="ASE582" s="21">
        <f t="shared" si="1606"/>
        <v>251281.46</v>
      </c>
      <c r="ASF582" s="35"/>
      <c r="ASG582" s="35"/>
      <c r="ASH582" s="35"/>
      <c r="ASI582" s="21">
        <f t="shared" si="1607"/>
        <v>5934.73</v>
      </c>
      <c r="ASJ582" s="21">
        <f t="shared" si="1608"/>
        <v>5554.72</v>
      </c>
      <c r="ASK582" s="21">
        <f t="shared" si="1609"/>
        <v>5134.1400000000003</v>
      </c>
      <c r="ASL582" s="35"/>
      <c r="ASM582" s="35"/>
      <c r="ASN582" s="35"/>
      <c r="ASO582" s="21">
        <f t="shared" si="1267"/>
        <v>77151.490000000005</v>
      </c>
      <c r="ASP582" s="21">
        <f t="shared" si="1267"/>
        <v>105539.68</v>
      </c>
      <c r="ASQ582" s="21">
        <f t="shared" si="1267"/>
        <v>97548.66</v>
      </c>
      <c r="ASR582" s="23">
        <v>13</v>
      </c>
      <c r="ASS582" s="23">
        <v>17</v>
      </c>
      <c r="AST582" s="23">
        <v>17</v>
      </c>
      <c r="ASU582" s="35"/>
      <c r="ASV582" s="35"/>
      <c r="ASW582" s="35"/>
      <c r="ASX582" s="21">
        <f t="shared" si="1610"/>
        <v>171929.42</v>
      </c>
      <c r="ASY582" s="21">
        <f t="shared" si="1611"/>
        <v>224830.78</v>
      </c>
      <c r="ASZ582" s="21">
        <f t="shared" si="1612"/>
        <v>224830.78</v>
      </c>
      <c r="ATA582" s="35"/>
      <c r="ATB582" s="35"/>
      <c r="ATC582" s="35"/>
      <c r="ATD582" s="21">
        <f t="shared" si="1613"/>
        <v>4960.9799999999996</v>
      </c>
      <c r="ATE582" s="21">
        <f t="shared" si="1614"/>
        <v>4740.76</v>
      </c>
      <c r="ATF582" s="21">
        <f t="shared" si="1615"/>
        <v>4425.33</v>
      </c>
      <c r="ATG582" s="35"/>
      <c r="ATH582" s="35"/>
      <c r="ATI582" s="35"/>
      <c r="ATJ582" s="21">
        <f t="shared" si="1268"/>
        <v>64492.74</v>
      </c>
      <c r="ATK582" s="21">
        <f t="shared" si="1268"/>
        <v>80592.92</v>
      </c>
      <c r="ATL582" s="21">
        <f t="shared" si="1268"/>
        <v>75230.61</v>
      </c>
      <c r="ATM582" s="23">
        <v>17</v>
      </c>
      <c r="ATN582" s="23">
        <v>14</v>
      </c>
      <c r="ATO582" s="23">
        <v>14</v>
      </c>
      <c r="ATP582" s="35"/>
      <c r="ATQ582" s="35"/>
      <c r="ATR582" s="35"/>
      <c r="ATS582" s="21">
        <f t="shared" si="1616"/>
        <v>224830.78</v>
      </c>
      <c r="ATT582" s="21">
        <f t="shared" si="1617"/>
        <v>185154.76</v>
      </c>
      <c r="ATU582" s="21">
        <f t="shared" si="1618"/>
        <v>185154.76</v>
      </c>
      <c r="ATV582" s="35"/>
      <c r="ATW582" s="35"/>
      <c r="ATX582" s="35"/>
      <c r="ATY582" s="21">
        <f t="shared" si="1619"/>
        <v>6012.8</v>
      </c>
      <c r="ATZ582" s="21">
        <f t="shared" si="1620"/>
        <v>5371.53</v>
      </c>
      <c r="AUA582" s="21">
        <f t="shared" si="1621"/>
        <v>4966.1499999999996</v>
      </c>
      <c r="AUB582" s="35"/>
      <c r="AUC582" s="35"/>
      <c r="AUD582" s="35"/>
      <c r="AUE582" s="21">
        <f t="shared" si="1269"/>
        <v>102217.60000000001</v>
      </c>
      <c r="AUF582" s="21">
        <f t="shared" si="1269"/>
        <v>75201.42</v>
      </c>
      <c r="AUG582" s="21">
        <f t="shared" si="1269"/>
        <v>69526.100000000006</v>
      </c>
      <c r="AUH582" s="23">
        <v>19</v>
      </c>
      <c r="AUI582" s="23">
        <v>15</v>
      </c>
      <c r="AUJ582" s="23">
        <v>15</v>
      </c>
      <c r="AUK582" s="35"/>
      <c r="AUL582" s="35"/>
      <c r="AUM582" s="35"/>
      <c r="AUN582" s="21">
        <f t="shared" si="1622"/>
        <v>251281.46</v>
      </c>
      <c r="AUO582" s="21">
        <f t="shared" si="1623"/>
        <v>198380.1</v>
      </c>
      <c r="AUP582" s="21">
        <f t="shared" si="1624"/>
        <v>198380.1</v>
      </c>
      <c r="AUQ582" s="35"/>
      <c r="AUR582" s="35"/>
      <c r="AUS582" s="35"/>
      <c r="AUT582" s="21">
        <f t="shared" si="1625"/>
        <v>5813.49</v>
      </c>
      <c r="AUU582" s="21">
        <f t="shared" si="1626"/>
        <v>5384.91</v>
      </c>
      <c r="AUV582" s="21">
        <f t="shared" si="1627"/>
        <v>5027.2700000000004</v>
      </c>
      <c r="AUW582" s="35"/>
      <c r="AUX582" s="35"/>
      <c r="AUY582" s="35"/>
      <c r="AUZ582" s="21">
        <f t="shared" si="1270"/>
        <v>110456.31</v>
      </c>
      <c r="AVA582" s="21">
        <f t="shared" si="1270"/>
        <v>80773.649999999994</v>
      </c>
      <c r="AVB582" s="21">
        <f t="shared" si="1270"/>
        <v>75409.05</v>
      </c>
      <c r="AVC582" s="41">
        <f t="shared" si="1271"/>
        <v>470</v>
      </c>
      <c r="AVD582" s="41">
        <f t="shared" si="1271"/>
        <v>408</v>
      </c>
      <c r="AVE582" s="41">
        <f t="shared" si="1271"/>
        <v>408</v>
      </c>
      <c r="AVF582" s="21">
        <f t="shared" si="1271"/>
        <v>0</v>
      </c>
      <c r="AVG582" s="21">
        <f t="shared" si="1271"/>
        <v>0</v>
      </c>
      <c r="AVH582" s="21">
        <f t="shared" si="1271"/>
        <v>0</v>
      </c>
      <c r="AVI582" s="21">
        <f t="shared" si="1271"/>
        <v>6215909.7999999998</v>
      </c>
      <c r="AVJ582" s="21">
        <f t="shared" si="1271"/>
        <v>5395938.7199999997</v>
      </c>
      <c r="AVK582" s="21">
        <f t="shared" si="1271"/>
        <v>5395938.7199999997</v>
      </c>
      <c r="AVL582" s="35"/>
      <c r="AVM582" s="35"/>
      <c r="AVN582" s="35"/>
      <c r="AVO582" s="21"/>
      <c r="AVP582" s="21"/>
      <c r="AVQ582" s="21"/>
      <c r="AVR582" s="21">
        <f t="shared" si="1272"/>
        <v>0</v>
      </c>
      <c r="AVS582" s="21">
        <f t="shared" si="1272"/>
        <v>0</v>
      </c>
      <c r="AVT582" s="21">
        <f t="shared" si="1272"/>
        <v>0</v>
      </c>
      <c r="AVU582" s="21">
        <f t="shared" si="1272"/>
        <v>2832772.11</v>
      </c>
      <c r="AVV582" s="21">
        <f t="shared" si="1272"/>
        <v>2248253.9</v>
      </c>
      <c r="AVW582" s="21">
        <f t="shared" si="1272"/>
        <v>2104006.04</v>
      </c>
    </row>
    <row r="583" spans="1:1271" ht="36">
      <c r="A583" s="8" t="s">
        <v>243</v>
      </c>
      <c r="B583" s="8" t="s">
        <v>90</v>
      </c>
      <c r="C583" s="5"/>
      <c r="D583" s="187"/>
      <c r="E583" s="160"/>
      <c r="F583" s="29"/>
      <c r="G583" s="29"/>
      <c r="H583" s="29"/>
      <c r="I583" s="21">
        <f t="shared" si="1273"/>
        <v>2997.74</v>
      </c>
      <c r="J583" s="21">
        <f t="shared" si="1273"/>
        <v>2997.74</v>
      </c>
      <c r="K583" s="21">
        <f t="shared" si="1273"/>
        <v>2997.74</v>
      </c>
      <c r="L583" s="23">
        <v>52</v>
      </c>
      <c r="M583" s="23">
        <v>44</v>
      </c>
      <c r="N583" s="23">
        <v>44</v>
      </c>
      <c r="O583" s="35"/>
      <c r="P583" s="35"/>
      <c r="Q583" s="35"/>
      <c r="R583" s="21">
        <f t="shared" si="1274"/>
        <v>155882.48000000001</v>
      </c>
      <c r="S583" s="21">
        <f t="shared" si="1275"/>
        <v>131900.56</v>
      </c>
      <c r="T583" s="21">
        <f t="shared" si="1276"/>
        <v>131900.56</v>
      </c>
      <c r="U583" s="35"/>
      <c r="V583" s="35"/>
      <c r="W583" s="35"/>
      <c r="X583" s="21">
        <f t="shared" si="1277"/>
        <v>1277.04</v>
      </c>
      <c r="Y583" s="21">
        <f t="shared" si="1278"/>
        <v>1422.32</v>
      </c>
      <c r="Z583" s="21">
        <f t="shared" si="1279"/>
        <v>1312.71</v>
      </c>
      <c r="AA583" s="35"/>
      <c r="AB583" s="35"/>
      <c r="AC583" s="35"/>
      <c r="AD583" s="21">
        <f t="shared" si="1212"/>
        <v>66406.080000000002</v>
      </c>
      <c r="AE583" s="21">
        <f t="shared" si="1212"/>
        <v>62582.080000000002</v>
      </c>
      <c r="AF583" s="21">
        <f t="shared" si="1212"/>
        <v>57759.24</v>
      </c>
      <c r="AG583" s="23">
        <v>44</v>
      </c>
      <c r="AH583" s="23">
        <v>41</v>
      </c>
      <c r="AI583" s="23">
        <v>41</v>
      </c>
      <c r="AJ583" s="35"/>
      <c r="AK583" s="35"/>
      <c r="AL583" s="35"/>
      <c r="AM583" s="21">
        <f t="shared" si="1280"/>
        <v>131900.56</v>
      </c>
      <c r="AN583" s="21">
        <f t="shared" si="1281"/>
        <v>122907.34</v>
      </c>
      <c r="AO583" s="21">
        <f t="shared" si="1282"/>
        <v>122907.34</v>
      </c>
      <c r="AP583" s="35"/>
      <c r="AQ583" s="35"/>
      <c r="AR583" s="35"/>
      <c r="AS583" s="21">
        <f t="shared" si="1283"/>
        <v>1295.3699999999999</v>
      </c>
      <c r="AT583" s="21">
        <f t="shared" si="1284"/>
        <v>1323.86</v>
      </c>
      <c r="AU583" s="21">
        <f t="shared" si="1285"/>
        <v>1251.47</v>
      </c>
      <c r="AV583" s="35"/>
      <c r="AW583" s="35"/>
      <c r="AX583" s="35"/>
      <c r="AY583" s="21">
        <f t="shared" si="1213"/>
        <v>56996.28</v>
      </c>
      <c r="AZ583" s="21">
        <f t="shared" si="1213"/>
        <v>54278.26</v>
      </c>
      <c r="BA583" s="21">
        <f t="shared" si="1213"/>
        <v>51310.27</v>
      </c>
      <c r="BB583" s="23">
        <v>17</v>
      </c>
      <c r="BC583" s="23"/>
      <c r="BD583" s="23"/>
      <c r="BE583" s="35"/>
      <c r="BF583" s="35"/>
      <c r="BG583" s="35"/>
      <c r="BH583" s="21">
        <f t="shared" si="1286"/>
        <v>50961.58</v>
      </c>
      <c r="BI583" s="21">
        <f t="shared" si="1287"/>
        <v>0</v>
      </c>
      <c r="BJ583" s="21">
        <f t="shared" si="1288"/>
        <v>0</v>
      </c>
      <c r="BK583" s="35"/>
      <c r="BL583" s="35"/>
      <c r="BM583" s="35"/>
      <c r="BN583" s="21">
        <f t="shared" si="1289"/>
        <v>1311.84</v>
      </c>
      <c r="BO583" s="21">
        <f t="shared" si="1290"/>
        <v>1301.17</v>
      </c>
      <c r="BP583" s="21">
        <f t="shared" si="1291"/>
        <v>1193.97</v>
      </c>
      <c r="BQ583" s="35"/>
      <c r="BR583" s="35"/>
      <c r="BS583" s="35"/>
      <c r="BT583" s="21">
        <f t="shared" si="1214"/>
        <v>22301.279999999999</v>
      </c>
      <c r="BU583" s="21">
        <f t="shared" si="1214"/>
        <v>0</v>
      </c>
      <c r="BV583" s="21">
        <f t="shared" si="1214"/>
        <v>0</v>
      </c>
      <c r="BW583" s="23"/>
      <c r="BX583" s="23"/>
      <c r="BY583" s="23"/>
      <c r="BZ583" s="35"/>
      <c r="CA583" s="35"/>
      <c r="CB583" s="35"/>
      <c r="CC583" s="21">
        <f t="shared" si="1292"/>
        <v>0</v>
      </c>
      <c r="CD583" s="21">
        <f t="shared" si="1293"/>
        <v>0</v>
      </c>
      <c r="CE583" s="21">
        <f t="shared" si="1294"/>
        <v>0</v>
      </c>
      <c r="CF583" s="35"/>
      <c r="CG583" s="35"/>
      <c r="CH583" s="35"/>
      <c r="CI583" s="21">
        <f t="shared" si="1295"/>
        <v>0</v>
      </c>
      <c r="CJ583" s="21">
        <f t="shared" si="1296"/>
        <v>0</v>
      </c>
      <c r="CK583" s="21">
        <f t="shared" si="1297"/>
        <v>0</v>
      </c>
      <c r="CL583" s="35"/>
      <c r="CM583" s="35"/>
      <c r="CN583" s="35"/>
      <c r="CO583" s="21">
        <f t="shared" si="1215"/>
        <v>0</v>
      </c>
      <c r="CP583" s="21">
        <f t="shared" si="1215"/>
        <v>0</v>
      </c>
      <c r="CQ583" s="21">
        <f t="shared" si="1215"/>
        <v>0</v>
      </c>
      <c r="CR583" s="23"/>
      <c r="CS583" s="23"/>
      <c r="CT583" s="23"/>
      <c r="CU583" s="35"/>
      <c r="CV583" s="35"/>
      <c r="CW583" s="35"/>
      <c r="CX583" s="21">
        <f t="shared" si="1298"/>
        <v>0</v>
      </c>
      <c r="CY583" s="21">
        <f t="shared" si="1299"/>
        <v>0</v>
      </c>
      <c r="CZ583" s="21">
        <f t="shared" si="1300"/>
        <v>0</v>
      </c>
      <c r="DA583" s="35"/>
      <c r="DB583" s="35"/>
      <c r="DC583" s="35"/>
      <c r="DD583" s="21">
        <f t="shared" si="1301"/>
        <v>1575.64</v>
      </c>
      <c r="DE583" s="21">
        <f t="shared" si="1302"/>
        <v>1541.34</v>
      </c>
      <c r="DF583" s="21">
        <f t="shared" si="1303"/>
        <v>1449.56</v>
      </c>
      <c r="DG583" s="35"/>
      <c r="DH583" s="35"/>
      <c r="DI583" s="35"/>
      <c r="DJ583" s="21">
        <f t="shared" si="1216"/>
        <v>0</v>
      </c>
      <c r="DK583" s="21">
        <f t="shared" si="1216"/>
        <v>0</v>
      </c>
      <c r="DL583" s="21">
        <f t="shared" si="1216"/>
        <v>0</v>
      </c>
      <c r="DM583" s="23"/>
      <c r="DN583" s="23"/>
      <c r="DO583" s="23"/>
      <c r="DP583" s="35"/>
      <c r="DQ583" s="35"/>
      <c r="DR583" s="35"/>
      <c r="DS583" s="21">
        <f t="shared" si="1304"/>
        <v>0</v>
      </c>
      <c r="DT583" s="21">
        <f t="shared" si="1305"/>
        <v>0</v>
      </c>
      <c r="DU583" s="21">
        <f t="shared" si="1306"/>
        <v>0</v>
      </c>
      <c r="DV583" s="35"/>
      <c r="DW583" s="35"/>
      <c r="DX583" s="35"/>
      <c r="DY583" s="21">
        <f t="shared" si="1307"/>
        <v>1670.35</v>
      </c>
      <c r="DZ583" s="21">
        <f t="shared" si="1308"/>
        <v>1643.45</v>
      </c>
      <c r="EA583" s="21">
        <f t="shared" si="1309"/>
        <v>1557.15</v>
      </c>
      <c r="EB583" s="35"/>
      <c r="EC583" s="35"/>
      <c r="ED583" s="35"/>
      <c r="EE583" s="21">
        <f t="shared" si="1217"/>
        <v>0</v>
      </c>
      <c r="EF583" s="21">
        <f t="shared" si="1217"/>
        <v>0</v>
      </c>
      <c r="EG583" s="21">
        <f t="shared" si="1217"/>
        <v>0</v>
      </c>
      <c r="EH583" s="23"/>
      <c r="EI583" s="23"/>
      <c r="EJ583" s="23"/>
      <c r="EK583" s="35"/>
      <c r="EL583" s="35"/>
      <c r="EM583" s="35"/>
      <c r="EN583" s="21">
        <f t="shared" si="1310"/>
        <v>0</v>
      </c>
      <c r="EO583" s="21">
        <f t="shared" si="1311"/>
        <v>0</v>
      </c>
      <c r="EP583" s="21">
        <f t="shared" si="1312"/>
        <v>0</v>
      </c>
      <c r="EQ583" s="35"/>
      <c r="ER583" s="35"/>
      <c r="ES583" s="35"/>
      <c r="ET583" s="21">
        <f t="shared" si="1313"/>
        <v>1599.59</v>
      </c>
      <c r="EU583" s="21">
        <f t="shared" si="1314"/>
        <v>1479.5</v>
      </c>
      <c r="EV583" s="21">
        <f t="shared" si="1315"/>
        <v>1398.07</v>
      </c>
      <c r="EW583" s="35"/>
      <c r="EX583" s="35"/>
      <c r="EY583" s="35"/>
      <c r="EZ583" s="21">
        <f t="shared" si="1218"/>
        <v>0</v>
      </c>
      <c r="FA583" s="21">
        <f t="shared" si="1218"/>
        <v>0</v>
      </c>
      <c r="FB583" s="21">
        <f t="shared" si="1218"/>
        <v>0</v>
      </c>
      <c r="FC583" s="23">
        <v>21</v>
      </c>
      <c r="FD583" s="23">
        <v>17</v>
      </c>
      <c r="FE583" s="23">
        <v>17</v>
      </c>
      <c r="FF583" s="35"/>
      <c r="FG583" s="35"/>
      <c r="FH583" s="35"/>
      <c r="FI583" s="21">
        <f t="shared" si="1316"/>
        <v>62952.54</v>
      </c>
      <c r="FJ583" s="21">
        <f t="shared" si="1317"/>
        <v>50961.58</v>
      </c>
      <c r="FK583" s="21">
        <f t="shared" si="1318"/>
        <v>50961.58</v>
      </c>
      <c r="FL583" s="35"/>
      <c r="FM583" s="35"/>
      <c r="FN583" s="35"/>
      <c r="FO583" s="21">
        <f t="shared" si="1319"/>
        <v>1333.69</v>
      </c>
      <c r="FP583" s="21">
        <f t="shared" si="1320"/>
        <v>1233.95</v>
      </c>
      <c r="FQ583" s="21">
        <f t="shared" si="1321"/>
        <v>1170.82</v>
      </c>
      <c r="FR583" s="35"/>
      <c r="FS583" s="35"/>
      <c r="FT583" s="35"/>
      <c r="FU583" s="21">
        <f t="shared" si="1219"/>
        <v>28007.49</v>
      </c>
      <c r="FV583" s="21">
        <f t="shared" si="1219"/>
        <v>20977.15</v>
      </c>
      <c r="FW583" s="21">
        <f t="shared" si="1219"/>
        <v>19903.939999999999</v>
      </c>
      <c r="FX583" s="23">
        <f>10-10</f>
        <v>0</v>
      </c>
      <c r="FY583" s="23">
        <f t="shared" ref="FY583:FZ583" si="1631">10-10</f>
        <v>0</v>
      </c>
      <c r="FZ583" s="23">
        <f t="shared" si="1631"/>
        <v>0</v>
      </c>
      <c r="GA583" s="35"/>
      <c r="GB583" s="35"/>
      <c r="GC583" s="35"/>
      <c r="GD583" s="21">
        <f t="shared" si="1322"/>
        <v>0</v>
      </c>
      <c r="GE583" s="21">
        <f t="shared" si="1323"/>
        <v>0</v>
      </c>
      <c r="GF583" s="21">
        <f t="shared" si="1324"/>
        <v>0</v>
      </c>
      <c r="GG583" s="35"/>
      <c r="GH583" s="35"/>
      <c r="GI583" s="35"/>
      <c r="GJ583" s="21">
        <f t="shared" si="1325"/>
        <v>0</v>
      </c>
      <c r="GK583" s="21">
        <f t="shared" si="1326"/>
        <v>0</v>
      </c>
      <c r="GL583" s="21">
        <f t="shared" si="1327"/>
        <v>0</v>
      </c>
      <c r="GM583" s="35"/>
      <c r="GN583" s="35"/>
      <c r="GO583" s="35"/>
      <c r="GP583" s="21">
        <f t="shared" si="1220"/>
        <v>0</v>
      </c>
      <c r="GQ583" s="21">
        <f t="shared" si="1220"/>
        <v>0</v>
      </c>
      <c r="GR583" s="21">
        <f t="shared" si="1220"/>
        <v>0</v>
      </c>
      <c r="GS583" s="23"/>
      <c r="GT583" s="23"/>
      <c r="GU583" s="23"/>
      <c r="GV583" s="35"/>
      <c r="GW583" s="35"/>
      <c r="GX583" s="35"/>
      <c r="GY583" s="21">
        <f t="shared" si="1328"/>
        <v>0</v>
      </c>
      <c r="GZ583" s="21">
        <f t="shared" si="1329"/>
        <v>0</v>
      </c>
      <c r="HA583" s="21">
        <f t="shared" si="1330"/>
        <v>0</v>
      </c>
      <c r="HB583" s="35"/>
      <c r="HC583" s="35"/>
      <c r="HD583" s="35"/>
      <c r="HE583" s="21">
        <f t="shared" si="1331"/>
        <v>1434.19</v>
      </c>
      <c r="HF583" s="21">
        <f t="shared" si="1332"/>
        <v>1418.74</v>
      </c>
      <c r="HG583" s="21">
        <f t="shared" si="1333"/>
        <v>1340.62</v>
      </c>
      <c r="HH583" s="35"/>
      <c r="HI583" s="35"/>
      <c r="HJ583" s="35"/>
      <c r="HK583" s="21">
        <f t="shared" si="1221"/>
        <v>0</v>
      </c>
      <c r="HL583" s="21">
        <f t="shared" si="1221"/>
        <v>0</v>
      </c>
      <c r="HM583" s="21">
        <f t="shared" si="1221"/>
        <v>0</v>
      </c>
      <c r="HN583" s="23">
        <v>39</v>
      </c>
      <c r="HO583" s="23">
        <v>42</v>
      </c>
      <c r="HP583" s="23">
        <v>42</v>
      </c>
      <c r="HQ583" s="35"/>
      <c r="HR583" s="35"/>
      <c r="HS583" s="35"/>
      <c r="HT583" s="21">
        <f t="shared" si="1334"/>
        <v>116911.86</v>
      </c>
      <c r="HU583" s="21">
        <f t="shared" si="1335"/>
        <v>125905.08</v>
      </c>
      <c r="HV583" s="21">
        <f t="shared" si="1336"/>
        <v>125905.08</v>
      </c>
      <c r="HW583" s="35"/>
      <c r="HX583" s="35"/>
      <c r="HY583" s="35"/>
      <c r="HZ583" s="21">
        <f t="shared" si="1337"/>
        <v>1641.1</v>
      </c>
      <c r="IA583" s="21">
        <f t="shared" si="1338"/>
        <v>1378.24</v>
      </c>
      <c r="IB583" s="21">
        <f t="shared" si="1339"/>
        <v>1286.6199999999999</v>
      </c>
      <c r="IC583" s="35"/>
      <c r="ID583" s="35"/>
      <c r="IE583" s="35"/>
      <c r="IF583" s="21">
        <f t="shared" si="1222"/>
        <v>64002.9</v>
      </c>
      <c r="IG583" s="21">
        <f t="shared" si="1222"/>
        <v>57886.080000000002</v>
      </c>
      <c r="IH583" s="21">
        <f t="shared" si="1222"/>
        <v>54038.04</v>
      </c>
      <c r="II583" s="23"/>
      <c r="IJ583" s="23"/>
      <c r="IK583" s="23"/>
      <c r="IL583" s="35"/>
      <c r="IM583" s="35"/>
      <c r="IN583" s="35"/>
      <c r="IO583" s="21">
        <f t="shared" si="1340"/>
        <v>0</v>
      </c>
      <c r="IP583" s="21">
        <f t="shared" si="1341"/>
        <v>0</v>
      </c>
      <c r="IQ583" s="21">
        <f t="shared" si="1342"/>
        <v>0</v>
      </c>
      <c r="IR583" s="35"/>
      <c r="IS583" s="35"/>
      <c r="IT583" s="35"/>
      <c r="IU583" s="21">
        <f t="shared" si="1343"/>
        <v>1393.94</v>
      </c>
      <c r="IV583" s="21">
        <f t="shared" si="1344"/>
        <v>1285.23</v>
      </c>
      <c r="IW583" s="21">
        <f t="shared" si="1345"/>
        <v>1197.67</v>
      </c>
      <c r="IX583" s="35"/>
      <c r="IY583" s="35"/>
      <c r="IZ583" s="35"/>
      <c r="JA583" s="21">
        <f t="shared" si="1223"/>
        <v>0</v>
      </c>
      <c r="JB583" s="21">
        <f t="shared" si="1223"/>
        <v>0</v>
      </c>
      <c r="JC583" s="21">
        <f t="shared" si="1223"/>
        <v>0</v>
      </c>
      <c r="JD583" s="23"/>
      <c r="JE583" s="23"/>
      <c r="JF583" s="23"/>
      <c r="JG583" s="35"/>
      <c r="JH583" s="35"/>
      <c r="JI583" s="35"/>
      <c r="JJ583" s="21">
        <f t="shared" si="1346"/>
        <v>0</v>
      </c>
      <c r="JK583" s="21">
        <f t="shared" si="1347"/>
        <v>0</v>
      </c>
      <c r="JL583" s="21">
        <f t="shared" si="1348"/>
        <v>0</v>
      </c>
      <c r="JM583" s="35"/>
      <c r="JN583" s="35"/>
      <c r="JO583" s="35"/>
      <c r="JP583" s="21">
        <f t="shared" si="1349"/>
        <v>2033.37</v>
      </c>
      <c r="JQ583" s="21">
        <f t="shared" si="1350"/>
        <v>1797.13</v>
      </c>
      <c r="JR583" s="21">
        <f t="shared" si="1351"/>
        <v>1726.47</v>
      </c>
      <c r="JS583" s="35"/>
      <c r="JT583" s="35"/>
      <c r="JU583" s="35"/>
      <c r="JV583" s="21">
        <f t="shared" si="1224"/>
        <v>0</v>
      </c>
      <c r="JW583" s="21">
        <f t="shared" si="1224"/>
        <v>0</v>
      </c>
      <c r="JX583" s="21">
        <f t="shared" si="1224"/>
        <v>0</v>
      </c>
      <c r="JY583" s="23">
        <v>19</v>
      </c>
      <c r="JZ583" s="23">
        <v>29</v>
      </c>
      <c r="KA583" s="23">
        <v>29</v>
      </c>
      <c r="KB583" s="35"/>
      <c r="KC583" s="35"/>
      <c r="KD583" s="35"/>
      <c r="KE583" s="21">
        <f t="shared" si="1352"/>
        <v>56957.06</v>
      </c>
      <c r="KF583" s="21">
        <f t="shared" si="1353"/>
        <v>86934.46</v>
      </c>
      <c r="KG583" s="21">
        <f t="shared" si="1354"/>
        <v>86934.46</v>
      </c>
      <c r="KH583" s="35"/>
      <c r="KI583" s="35"/>
      <c r="KJ583" s="35"/>
      <c r="KK583" s="21">
        <f t="shared" si="1355"/>
        <v>1432.88</v>
      </c>
      <c r="KL583" s="21">
        <f t="shared" si="1356"/>
        <v>1233.75</v>
      </c>
      <c r="KM583" s="21">
        <f t="shared" si="1357"/>
        <v>1153.25</v>
      </c>
      <c r="KN583" s="35"/>
      <c r="KO583" s="35"/>
      <c r="KP583" s="35"/>
      <c r="KQ583" s="21">
        <f t="shared" si="1225"/>
        <v>27224.720000000001</v>
      </c>
      <c r="KR583" s="21">
        <f t="shared" si="1225"/>
        <v>35778.75</v>
      </c>
      <c r="KS583" s="21">
        <f t="shared" si="1225"/>
        <v>33444.25</v>
      </c>
      <c r="KT583" s="23">
        <v>32</v>
      </c>
      <c r="KU583" s="23">
        <v>34</v>
      </c>
      <c r="KV583" s="23">
        <v>34</v>
      </c>
      <c r="KW583" s="35"/>
      <c r="KX583" s="35"/>
      <c r="KY583" s="35"/>
      <c r="KZ583" s="21">
        <f t="shared" si="1358"/>
        <v>95927.679999999993</v>
      </c>
      <c r="LA583" s="21">
        <f t="shared" si="1359"/>
        <v>101923.16</v>
      </c>
      <c r="LB583" s="21">
        <f t="shared" si="1360"/>
        <v>101923.16</v>
      </c>
      <c r="LC583" s="35"/>
      <c r="LD583" s="35"/>
      <c r="LE583" s="35"/>
      <c r="LF583" s="21">
        <f t="shared" si="1361"/>
        <v>1285.83</v>
      </c>
      <c r="LG583" s="21">
        <f t="shared" si="1362"/>
        <v>1117.45</v>
      </c>
      <c r="LH583" s="21">
        <f t="shared" si="1363"/>
        <v>1058.3</v>
      </c>
      <c r="LI583" s="35"/>
      <c r="LJ583" s="35"/>
      <c r="LK583" s="35"/>
      <c r="LL583" s="21">
        <f t="shared" si="1226"/>
        <v>41146.559999999998</v>
      </c>
      <c r="LM583" s="21">
        <f t="shared" si="1226"/>
        <v>37993.300000000003</v>
      </c>
      <c r="LN583" s="21">
        <f t="shared" si="1226"/>
        <v>35982.199999999997</v>
      </c>
      <c r="LO583" s="23">
        <v>21</v>
      </c>
      <c r="LP583" s="23">
        <v>22</v>
      </c>
      <c r="LQ583" s="23">
        <v>22</v>
      </c>
      <c r="LR583" s="35"/>
      <c r="LS583" s="35"/>
      <c r="LT583" s="35"/>
      <c r="LU583" s="21">
        <f t="shared" si="1364"/>
        <v>62952.54</v>
      </c>
      <c r="LV583" s="21">
        <f t="shared" si="1365"/>
        <v>65950.28</v>
      </c>
      <c r="LW583" s="21">
        <f t="shared" si="1366"/>
        <v>65950.28</v>
      </c>
      <c r="LX583" s="35"/>
      <c r="LY583" s="35"/>
      <c r="LZ583" s="35"/>
      <c r="MA583" s="21">
        <f t="shared" si="1367"/>
        <v>1719.64</v>
      </c>
      <c r="MB583" s="21">
        <f t="shared" si="1368"/>
        <v>1565.62</v>
      </c>
      <c r="MC583" s="21">
        <f t="shared" si="1369"/>
        <v>1488.31</v>
      </c>
      <c r="MD583" s="35"/>
      <c r="ME583" s="35"/>
      <c r="MF583" s="35"/>
      <c r="MG583" s="21">
        <f t="shared" si="1227"/>
        <v>36112.44</v>
      </c>
      <c r="MH583" s="21">
        <f t="shared" si="1227"/>
        <v>34443.64</v>
      </c>
      <c r="MI583" s="21">
        <f t="shared" si="1227"/>
        <v>32742.82</v>
      </c>
      <c r="MJ583" s="23">
        <v>27</v>
      </c>
      <c r="MK583" s="23">
        <v>21</v>
      </c>
      <c r="ML583" s="23">
        <v>21</v>
      </c>
      <c r="MM583" s="35"/>
      <c r="MN583" s="35"/>
      <c r="MO583" s="35"/>
      <c r="MP583" s="21">
        <f t="shared" si="1370"/>
        <v>80938.98</v>
      </c>
      <c r="MQ583" s="21">
        <f t="shared" si="1371"/>
        <v>62952.54</v>
      </c>
      <c r="MR583" s="21">
        <f t="shared" si="1372"/>
        <v>62952.54</v>
      </c>
      <c r="MS583" s="35"/>
      <c r="MT583" s="35"/>
      <c r="MU583" s="35"/>
      <c r="MV583" s="21">
        <f t="shared" si="1373"/>
        <v>2007.24</v>
      </c>
      <c r="MW583" s="21">
        <f t="shared" si="1374"/>
        <v>1775.72</v>
      </c>
      <c r="MX583" s="21">
        <f t="shared" si="1375"/>
        <v>1654.47</v>
      </c>
      <c r="MY583" s="35"/>
      <c r="MZ583" s="35"/>
      <c r="NA583" s="35"/>
      <c r="NB583" s="21">
        <f t="shared" si="1228"/>
        <v>54195.48</v>
      </c>
      <c r="NC583" s="21">
        <f t="shared" si="1228"/>
        <v>37290.120000000003</v>
      </c>
      <c r="ND583" s="21">
        <f t="shared" si="1228"/>
        <v>34743.870000000003</v>
      </c>
      <c r="NE583" s="23">
        <v>26</v>
      </c>
      <c r="NF583" s="23">
        <v>24</v>
      </c>
      <c r="NG583" s="23">
        <v>24</v>
      </c>
      <c r="NH583" s="35"/>
      <c r="NI583" s="35"/>
      <c r="NJ583" s="35"/>
      <c r="NK583" s="21">
        <f t="shared" si="1376"/>
        <v>77941.240000000005</v>
      </c>
      <c r="NL583" s="21">
        <f t="shared" si="1377"/>
        <v>71945.759999999995</v>
      </c>
      <c r="NM583" s="21">
        <f t="shared" si="1378"/>
        <v>71945.759999999995</v>
      </c>
      <c r="NN583" s="35"/>
      <c r="NO583" s="35"/>
      <c r="NP583" s="35"/>
      <c r="NQ583" s="21">
        <f t="shared" si="1379"/>
        <v>1202.79</v>
      </c>
      <c r="NR583" s="21">
        <f t="shared" si="1380"/>
        <v>1133.03</v>
      </c>
      <c r="NS583" s="21">
        <f t="shared" si="1381"/>
        <v>1063.57</v>
      </c>
      <c r="NT583" s="35"/>
      <c r="NU583" s="35"/>
      <c r="NV583" s="35"/>
      <c r="NW583" s="21">
        <f t="shared" si="1229"/>
        <v>31272.54</v>
      </c>
      <c r="NX583" s="21">
        <f t="shared" si="1229"/>
        <v>27192.720000000001</v>
      </c>
      <c r="NY583" s="21">
        <f t="shared" si="1229"/>
        <v>25525.68</v>
      </c>
      <c r="NZ583" s="23">
        <v>25</v>
      </c>
      <c r="OA583" s="23"/>
      <c r="OB583" s="23"/>
      <c r="OC583" s="35"/>
      <c r="OD583" s="35"/>
      <c r="OE583" s="35"/>
      <c r="OF583" s="21">
        <f t="shared" si="1382"/>
        <v>74943.5</v>
      </c>
      <c r="OG583" s="21">
        <f t="shared" si="1383"/>
        <v>0</v>
      </c>
      <c r="OH583" s="21">
        <f t="shared" si="1384"/>
        <v>0</v>
      </c>
      <c r="OI583" s="35"/>
      <c r="OJ583" s="35"/>
      <c r="OK583" s="35"/>
      <c r="OL583" s="21">
        <f t="shared" si="1385"/>
        <v>1692.36</v>
      </c>
      <c r="OM583" s="21">
        <f t="shared" si="1386"/>
        <v>1661.44</v>
      </c>
      <c r="ON583" s="21">
        <f t="shared" si="1387"/>
        <v>1573.1</v>
      </c>
      <c r="OO583" s="35"/>
      <c r="OP583" s="35"/>
      <c r="OQ583" s="35"/>
      <c r="OR583" s="21">
        <f t="shared" si="1230"/>
        <v>42309</v>
      </c>
      <c r="OS583" s="21">
        <f t="shared" si="1230"/>
        <v>0</v>
      </c>
      <c r="OT583" s="21">
        <f t="shared" si="1230"/>
        <v>0</v>
      </c>
      <c r="OU583" s="23"/>
      <c r="OV583" s="23"/>
      <c r="OW583" s="23"/>
      <c r="OX583" s="35"/>
      <c r="OY583" s="35"/>
      <c r="OZ583" s="35"/>
      <c r="PA583" s="21">
        <f t="shared" si="1388"/>
        <v>0</v>
      </c>
      <c r="PB583" s="21">
        <f t="shared" si="1389"/>
        <v>0</v>
      </c>
      <c r="PC583" s="21">
        <f t="shared" si="1390"/>
        <v>0</v>
      </c>
      <c r="PD583" s="35"/>
      <c r="PE583" s="35"/>
      <c r="PF583" s="35"/>
      <c r="PG583" s="21">
        <f t="shared" si="1391"/>
        <v>1344.26</v>
      </c>
      <c r="PH583" s="21">
        <f t="shared" si="1392"/>
        <v>1295.3900000000001</v>
      </c>
      <c r="PI583" s="21">
        <f t="shared" si="1393"/>
        <v>1230.32</v>
      </c>
      <c r="PJ583" s="35"/>
      <c r="PK583" s="35"/>
      <c r="PL583" s="35"/>
      <c r="PM583" s="21">
        <f t="shared" si="1231"/>
        <v>0</v>
      </c>
      <c r="PN583" s="21">
        <f t="shared" si="1231"/>
        <v>0</v>
      </c>
      <c r="PO583" s="21">
        <f t="shared" si="1231"/>
        <v>0</v>
      </c>
      <c r="PP583" s="23">
        <v>36</v>
      </c>
      <c r="PQ583" s="23">
        <v>47</v>
      </c>
      <c r="PR583" s="23">
        <v>47</v>
      </c>
      <c r="PS583" s="35"/>
      <c r="PT583" s="35"/>
      <c r="PU583" s="35"/>
      <c r="PV583" s="21">
        <f t="shared" si="1394"/>
        <v>107918.64</v>
      </c>
      <c r="PW583" s="21">
        <f t="shared" si="1395"/>
        <v>140893.78</v>
      </c>
      <c r="PX583" s="21">
        <f t="shared" si="1396"/>
        <v>140893.78</v>
      </c>
      <c r="PY583" s="35"/>
      <c r="PZ583" s="35"/>
      <c r="QA583" s="35"/>
      <c r="QB583" s="21">
        <f t="shared" si="1397"/>
        <v>1650.51</v>
      </c>
      <c r="QC583" s="21">
        <f t="shared" si="1398"/>
        <v>1495.66</v>
      </c>
      <c r="QD583" s="21">
        <f t="shared" si="1399"/>
        <v>1414.36</v>
      </c>
      <c r="QE583" s="35"/>
      <c r="QF583" s="35"/>
      <c r="QG583" s="35"/>
      <c r="QH583" s="21">
        <f t="shared" si="1232"/>
        <v>59418.36</v>
      </c>
      <c r="QI583" s="21">
        <f t="shared" si="1232"/>
        <v>70296.02</v>
      </c>
      <c r="QJ583" s="21">
        <f t="shared" si="1232"/>
        <v>66474.92</v>
      </c>
      <c r="QK583" s="23">
        <v>41</v>
      </c>
      <c r="QL583" s="23">
        <v>17</v>
      </c>
      <c r="QM583" s="23">
        <v>17</v>
      </c>
      <c r="QN583" s="35"/>
      <c r="QO583" s="35"/>
      <c r="QP583" s="35"/>
      <c r="QQ583" s="21">
        <f t="shared" si="1400"/>
        <v>122907.34</v>
      </c>
      <c r="QR583" s="21">
        <f t="shared" si="1401"/>
        <v>50961.58</v>
      </c>
      <c r="QS583" s="21">
        <f t="shared" si="1402"/>
        <v>50961.58</v>
      </c>
      <c r="QT583" s="35"/>
      <c r="QU583" s="35"/>
      <c r="QV583" s="35"/>
      <c r="QW583" s="21">
        <f t="shared" si="1403"/>
        <v>1486.81</v>
      </c>
      <c r="QX583" s="21">
        <f t="shared" si="1404"/>
        <v>1395.77</v>
      </c>
      <c r="QY583" s="21">
        <f t="shared" si="1405"/>
        <v>1299.46</v>
      </c>
      <c r="QZ583" s="35"/>
      <c r="RA583" s="35"/>
      <c r="RB583" s="35"/>
      <c r="RC583" s="21">
        <f t="shared" si="1233"/>
        <v>60959.21</v>
      </c>
      <c r="RD583" s="21">
        <f t="shared" si="1233"/>
        <v>23728.09</v>
      </c>
      <c r="RE583" s="21">
        <f t="shared" si="1233"/>
        <v>22090.82</v>
      </c>
      <c r="RF583" s="23">
        <v>66</v>
      </c>
      <c r="RG583" s="23">
        <v>44</v>
      </c>
      <c r="RH583" s="23">
        <v>44</v>
      </c>
      <c r="RI583" s="35"/>
      <c r="RJ583" s="35"/>
      <c r="RK583" s="35"/>
      <c r="RL583" s="21">
        <f t="shared" si="1406"/>
        <v>197850.84</v>
      </c>
      <c r="RM583" s="21">
        <f t="shared" si="1407"/>
        <v>131900.56</v>
      </c>
      <c r="RN583" s="21">
        <f t="shared" si="1408"/>
        <v>131900.56</v>
      </c>
      <c r="RO583" s="35"/>
      <c r="RP583" s="35"/>
      <c r="RQ583" s="35"/>
      <c r="RR583" s="21">
        <f t="shared" si="1409"/>
        <v>1026.44</v>
      </c>
      <c r="RS583" s="21">
        <f t="shared" si="1410"/>
        <v>1032.26</v>
      </c>
      <c r="RT583" s="21">
        <f t="shared" si="1411"/>
        <v>959.43</v>
      </c>
      <c r="RU583" s="35"/>
      <c r="RV583" s="35"/>
      <c r="RW583" s="35"/>
      <c r="RX583" s="21">
        <f t="shared" si="1234"/>
        <v>67745.039999999994</v>
      </c>
      <c r="RY583" s="21">
        <f t="shared" si="1234"/>
        <v>45419.44</v>
      </c>
      <c r="RZ583" s="21">
        <f t="shared" si="1234"/>
        <v>42214.92</v>
      </c>
      <c r="SA583" s="23"/>
      <c r="SB583" s="23">
        <v>16</v>
      </c>
      <c r="SC583" s="23">
        <v>16</v>
      </c>
      <c r="SD583" s="35"/>
      <c r="SE583" s="35"/>
      <c r="SF583" s="35"/>
      <c r="SG583" s="21">
        <f t="shared" si="1412"/>
        <v>0</v>
      </c>
      <c r="SH583" s="21">
        <f t="shared" si="1413"/>
        <v>47963.839999999997</v>
      </c>
      <c r="SI583" s="21">
        <f t="shared" si="1414"/>
        <v>47963.839999999997</v>
      </c>
      <c r="SJ583" s="35"/>
      <c r="SK583" s="35"/>
      <c r="SL583" s="35"/>
      <c r="SM583" s="21">
        <f t="shared" si="1415"/>
        <v>1497.72</v>
      </c>
      <c r="SN583" s="21">
        <f t="shared" si="1416"/>
        <v>1270.0899999999999</v>
      </c>
      <c r="SO583" s="21">
        <f t="shared" si="1417"/>
        <v>1190.7</v>
      </c>
      <c r="SP583" s="35"/>
      <c r="SQ583" s="35"/>
      <c r="SR583" s="35"/>
      <c r="SS583" s="21">
        <f t="shared" si="1235"/>
        <v>0</v>
      </c>
      <c r="ST583" s="21">
        <f t="shared" si="1235"/>
        <v>20321.439999999999</v>
      </c>
      <c r="SU583" s="21">
        <f t="shared" si="1235"/>
        <v>19051.2</v>
      </c>
      <c r="SV583" s="23">
        <v>19</v>
      </c>
      <c r="SW583" s="23">
        <v>23</v>
      </c>
      <c r="SX583" s="23">
        <v>23</v>
      </c>
      <c r="SY583" s="35"/>
      <c r="SZ583" s="35"/>
      <c r="TA583" s="35"/>
      <c r="TB583" s="21">
        <f t="shared" si="1418"/>
        <v>56957.06</v>
      </c>
      <c r="TC583" s="21">
        <f t="shared" si="1419"/>
        <v>68948.02</v>
      </c>
      <c r="TD583" s="21">
        <f t="shared" si="1420"/>
        <v>68948.02</v>
      </c>
      <c r="TE583" s="35"/>
      <c r="TF583" s="35"/>
      <c r="TG583" s="35"/>
      <c r="TH583" s="21">
        <f t="shared" si="1421"/>
        <v>1517.85</v>
      </c>
      <c r="TI583" s="21">
        <f t="shared" si="1422"/>
        <v>1347.02</v>
      </c>
      <c r="TJ583" s="21">
        <f t="shared" si="1423"/>
        <v>1274.76</v>
      </c>
      <c r="TK583" s="35"/>
      <c r="TL583" s="35"/>
      <c r="TM583" s="35"/>
      <c r="TN583" s="21">
        <f t="shared" si="1236"/>
        <v>28839.15</v>
      </c>
      <c r="TO583" s="21">
        <f t="shared" si="1236"/>
        <v>30981.46</v>
      </c>
      <c r="TP583" s="21">
        <f t="shared" si="1236"/>
        <v>29319.48</v>
      </c>
      <c r="TQ583" s="23">
        <v>32</v>
      </c>
      <c r="TR583" s="23">
        <v>40</v>
      </c>
      <c r="TS583" s="23">
        <v>40</v>
      </c>
      <c r="TT583" s="35"/>
      <c r="TU583" s="35"/>
      <c r="TV583" s="35"/>
      <c r="TW583" s="21">
        <f t="shared" si="1424"/>
        <v>95927.679999999993</v>
      </c>
      <c r="TX583" s="21">
        <f t="shared" si="1425"/>
        <v>119909.6</v>
      </c>
      <c r="TY583" s="21">
        <f t="shared" si="1426"/>
        <v>119909.6</v>
      </c>
      <c r="TZ583" s="35"/>
      <c r="UA583" s="35"/>
      <c r="UB583" s="35"/>
      <c r="UC583" s="21">
        <f t="shared" si="1427"/>
        <v>1646.09</v>
      </c>
      <c r="UD583" s="21">
        <f t="shared" si="1428"/>
        <v>1426.77</v>
      </c>
      <c r="UE583" s="21">
        <f t="shared" si="1429"/>
        <v>1336.32</v>
      </c>
      <c r="UF583" s="35"/>
      <c r="UG583" s="35"/>
      <c r="UH583" s="35"/>
      <c r="UI583" s="21">
        <f t="shared" si="1237"/>
        <v>52674.879999999997</v>
      </c>
      <c r="UJ583" s="21">
        <f t="shared" si="1237"/>
        <v>57070.8</v>
      </c>
      <c r="UK583" s="21">
        <f t="shared" si="1237"/>
        <v>53452.800000000003</v>
      </c>
      <c r="UL583" s="23">
        <v>34</v>
      </c>
      <c r="UM583" s="23">
        <v>59</v>
      </c>
      <c r="UN583" s="23">
        <v>59</v>
      </c>
      <c r="UO583" s="35"/>
      <c r="UP583" s="35"/>
      <c r="UQ583" s="35"/>
      <c r="UR583" s="21">
        <f t="shared" si="1430"/>
        <v>101923.16</v>
      </c>
      <c r="US583" s="21">
        <f t="shared" si="1431"/>
        <v>176866.66</v>
      </c>
      <c r="UT583" s="21">
        <f t="shared" si="1432"/>
        <v>176866.66</v>
      </c>
      <c r="UU583" s="35"/>
      <c r="UV583" s="35"/>
      <c r="UW583" s="35"/>
      <c r="UX583" s="21">
        <f t="shared" si="1433"/>
        <v>1574.3</v>
      </c>
      <c r="UY583" s="21">
        <f t="shared" si="1434"/>
        <v>1411.26</v>
      </c>
      <c r="UZ583" s="21">
        <f t="shared" si="1435"/>
        <v>1309.81</v>
      </c>
      <c r="VA583" s="35"/>
      <c r="VB583" s="35"/>
      <c r="VC583" s="35"/>
      <c r="VD583" s="21">
        <f t="shared" si="1238"/>
        <v>53526.2</v>
      </c>
      <c r="VE583" s="21">
        <f t="shared" si="1238"/>
        <v>83264.34</v>
      </c>
      <c r="VF583" s="21">
        <f t="shared" si="1238"/>
        <v>77278.789999999994</v>
      </c>
      <c r="VG583" s="23">
        <f>22-22</f>
        <v>0</v>
      </c>
      <c r="VH583" s="23">
        <f t="shared" ref="VH583:VI583" si="1632">22-22</f>
        <v>0</v>
      </c>
      <c r="VI583" s="23">
        <f t="shared" si="1632"/>
        <v>0</v>
      </c>
      <c r="VJ583" s="35"/>
      <c r="VK583" s="35"/>
      <c r="VL583" s="35"/>
      <c r="VM583" s="21">
        <f t="shared" si="1436"/>
        <v>0</v>
      </c>
      <c r="VN583" s="21">
        <f t="shared" si="1437"/>
        <v>0</v>
      </c>
      <c r="VO583" s="21">
        <f t="shared" si="1438"/>
        <v>0</v>
      </c>
      <c r="VP583" s="35"/>
      <c r="VQ583" s="35"/>
      <c r="VR583" s="35"/>
      <c r="VS583" s="21">
        <f t="shared" si="1439"/>
        <v>0</v>
      </c>
      <c r="VT583" s="21">
        <f t="shared" si="1440"/>
        <v>0</v>
      </c>
      <c r="VU583" s="21">
        <f t="shared" si="1441"/>
        <v>0</v>
      </c>
      <c r="VV583" s="35"/>
      <c r="VW583" s="35"/>
      <c r="VX583" s="35"/>
      <c r="VY583" s="21">
        <f t="shared" si="1239"/>
        <v>0</v>
      </c>
      <c r="VZ583" s="21">
        <f t="shared" si="1239"/>
        <v>0</v>
      </c>
      <c r="WA583" s="21">
        <f t="shared" si="1239"/>
        <v>0</v>
      </c>
      <c r="WB583" s="23">
        <v>29</v>
      </c>
      <c r="WC583" s="23">
        <v>24</v>
      </c>
      <c r="WD583" s="23">
        <v>24</v>
      </c>
      <c r="WE583" s="35"/>
      <c r="WF583" s="35"/>
      <c r="WG583" s="35"/>
      <c r="WH583" s="21">
        <f t="shared" si="1442"/>
        <v>86934.46</v>
      </c>
      <c r="WI583" s="21">
        <f t="shared" si="1443"/>
        <v>71945.759999999995</v>
      </c>
      <c r="WJ583" s="21">
        <f t="shared" si="1444"/>
        <v>71945.759999999995</v>
      </c>
      <c r="WK583" s="35"/>
      <c r="WL583" s="35"/>
      <c r="WM583" s="35"/>
      <c r="WN583" s="21">
        <f t="shared" si="1445"/>
        <v>1188.76</v>
      </c>
      <c r="WO583" s="21">
        <f t="shared" si="1446"/>
        <v>1147.9100000000001</v>
      </c>
      <c r="WP583" s="21">
        <f t="shared" si="1447"/>
        <v>1087.75</v>
      </c>
      <c r="WQ583" s="35"/>
      <c r="WR583" s="35"/>
      <c r="WS583" s="35"/>
      <c r="WT583" s="21">
        <f t="shared" si="1240"/>
        <v>34474.04</v>
      </c>
      <c r="WU583" s="21">
        <f t="shared" si="1240"/>
        <v>27549.84</v>
      </c>
      <c r="WV583" s="21">
        <f t="shared" si="1240"/>
        <v>26106</v>
      </c>
      <c r="WW583" s="23">
        <v>36</v>
      </c>
      <c r="WX583" s="23">
        <v>37</v>
      </c>
      <c r="WY583" s="23">
        <v>37</v>
      </c>
      <c r="WZ583" s="35"/>
      <c r="XA583" s="35"/>
      <c r="XB583" s="35"/>
      <c r="XC583" s="21">
        <f t="shared" si="1448"/>
        <v>107918.64</v>
      </c>
      <c r="XD583" s="21">
        <f t="shared" si="1449"/>
        <v>110916.38</v>
      </c>
      <c r="XE583" s="21">
        <f t="shared" si="1450"/>
        <v>110916.38</v>
      </c>
      <c r="XF583" s="35"/>
      <c r="XG583" s="35"/>
      <c r="XH583" s="35"/>
      <c r="XI583" s="21">
        <f t="shared" si="1451"/>
        <v>1206.67</v>
      </c>
      <c r="XJ583" s="21">
        <f t="shared" si="1452"/>
        <v>1116.54</v>
      </c>
      <c r="XK583" s="21">
        <f t="shared" si="1453"/>
        <v>1048.2</v>
      </c>
      <c r="XL583" s="35"/>
      <c r="XM583" s="35"/>
      <c r="XN583" s="35"/>
      <c r="XO583" s="21">
        <f t="shared" si="1241"/>
        <v>43440.12</v>
      </c>
      <c r="XP583" s="21">
        <f t="shared" si="1241"/>
        <v>41311.980000000003</v>
      </c>
      <c r="XQ583" s="21">
        <f t="shared" si="1241"/>
        <v>38783.4</v>
      </c>
      <c r="XR583" s="23">
        <v>60</v>
      </c>
      <c r="XS583" s="23">
        <v>74</v>
      </c>
      <c r="XT583" s="23">
        <v>74</v>
      </c>
      <c r="XU583" s="35"/>
      <c r="XV583" s="35"/>
      <c r="XW583" s="35"/>
      <c r="XX583" s="21">
        <f t="shared" si="1454"/>
        <v>179864.4</v>
      </c>
      <c r="XY583" s="21">
        <f t="shared" si="1455"/>
        <v>221832.76</v>
      </c>
      <c r="XZ583" s="21">
        <f t="shared" si="1456"/>
        <v>221832.76</v>
      </c>
      <c r="YA583" s="35"/>
      <c r="YB583" s="35"/>
      <c r="YC583" s="35"/>
      <c r="YD583" s="21">
        <f t="shared" si="1457"/>
        <v>1054.46</v>
      </c>
      <c r="YE583" s="21">
        <f t="shared" si="1458"/>
        <v>1015.3</v>
      </c>
      <c r="YF583" s="21">
        <f t="shared" si="1459"/>
        <v>952.64</v>
      </c>
      <c r="YG583" s="35"/>
      <c r="YH583" s="35"/>
      <c r="YI583" s="35"/>
      <c r="YJ583" s="21">
        <f t="shared" si="1242"/>
        <v>63267.6</v>
      </c>
      <c r="YK583" s="21">
        <f t="shared" si="1242"/>
        <v>75132.2</v>
      </c>
      <c r="YL583" s="21">
        <f t="shared" si="1242"/>
        <v>70495.360000000001</v>
      </c>
      <c r="YM583" s="23">
        <v>16</v>
      </c>
      <c r="YN583" s="23">
        <v>18</v>
      </c>
      <c r="YO583" s="23">
        <v>18</v>
      </c>
      <c r="YP583" s="35"/>
      <c r="YQ583" s="35"/>
      <c r="YR583" s="35"/>
      <c r="YS583" s="21">
        <f t="shared" si="1460"/>
        <v>47963.839999999997</v>
      </c>
      <c r="YT583" s="21">
        <f t="shared" si="1461"/>
        <v>53959.32</v>
      </c>
      <c r="YU583" s="21">
        <f t="shared" si="1462"/>
        <v>53959.32</v>
      </c>
      <c r="YV583" s="35"/>
      <c r="YW583" s="35"/>
      <c r="YX583" s="35"/>
      <c r="YY583" s="21">
        <f t="shared" si="1463"/>
        <v>1305.0899999999999</v>
      </c>
      <c r="YZ583" s="21">
        <f t="shared" si="1464"/>
        <v>1181.8599999999999</v>
      </c>
      <c r="ZA583" s="21">
        <f t="shared" si="1465"/>
        <v>1103.76</v>
      </c>
      <c r="ZB583" s="35"/>
      <c r="ZC583" s="35"/>
      <c r="ZD583" s="35"/>
      <c r="ZE583" s="21">
        <f t="shared" si="1243"/>
        <v>20881.439999999999</v>
      </c>
      <c r="ZF583" s="21">
        <f t="shared" si="1243"/>
        <v>21273.48</v>
      </c>
      <c r="ZG583" s="21">
        <f t="shared" si="1243"/>
        <v>19867.68</v>
      </c>
      <c r="ZH583" s="23">
        <v>13</v>
      </c>
      <c r="ZI583" s="23">
        <v>40</v>
      </c>
      <c r="ZJ583" s="23">
        <v>40</v>
      </c>
      <c r="ZK583" s="35"/>
      <c r="ZL583" s="35"/>
      <c r="ZM583" s="35"/>
      <c r="ZN583" s="21">
        <f t="shared" si="1466"/>
        <v>38970.620000000003</v>
      </c>
      <c r="ZO583" s="21">
        <f t="shared" si="1467"/>
        <v>119909.6</v>
      </c>
      <c r="ZP583" s="21">
        <f t="shared" si="1468"/>
        <v>119909.6</v>
      </c>
      <c r="ZQ583" s="35"/>
      <c r="ZR583" s="35"/>
      <c r="ZS583" s="35"/>
      <c r="ZT583" s="21">
        <f t="shared" si="1469"/>
        <v>1707.91</v>
      </c>
      <c r="ZU583" s="21">
        <f t="shared" si="1470"/>
        <v>1038.6099999999999</v>
      </c>
      <c r="ZV583" s="21">
        <f t="shared" si="1471"/>
        <v>968.16</v>
      </c>
      <c r="ZW583" s="35"/>
      <c r="ZX583" s="35"/>
      <c r="ZY583" s="35"/>
      <c r="ZZ583" s="21">
        <f t="shared" si="1244"/>
        <v>22202.83</v>
      </c>
      <c r="AAA583" s="21">
        <f t="shared" si="1244"/>
        <v>41544.400000000001</v>
      </c>
      <c r="AAB583" s="21">
        <f t="shared" si="1244"/>
        <v>38726.400000000001</v>
      </c>
      <c r="AAC583" s="23">
        <v>22</v>
      </c>
      <c r="AAD583" s="23">
        <v>18</v>
      </c>
      <c r="AAE583" s="23">
        <v>18</v>
      </c>
      <c r="AAF583" s="35"/>
      <c r="AAG583" s="35"/>
      <c r="AAH583" s="35"/>
      <c r="AAI583" s="21">
        <f t="shared" si="1472"/>
        <v>65950.28</v>
      </c>
      <c r="AAJ583" s="21">
        <f t="shared" si="1473"/>
        <v>53959.32</v>
      </c>
      <c r="AAK583" s="21">
        <f t="shared" si="1474"/>
        <v>53959.32</v>
      </c>
      <c r="AAL583" s="35"/>
      <c r="AAM583" s="35"/>
      <c r="AAN583" s="35"/>
      <c r="AAO583" s="21">
        <f t="shared" si="1475"/>
        <v>1475.1</v>
      </c>
      <c r="AAP583" s="21">
        <f t="shared" si="1476"/>
        <v>1415.97</v>
      </c>
      <c r="AAQ583" s="21">
        <f t="shared" si="1477"/>
        <v>1325.25</v>
      </c>
      <c r="AAR583" s="35"/>
      <c r="AAS583" s="35"/>
      <c r="AAT583" s="35"/>
      <c r="AAU583" s="21">
        <f t="shared" si="1245"/>
        <v>32452.2</v>
      </c>
      <c r="AAV583" s="21">
        <f t="shared" si="1245"/>
        <v>25487.46</v>
      </c>
      <c r="AAW583" s="21">
        <f t="shared" si="1245"/>
        <v>23854.5</v>
      </c>
      <c r="AAX583" s="23">
        <v>27</v>
      </c>
      <c r="AAY583" s="23">
        <v>20</v>
      </c>
      <c r="AAZ583" s="23">
        <v>20</v>
      </c>
      <c r="ABA583" s="35"/>
      <c r="ABB583" s="35"/>
      <c r="ABC583" s="35"/>
      <c r="ABD583" s="21">
        <f t="shared" si="1478"/>
        <v>80938.98</v>
      </c>
      <c r="ABE583" s="21">
        <f t="shared" si="1479"/>
        <v>59954.8</v>
      </c>
      <c r="ABF583" s="21">
        <f t="shared" si="1480"/>
        <v>59954.8</v>
      </c>
      <c r="ABG583" s="35"/>
      <c r="ABH583" s="35"/>
      <c r="ABI583" s="35"/>
      <c r="ABJ583" s="21">
        <f t="shared" si="1481"/>
        <v>935.62</v>
      </c>
      <c r="ABK583" s="21">
        <f t="shared" si="1482"/>
        <v>876.05</v>
      </c>
      <c r="ABL583" s="21">
        <f t="shared" si="1483"/>
        <v>812.96</v>
      </c>
      <c r="ABM583" s="35"/>
      <c r="ABN583" s="35"/>
      <c r="ABO583" s="35"/>
      <c r="ABP583" s="21">
        <f t="shared" si="1246"/>
        <v>25261.74</v>
      </c>
      <c r="ABQ583" s="21">
        <f t="shared" si="1246"/>
        <v>17521</v>
      </c>
      <c r="ABR583" s="21">
        <f t="shared" si="1246"/>
        <v>16259.2</v>
      </c>
      <c r="ABS583" s="23">
        <v>10</v>
      </c>
      <c r="ABT583" s="23">
        <v>11</v>
      </c>
      <c r="ABU583" s="23">
        <v>11</v>
      </c>
      <c r="ABV583" s="35"/>
      <c r="ABW583" s="35"/>
      <c r="ABX583" s="35"/>
      <c r="ABY583" s="21">
        <f t="shared" si="1484"/>
        <v>29977.4</v>
      </c>
      <c r="ABZ583" s="21">
        <f t="shared" si="1485"/>
        <v>32975.14</v>
      </c>
      <c r="ACA583" s="21">
        <f t="shared" si="1486"/>
        <v>32975.14</v>
      </c>
      <c r="ACB583" s="35"/>
      <c r="ACC583" s="35"/>
      <c r="ACD583" s="35"/>
      <c r="ACE583" s="21">
        <f t="shared" si="1487"/>
        <v>1138.5</v>
      </c>
      <c r="ACF583" s="21">
        <f t="shared" si="1488"/>
        <v>1046.5999999999999</v>
      </c>
      <c r="ACG583" s="21">
        <f t="shared" si="1489"/>
        <v>989.69</v>
      </c>
      <c r="ACH583" s="35"/>
      <c r="ACI583" s="35"/>
      <c r="ACJ583" s="35"/>
      <c r="ACK583" s="21">
        <f t="shared" si="1247"/>
        <v>11385</v>
      </c>
      <c r="ACL583" s="21">
        <f t="shared" si="1247"/>
        <v>11512.6</v>
      </c>
      <c r="ACM583" s="21">
        <f t="shared" si="1247"/>
        <v>10886.59</v>
      </c>
      <c r="ACN583" s="23">
        <v>24</v>
      </c>
      <c r="ACO583" s="23">
        <v>27</v>
      </c>
      <c r="ACP583" s="23">
        <v>27</v>
      </c>
      <c r="ACQ583" s="35"/>
      <c r="ACR583" s="35"/>
      <c r="ACS583" s="35"/>
      <c r="ACT583" s="21">
        <f t="shared" si="1490"/>
        <v>71945.759999999995</v>
      </c>
      <c r="ACU583" s="21">
        <f t="shared" si="1491"/>
        <v>80938.98</v>
      </c>
      <c r="ACV583" s="21">
        <f t="shared" si="1492"/>
        <v>80938.98</v>
      </c>
      <c r="ACW583" s="35"/>
      <c r="ACX583" s="35"/>
      <c r="ACY583" s="35"/>
      <c r="ACZ583" s="21">
        <f t="shared" si="1493"/>
        <v>1229.1500000000001</v>
      </c>
      <c r="ADA583" s="21">
        <f t="shared" si="1494"/>
        <v>1141.3699999999999</v>
      </c>
      <c r="ADB583" s="21">
        <f t="shared" si="1495"/>
        <v>1076.76</v>
      </c>
      <c r="ADC583" s="35"/>
      <c r="ADD583" s="35"/>
      <c r="ADE583" s="35"/>
      <c r="ADF583" s="21">
        <f t="shared" si="1248"/>
        <v>29499.599999999999</v>
      </c>
      <c r="ADG583" s="21">
        <f t="shared" si="1248"/>
        <v>30816.99</v>
      </c>
      <c r="ADH583" s="21">
        <f t="shared" si="1248"/>
        <v>29072.52</v>
      </c>
      <c r="ADI583" s="184">
        <v>39</v>
      </c>
      <c r="ADJ583" s="184">
        <v>62</v>
      </c>
      <c r="ADK583" s="184">
        <v>62</v>
      </c>
      <c r="ADL583" s="35"/>
      <c r="ADM583" s="35"/>
      <c r="ADN583" s="35"/>
      <c r="ADO583" s="21">
        <f t="shared" si="1496"/>
        <v>116911.86</v>
      </c>
      <c r="ADP583" s="21">
        <f t="shared" si="1497"/>
        <v>185859.88</v>
      </c>
      <c r="ADQ583" s="21">
        <f t="shared" si="1498"/>
        <v>185859.88</v>
      </c>
      <c r="ADR583" s="35"/>
      <c r="ADS583" s="35"/>
      <c r="ADT583" s="35"/>
      <c r="ADU583" s="21">
        <f t="shared" si="1499"/>
        <v>1071.82</v>
      </c>
      <c r="ADV583" s="21">
        <f t="shared" si="1500"/>
        <v>970.8</v>
      </c>
      <c r="ADW583" s="21">
        <f t="shared" si="1501"/>
        <v>904.48</v>
      </c>
      <c r="ADX583" s="35"/>
      <c r="ADY583" s="35"/>
      <c r="ADZ583" s="35"/>
      <c r="AEA583" s="21">
        <f t="shared" si="1249"/>
        <v>41800.980000000003</v>
      </c>
      <c r="AEB583" s="21">
        <f t="shared" si="1249"/>
        <v>60189.599999999999</v>
      </c>
      <c r="AEC583" s="21">
        <f t="shared" si="1249"/>
        <v>56077.760000000002</v>
      </c>
      <c r="AED583" s="23">
        <v>30</v>
      </c>
      <c r="AEE583" s="23">
        <v>22</v>
      </c>
      <c r="AEF583" s="23">
        <v>22</v>
      </c>
      <c r="AEG583" s="35"/>
      <c r="AEH583" s="35"/>
      <c r="AEI583" s="35"/>
      <c r="AEJ583" s="21">
        <f t="shared" si="1502"/>
        <v>89932.2</v>
      </c>
      <c r="AEK583" s="21">
        <f t="shared" si="1503"/>
        <v>65950.28</v>
      </c>
      <c r="AEL583" s="21">
        <f t="shared" si="1504"/>
        <v>65950.28</v>
      </c>
      <c r="AEM583" s="35"/>
      <c r="AEN583" s="35"/>
      <c r="AEO583" s="35"/>
      <c r="AEP583" s="21">
        <f t="shared" si="1505"/>
        <v>1243.67</v>
      </c>
      <c r="AEQ583" s="21">
        <f t="shared" si="1506"/>
        <v>1231.57</v>
      </c>
      <c r="AER583" s="21">
        <f t="shared" si="1507"/>
        <v>1163.46</v>
      </c>
      <c r="AES583" s="35"/>
      <c r="AET583" s="35"/>
      <c r="AEU583" s="35"/>
      <c r="AEV583" s="21">
        <f t="shared" si="1250"/>
        <v>37310.1</v>
      </c>
      <c r="AEW583" s="21">
        <f t="shared" si="1250"/>
        <v>27094.54</v>
      </c>
      <c r="AEX583" s="21">
        <f t="shared" si="1250"/>
        <v>25596.12</v>
      </c>
      <c r="AEY583" s="23"/>
      <c r="AEZ583" s="23"/>
      <c r="AFA583" s="23"/>
      <c r="AFB583" s="35"/>
      <c r="AFC583" s="35"/>
      <c r="AFD583" s="35"/>
      <c r="AFE583" s="21">
        <f t="shared" si="1508"/>
        <v>0</v>
      </c>
      <c r="AFF583" s="21">
        <f t="shared" si="1509"/>
        <v>0</v>
      </c>
      <c r="AFG583" s="21">
        <f t="shared" si="1510"/>
        <v>0</v>
      </c>
      <c r="AFH583" s="35"/>
      <c r="AFI583" s="35"/>
      <c r="AFJ583" s="35"/>
      <c r="AFK583" s="21">
        <f t="shared" si="1511"/>
        <v>1351.51</v>
      </c>
      <c r="AFL583" s="21">
        <f t="shared" si="1512"/>
        <v>1281.6300000000001</v>
      </c>
      <c r="AFM583" s="21">
        <f t="shared" si="1513"/>
        <v>1208.3399999999999</v>
      </c>
      <c r="AFN583" s="35"/>
      <c r="AFO583" s="35"/>
      <c r="AFP583" s="35"/>
      <c r="AFQ583" s="21">
        <f t="shared" si="1251"/>
        <v>0</v>
      </c>
      <c r="AFR583" s="21">
        <f t="shared" si="1251"/>
        <v>0</v>
      </c>
      <c r="AFS583" s="21">
        <f t="shared" si="1251"/>
        <v>0</v>
      </c>
      <c r="AFT583" s="23">
        <v>13</v>
      </c>
      <c r="AFU583" s="23">
        <v>17</v>
      </c>
      <c r="AFV583" s="23">
        <v>17</v>
      </c>
      <c r="AFW583" s="35"/>
      <c r="AFX583" s="35"/>
      <c r="AFY583" s="35"/>
      <c r="AFZ583" s="21">
        <f t="shared" si="1514"/>
        <v>38970.620000000003</v>
      </c>
      <c r="AGA583" s="21">
        <f t="shared" si="1515"/>
        <v>50961.58</v>
      </c>
      <c r="AGB583" s="21">
        <f t="shared" si="1516"/>
        <v>50961.58</v>
      </c>
      <c r="AGC583" s="35"/>
      <c r="AGD583" s="35"/>
      <c r="AGE583" s="35"/>
      <c r="AGF583" s="21">
        <f t="shared" si="1517"/>
        <v>1481.53</v>
      </c>
      <c r="AGG583" s="21">
        <f t="shared" si="1518"/>
        <v>1320.76</v>
      </c>
      <c r="AGH583" s="21">
        <f t="shared" si="1519"/>
        <v>1246.1300000000001</v>
      </c>
      <c r="AGI583" s="35"/>
      <c r="AGJ583" s="35"/>
      <c r="AGK583" s="35"/>
      <c r="AGL583" s="21">
        <f t="shared" si="1252"/>
        <v>19259.89</v>
      </c>
      <c r="AGM583" s="21">
        <f t="shared" si="1252"/>
        <v>22452.92</v>
      </c>
      <c r="AGN583" s="21">
        <f t="shared" si="1252"/>
        <v>21184.21</v>
      </c>
      <c r="AGO583" s="23"/>
      <c r="AGP583" s="23"/>
      <c r="AGQ583" s="23"/>
      <c r="AGR583" s="35"/>
      <c r="AGS583" s="35"/>
      <c r="AGT583" s="35"/>
      <c r="AGU583" s="21">
        <f t="shared" si="1520"/>
        <v>0</v>
      </c>
      <c r="AGV583" s="21">
        <f t="shared" si="1521"/>
        <v>0</v>
      </c>
      <c r="AGW583" s="21">
        <f t="shared" si="1522"/>
        <v>0</v>
      </c>
      <c r="AGX583" s="35"/>
      <c r="AGY583" s="35"/>
      <c r="AGZ583" s="35"/>
      <c r="AHA583" s="21">
        <f t="shared" si="1523"/>
        <v>2222.65</v>
      </c>
      <c r="AHB583" s="21">
        <f t="shared" si="1524"/>
        <v>1969.18</v>
      </c>
      <c r="AHC583" s="21">
        <f t="shared" si="1525"/>
        <v>1854.11</v>
      </c>
      <c r="AHD583" s="35"/>
      <c r="AHE583" s="35"/>
      <c r="AHF583" s="35"/>
      <c r="AHG583" s="21">
        <f t="shared" si="1253"/>
        <v>0</v>
      </c>
      <c r="AHH583" s="21">
        <f t="shared" si="1253"/>
        <v>0</v>
      </c>
      <c r="AHI583" s="21">
        <f t="shared" si="1253"/>
        <v>0</v>
      </c>
      <c r="AHJ583" s="23">
        <v>32</v>
      </c>
      <c r="AHK583" s="23">
        <v>16</v>
      </c>
      <c r="AHL583" s="23">
        <v>16</v>
      </c>
      <c r="AHM583" s="35"/>
      <c r="AHN583" s="35"/>
      <c r="AHO583" s="35"/>
      <c r="AHP583" s="21">
        <f t="shared" si="1526"/>
        <v>95927.679999999993</v>
      </c>
      <c r="AHQ583" s="21">
        <f t="shared" si="1527"/>
        <v>47963.839999999997</v>
      </c>
      <c r="AHR583" s="21">
        <f t="shared" si="1528"/>
        <v>47963.839999999997</v>
      </c>
      <c r="AHS583" s="35"/>
      <c r="AHT583" s="35"/>
      <c r="AHU583" s="35"/>
      <c r="AHV583" s="21">
        <f t="shared" si="1529"/>
        <v>1303.6600000000001</v>
      </c>
      <c r="AHW583" s="21">
        <f t="shared" si="1530"/>
        <v>1211.8399999999999</v>
      </c>
      <c r="AHX583" s="21">
        <f t="shared" si="1531"/>
        <v>1137.1300000000001</v>
      </c>
      <c r="AHY583" s="35"/>
      <c r="AHZ583" s="35"/>
      <c r="AIA583" s="35"/>
      <c r="AIB583" s="21">
        <f t="shared" si="1254"/>
        <v>41717.120000000003</v>
      </c>
      <c r="AIC583" s="21">
        <f t="shared" si="1254"/>
        <v>19389.439999999999</v>
      </c>
      <c r="AID583" s="21">
        <f t="shared" si="1254"/>
        <v>18194.080000000002</v>
      </c>
      <c r="AIE583" s="23">
        <f>23-23</f>
        <v>0</v>
      </c>
      <c r="AIF583" s="23">
        <f t="shared" ref="AIF583:AIG583" si="1633">23-23</f>
        <v>0</v>
      </c>
      <c r="AIG583" s="23">
        <f t="shared" si="1633"/>
        <v>0</v>
      </c>
      <c r="AIH583" s="35"/>
      <c r="AII583" s="35"/>
      <c r="AIJ583" s="35"/>
      <c r="AIK583" s="21">
        <f t="shared" si="1532"/>
        <v>0</v>
      </c>
      <c r="AIL583" s="21">
        <f t="shared" si="1533"/>
        <v>0</v>
      </c>
      <c r="AIM583" s="21">
        <f t="shared" si="1534"/>
        <v>0</v>
      </c>
      <c r="AIN583" s="35"/>
      <c r="AIO583" s="35"/>
      <c r="AIP583" s="35"/>
      <c r="AIQ583" s="21">
        <f t="shared" si="1535"/>
        <v>0</v>
      </c>
      <c r="AIR583" s="21">
        <f t="shared" si="1536"/>
        <v>0</v>
      </c>
      <c r="AIS583" s="21">
        <f t="shared" si="1537"/>
        <v>0</v>
      </c>
      <c r="AIT583" s="35"/>
      <c r="AIU583" s="35"/>
      <c r="AIV583" s="35"/>
      <c r="AIW583" s="21">
        <f t="shared" si="1255"/>
        <v>0</v>
      </c>
      <c r="AIX583" s="21">
        <f t="shared" si="1255"/>
        <v>0</v>
      </c>
      <c r="AIY583" s="21">
        <f t="shared" si="1255"/>
        <v>0</v>
      </c>
      <c r="AIZ583" s="23">
        <v>24</v>
      </c>
      <c r="AJA583" s="23">
        <v>28</v>
      </c>
      <c r="AJB583" s="23">
        <v>28</v>
      </c>
      <c r="AJC583" s="35"/>
      <c r="AJD583" s="35"/>
      <c r="AJE583" s="35"/>
      <c r="AJF583" s="21">
        <f t="shared" si="1538"/>
        <v>71945.759999999995</v>
      </c>
      <c r="AJG583" s="21">
        <f t="shared" si="1539"/>
        <v>83936.72</v>
      </c>
      <c r="AJH583" s="21">
        <f t="shared" si="1540"/>
        <v>83936.72</v>
      </c>
      <c r="AJI583" s="35"/>
      <c r="AJJ583" s="35"/>
      <c r="AJK583" s="35"/>
      <c r="AJL583" s="21">
        <f t="shared" si="1541"/>
        <v>1330.05</v>
      </c>
      <c r="AJM583" s="21">
        <f t="shared" si="1542"/>
        <v>1249.8800000000001</v>
      </c>
      <c r="AJN583" s="21">
        <f t="shared" si="1543"/>
        <v>1180.69</v>
      </c>
      <c r="AJO583" s="35"/>
      <c r="AJP583" s="35"/>
      <c r="AJQ583" s="35"/>
      <c r="AJR583" s="21">
        <f t="shared" si="1256"/>
        <v>31921.200000000001</v>
      </c>
      <c r="AJS583" s="21">
        <f t="shared" si="1256"/>
        <v>34996.639999999999</v>
      </c>
      <c r="AJT583" s="21">
        <f t="shared" si="1256"/>
        <v>33059.32</v>
      </c>
      <c r="AJU583" s="23">
        <v>23</v>
      </c>
      <c r="AJV583" s="23">
        <v>21</v>
      </c>
      <c r="AJW583" s="23">
        <v>21</v>
      </c>
      <c r="AJX583" s="35"/>
      <c r="AJY583" s="35"/>
      <c r="AJZ583" s="35"/>
      <c r="AKA583" s="21">
        <f t="shared" si="1544"/>
        <v>68948.02</v>
      </c>
      <c r="AKB583" s="21">
        <f t="shared" si="1545"/>
        <v>62952.54</v>
      </c>
      <c r="AKC583" s="21">
        <f t="shared" si="1546"/>
        <v>62952.54</v>
      </c>
      <c r="AKD583" s="35"/>
      <c r="AKE583" s="35"/>
      <c r="AKF583" s="35"/>
      <c r="AKG583" s="21">
        <f t="shared" si="1547"/>
        <v>1356.41</v>
      </c>
      <c r="AKH583" s="21">
        <f t="shared" si="1548"/>
        <v>1222.3900000000001</v>
      </c>
      <c r="AKI583" s="21">
        <f t="shared" si="1549"/>
        <v>1154.1600000000001</v>
      </c>
      <c r="AKJ583" s="35"/>
      <c r="AKK583" s="35"/>
      <c r="AKL583" s="35"/>
      <c r="AKM583" s="21">
        <f t="shared" si="1257"/>
        <v>31197.43</v>
      </c>
      <c r="AKN583" s="21">
        <f t="shared" si="1257"/>
        <v>25670.19</v>
      </c>
      <c r="AKO583" s="21">
        <f t="shared" si="1257"/>
        <v>24237.360000000001</v>
      </c>
      <c r="AKP583" s="23">
        <v>28</v>
      </c>
      <c r="AKQ583" s="23">
        <v>19</v>
      </c>
      <c r="AKR583" s="23">
        <v>19</v>
      </c>
      <c r="AKS583" s="35"/>
      <c r="AKT583" s="35"/>
      <c r="AKU583" s="35"/>
      <c r="AKV583" s="21">
        <f t="shared" si="1550"/>
        <v>83936.72</v>
      </c>
      <c r="AKW583" s="21">
        <f t="shared" si="1551"/>
        <v>56957.06</v>
      </c>
      <c r="AKX583" s="21">
        <f t="shared" si="1552"/>
        <v>56957.06</v>
      </c>
      <c r="AKY583" s="35"/>
      <c r="AKZ583" s="35"/>
      <c r="ALA583" s="35"/>
      <c r="ALB583" s="21">
        <f t="shared" si="1553"/>
        <v>1376.92</v>
      </c>
      <c r="ALC583" s="21">
        <f t="shared" si="1554"/>
        <v>1291.81</v>
      </c>
      <c r="ALD583" s="21">
        <f t="shared" si="1555"/>
        <v>1204.52</v>
      </c>
      <c r="ALE583" s="35"/>
      <c r="ALF583" s="35"/>
      <c r="ALG583" s="35"/>
      <c r="ALH583" s="21">
        <f t="shared" si="1258"/>
        <v>38553.760000000002</v>
      </c>
      <c r="ALI583" s="21">
        <f t="shared" si="1258"/>
        <v>24544.39</v>
      </c>
      <c r="ALJ583" s="21">
        <f t="shared" si="1258"/>
        <v>22885.88</v>
      </c>
      <c r="ALK583" s="23">
        <v>19</v>
      </c>
      <c r="ALL583" s="23">
        <v>17</v>
      </c>
      <c r="ALM583" s="23">
        <v>17</v>
      </c>
      <c r="ALN583" s="35"/>
      <c r="ALO583" s="35"/>
      <c r="ALP583" s="35"/>
      <c r="ALQ583" s="21">
        <f t="shared" si="1556"/>
        <v>56957.06</v>
      </c>
      <c r="ALR583" s="21">
        <f t="shared" si="1557"/>
        <v>50961.58</v>
      </c>
      <c r="ALS583" s="21">
        <f t="shared" si="1558"/>
        <v>50961.58</v>
      </c>
      <c r="ALT583" s="35"/>
      <c r="ALU583" s="35"/>
      <c r="ALV583" s="35"/>
      <c r="ALW583" s="21">
        <f t="shared" si="1559"/>
        <v>1568.7</v>
      </c>
      <c r="ALX583" s="21">
        <f t="shared" si="1560"/>
        <v>1392.87</v>
      </c>
      <c r="ALY583" s="21">
        <f t="shared" si="1561"/>
        <v>1297.01</v>
      </c>
      <c r="ALZ583" s="35"/>
      <c r="AMA583" s="35"/>
      <c r="AMB583" s="35"/>
      <c r="AMC583" s="21">
        <f t="shared" si="1259"/>
        <v>29805.3</v>
      </c>
      <c r="AMD583" s="21">
        <f t="shared" si="1259"/>
        <v>23678.79</v>
      </c>
      <c r="AME583" s="21">
        <f t="shared" si="1259"/>
        <v>22049.17</v>
      </c>
      <c r="AMF583" s="23">
        <v>19</v>
      </c>
      <c r="AMG583" s="23">
        <v>14</v>
      </c>
      <c r="AMH583" s="23">
        <v>14</v>
      </c>
      <c r="AMI583" s="35"/>
      <c r="AMJ583" s="35"/>
      <c r="AMK583" s="35"/>
      <c r="AML583" s="21">
        <f t="shared" si="1562"/>
        <v>56957.06</v>
      </c>
      <c r="AMM583" s="21">
        <f t="shared" si="1563"/>
        <v>41968.36</v>
      </c>
      <c r="AMN583" s="21">
        <f t="shared" si="1564"/>
        <v>41968.36</v>
      </c>
      <c r="AMO583" s="35"/>
      <c r="AMP583" s="35"/>
      <c r="AMQ583" s="35"/>
      <c r="AMR583" s="21">
        <f t="shared" si="1565"/>
        <v>1324.51</v>
      </c>
      <c r="AMS583" s="21">
        <f t="shared" si="1566"/>
        <v>1176.31</v>
      </c>
      <c r="AMT583" s="21">
        <f t="shared" si="1567"/>
        <v>1098.55</v>
      </c>
      <c r="AMU583" s="35"/>
      <c r="AMV583" s="35"/>
      <c r="AMW583" s="35"/>
      <c r="AMX583" s="21">
        <f t="shared" si="1260"/>
        <v>25165.69</v>
      </c>
      <c r="AMY583" s="21">
        <f t="shared" si="1260"/>
        <v>16468.34</v>
      </c>
      <c r="AMZ583" s="21">
        <f t="shared" si="1260"/>
        <v>15379.7</v>
      </c>
      <c r="ANA583" s="23">
        <v>15</v>
      </c>
      <c r="ANB583" s="23">
        <v>7</v>
      </c>
      <c r="ANC583" s="23">
        <v>7</v>
      </c>
      <c r="AND583" s="35"/>
      <c r="ANE583" s="35"/>
      <c r="ANF583" s="35"/>
      <c r="ANG583" s="21">
        <f t="shared" si="1568"/>
        <v>44966.1</v>
      </c>
      <c r="ANH583" s="21">
        <f t="shared" si="1569"/>
        <v>20984.18</v>
      </c>
      <c r="ANI583" s="21">
        <f t="shared" si="1570"/>
        <v>20984.18</v>
      </c>
      <c r="ANJ583" s="35"/>
      <c r="ANK583" s="35"/>
      <c r="ANL583" s="35"/>
      <c r="ANM583" s="21">
        <f t="shared" si="1571"/>
        <v>2107.42</v>
      </c>
      <c r="ANN583" s="21">
        <f t="shared" si="1572"/>
        <v>3035.46</v>
      </c>
      <c r="ANO583" s="21">
        <f t="shared" si="1573"/>
        <v>2917.13</v>
      </c>
      <c r="ANP583" s="35"/>
      <c r="ANQ583" s="35"/>
      <c r="ANR583" s="35"/>
      <c r="ANS583" s="21">
        <f t="shared" si="1261"/>
        <v>31611.3</v>
      </c>
      <c r="ANT583" s="21">
        <f t="shared" si="1261"/>
        <v>21248.22</v>
      </c>
      <c r="ANU583" s="21">
        <f t="shared" si="1261"/>
        <v>20419.91</v>
      </c>
      <c r="ANV583" s="23">
        <v>20</v>
      </c>
      <c r="ANW583" s="23">
        <v>19</v>
      </c>
      <c r="ANX583" s="23">
        <v>19</v>
      </c>
      <c r="ANY583" s="35"/>
      <c r="ANZ583" s="35"/>
      <c r="AOA583" s="35"/>
      <c r="AOB583" s="21">
        <f t="shared" si="1574"/>
        <v>59954.8</v>
      </c>
      <c r="AOC583" s="21">
        <f t="shared" si="1575"/>
        <v>56957.06</v>
      </c>
      <c r="AOD583" s="21">
        <f t="shared" si="1576"/>
        <v>56957.06</v>
      </c>
      <c r="AOE583" s="35"/>
      <c r="AOF583" s="35"/>
      <c r="AOG583" s="35"/>
      <c r="AOH583" s="21">
        <f t="shared" si="1577"/>
        <v>1213.5999999999999</v>
      </c>
      <c r="AOI583" s="21">
        <f t="shared" si="1578"/>
        <v>1211.06</v>
      </c>
      <c r="AOJ583" s="21">
        <f t="shared" si="1579"/>
        <v>1132.3800000000001</v>
      </c>
      <c r="AOK583" s="35"/>
      <c r="AOL583" s="35"/>
      <c r="AOM583" s="35"/>
      <c r="AON583" s="21">
        <f t="shared" si="1262"/>
        <v>24272</v>
      </c>
      <c r="AOO583" s="21">
        <f t="shared" si="1262"/>
        <v>23010.14</v>
      </c>
      <c r="AOP583" s="21">
        <f t="shared" si="1262"/>
        <v>21515.22</v>
      </c>
      <c r="AOQ583" s="23">
        <v>31</v>
      </c>
      <c r="AOR583" s="23">
        <v>44</v>
      </c>
      <c r="AOS583" s="23">
        <v>44</v>
      </c>
      <c r="AOT583" s="35"/>
      <c r="AOU583" s="35"/>
      <c r="AOV583" s="35"/>
      <c r="AOW583" s="21">
        <f t="shared" si="1580"/>
        <v>92929.94</v>
      </c>
      <c r="AOX583" s="21">
        <f t="shared" si="1581"/>
        <v>131900.56</v>
      </c>
      <c r="AOY583" s="21">
        <f t="shared" si="1582"/>
        <v>131900.56</v>
      </c>
      <c r="AOZ583" s="35"/>
      <c r="APA583" s="35"/>
      <c r="APB583" s="35"/>
      <c r="APC583" s="21">
        <f t="shared" si="1583"/>
        <v>1584.23</v>
      </c>
      <c r="APD583" s="21">
        <f t="shared" si="1584"/>
        <v>1359.33</v>
      </c>
      <c r="APE583" s="21">
        <f t="shared" si="1585"/>
        <v>1259.8399999999999</v>
      </c>
      <c r="APF583" s="35"/>
      <c r="APG583" s="35"/>
      <c r="APH583" s="35"/>
      <c r="API583" s="21">
        <f t="shared" si="1263"/>
        <v>49111.13</v>
      </c>
      <c r="APJ583" s="21">
        <f t="shared" si="1263"/>
        <v>59810.52</v>
      </c>
      <c r="APK583" s="21">
        <f t="shared" si="1263"/>
        <v>55432.959999999999</v>
      </c>
      <c r="APL583" s="23">
        <v>13</v>
      </c>
      <c r="APM583" s="23">
        <v>23</v>
      </c>
      <c r="APN583" s="23">
        <v>23</v>
      </c>
      <c r="APO583" s="35"/>
      <c r="APP583" s="35"/>
      <c r="APQ583" s="35"/>
      <c r="APR583" s="21">
        <f t="shared" si="1586"/>
        <v>38970.620000000003</v>
      </c>
      <c r="APS583" s="21">
        <f t="shared" si="1587"/>
        <v>68948.02</v>
      </c>
      <c r="APT583" s="21">
        <f t="shared" si="1588"/>
        <v>68948.02</v>
      </c>
      <c r="APU583" s="35"/>
      <c r="APV583" s="35"/>
      <c r="APW583" s="35"/>
      <c r="APX583" s="21">
        <f t="shared" si="1589"/>
        <v>1385.38</v>
      </c>
      <c r="APY583" s="21">
        <f t="shared" si="1590"/>
        <v>1218.4100000000001</v>
      </c>
      <c r="APZ583" s="21">
        <f t="shared" si="1591"/>
        <v>1139.55</v>
      </c>
      <c r="AQA583" s="35"/>
      <c r="AQB583" s="35"/>
      <c r="AQC583" s="35"/>
      <c r="AQD583" s="21">
        <f t="shared" si="1264"/>
        <v>18009.939999999999</v>
      </c>
      <c r="AQE583" s="21">
        <f t="shared" si="1264"/>
        <v>28023.43</v>
      </c>
      <c r="AQF583" s="21">
        <f t="shared" si="1264"/>
        <v>26209.65</v>
      </c>
      <c r="AQG583" s="23">
        <v>17</v>
      </c>
      <c r="AQH583" s="23">
        <v>14</v>
      </c>
      <c r="AQI583" s="23">
        <v>14</v>
      </c>
      <c r="AQJ583" s="35"/>
      <c r="AQK583" s="35"/>
      <c r="AQL583" s="35"/>
      <c r="AQM583" s="21">
        <f t="shared" si="1592"/>
        <v>50961.58</v>
      </c>
      <c r="AQN583" s="21">
        <f t="shared" si="1593"/>
        <v>41968.36</v>
      </c>
      <c r="AQO583" s="21">
        <f t="shared" si="1594"/>
        <v>41968.36</v>
      </c>
      <c r="AQP583" s="35"/>
      <c r="AQQ583" s="35"/>
      <c r="AQR583" s="35"/>
      <c r="AQS583" s="21">
        <f t="shared" si="1595"/>
        <v>1200.3900000000001</v>
      </c>
      <c r="AQT583" s="21">
        <f t="shared" si="1596"/>
        <v>1141.3</v>
      </c>
      <c r="AQU583" s="21">
        <f t="shared" si="1597"/>
        <v>1077.22</v>
      </c>
      <c r="AQV583" s="35"/>
      <c r="AQW583" s="35"/>
      <c r="AQX583" s="35"/>
      <c r="AQY583" s="21">
        <f t="shared" si="1265"/>
        <v>20406.63</v>
      </c>
      <c r="AQZ583" s="21">
        <f t="shared" si="1265"/>
        <v>15978.2</v>
      </c>
      <c r="ARA583" s="21">
        <f t="shared" si="1265"/>
        <v>15081.08</v>
      </c>
      <c r="ARB583" s="23">
        <v>6</v>
      </c>
      <c r="ARC583" s="23">
        <v>14</v>
      </c>
      <c r="ARD583" s="23">
        <v>14</v>
      </c>
      <c r="ARE583" s="35"/>
      <c r="ARF583" s="35"/>
      <c r="ARG583" s="35"/>
      <c r="ARH583" s="21">
        <f t="shared" si="1598"/>
        <v>17986.439999999999</v>
      </c>
      <c r="ARI583" s="21">
        <f t="shared" si="1599"/>
        <v>41968.36</v>
      </c>
      <c r="ARJ583" s="21">
        <f t="shared" si="1600"/>
        <v>41968.36</v>
      </c>
      <c r="ARK583" s="35"/>
      <c r="ARL583" s="35"/>
      <c r="ARM583" s="35"/>
      <c r="ARN583" s="21">
        <f t="shared" si="1601"/>
        <v>1466.5</v>
      </c>
      <c r="ARO583" s="21">
        <f t="shared" si="1602"/>
        <v>1113.7</v>
      </c>
      <c r="ARP583" s="21">
        <f t="shared" si="1603"/>
        <v>1037.57</v>
      </c>
      <c r="ARQ583" s="35"/>
      <c r="ARR583" s="35"/>
      <c r="ARS583" s="35"/>
      <c r="ART583" s="21">
        <f t="shared" si="1266"/>
        <v>8799</v>
      </c>
      <c r="ARU583" s="21">
        <f t="shared" si="1266"/>
        <v>15591.8</v>
      </c>
      <c r="ARV583" s="21">
        <f t="shared" si="1266"/>
        <v>14525.98</v>
      </c>
      <c r="ARW583" s="23">
        <v>44</v>
      </c>
      <c r="ARX583" s="23">
        <v>36</v>
      </c>
      <c r="ARY583" s="23">
        <v>36</v>
      </c>
      <c r="ARZ583" s="35"/>
      <c r="ASA583" s="35"/>
      <c r="ASB583" s="35"/>
      <c r="ASC583" s="21">
        <f t="shared" si="1604"/>
        <v>131900.56</v>
      </c>
      <c r="ASD583" s="21">
        <f t="shared" si="1605"/>
        <v>107918.64</v>
      </c>
      <c r="ASE583" s="21">
        <f t="shared" si="1606"/>
        <v>107918.64</v>
      </c>
      <c r="ASF583" s="35"/>
      <c r="ASG583" s="35"/>
      <c r="ASH583" s="35"/>
      <c r="ASI583" s="21">
        <f t="shared" si="1607"/>
        <v>1345.2</v>
      </c>
      <c r="ASJ583" s="21">
        <f t="shared" si="1608"/>
        <v>1259.07</v>
      </c>
      <c r="ASK583" s="21">
        <f t="shared" si="1609"/>
        <v>1163.74</v>
      </c>
      <c r="ASL583" s="35"/>
      <c r="ASM583" s="35"/>
      <c r="ASN583" s="35"/>
      <c r="ASO583" s="21">
        <f t="shared" si="1267"/>
        <v>59188.800000000003</v>
      </c>
      <c r="ASP583" s="21">
        <f t="shared" si="1267"/>
        <v>45326.52</v>
      </c>
      <c r="ASQ583" s="21">
        <f t="shared" si="1267"/>
        <v>41894.639999999999</v>
      </c>
      <c r="ASR583" s="23">
        <v>45</v>
      </c>
      <c r="ASS583" s="23">
        <v>39</v>
      </c>
      <c r="AST583" s="23">
        <v>39</v>
      </c>
      <c r="ASU583" s="35"/>
      <c r="ASV583" s="35"/>
      <c r="ASW583" s="35"/>
      <c r="ASX583" s="21">
        <f t="shared" si="1610"/>
        <v>134898.29999999999</v>
      </c>
      <c r="ASY583" s="21">
        <f t="shared" si="1611"/>
        <v>116911.86</v>
      </c>
      <c r="ASZ583" s="21">
        <f t="shared" si="1612"/>
        <v>116911.86</v>
      </c>
      <c r="ATA583" s="35"/>
      <c r="ATB583" s="35"/>
      <c r="ATC583" s="35"/>
      <c r="ATD583" s="21">
        <f t="shared" si="1613"/>
        <v>1124.49</v>
      </c>
      <c r="ATE583" s="21">
        <f t="shared" si="1614"/>
        <v>1074.57</v>
      </c>
      <c r="ATF583" s="21">
        <f t="shared" si="1615"/>
        <v>1003.07</v>
      </c>
      <c r="ATG583" s="35"/>
      <c r="ATH583" s="35"/>
      <c r="ATI583" s="35"/>
      <c r="ATJ583" s="21">
        <f t="shared" si="1268"/>
        <v>50602.05</v>
      </c>
      <c r="ATK583" s="21">
        <f t="shared" si="1268"/>
        <v>41908.230000000003</v>
      </c>
      <c r="ATL583" s="21">
        <f t="shared" si="1268"/>
        <v>39119.730000000003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6"/>
        <v>38970.620000000003</v>
      </c>
      <c r="ATT583" s="21">
        <f t="shared" si="1617"/>
        <v>38970.620000000003</v>
      </c>
      <c r="ATU583" s="21">
        <f t="shared" si="1618"/>
        <v>38970.620000000003</v>
      </c>
      <c r="ATV583" s="35"/>
      <c r="ATW583" s="35"/>
      <c r="ATX583" s="35"/>
      <c r="ATY583" s="21">
        <f t="shared" si="1619"/>
        <v>1362.9</v>
      </c>
      <c r="ATZ583" s="21">
        <f t="shared" si="1620"/>
        <v>1217.54</v>
      </c>
      <c r="AUA583" s="21">
        <f t="shared" si="1621"/>
        <v>1125.6600000000001</v>
      </c>
      <c r="AUB583" s="35"/>
      <c r="AUC583" s="35"/>
      <c r="AUD583" s="35"/>
      <c r="AUE583" s="21">
        <f t="shared" si="1269"/>
        <v>17717.7</v>
      </c>
      <c r="AUF583" s="21">
        <f t="shared" si="1269"/>
        <v>15828.02</v>
      </c>
      <c r="AUG583" s="21">
        <f t="shared" si="1269"/>
        <v>14633.58</v>
      </c>
      <c r="AUH583" s="23">
        <v>32</v>
      </c>
      <c r="AUI583" s="23">
        <v>37</v>
      </c>
      <c r="AUJ583" s="23">
        <v>37</v>
      </c>
      <c r="AUK583" s="35"/>
      <c r="AUL583" s="35"/>
      <c r="AUM583" s="35"/>
      <c r="AUN583" s="21">
        <f t="shared" si="1622"/>
        <v>95927.679999999993</v>
      </c>
      <c r="AUO583" s="21">
        <f t="shared" si="1623"/>
        <v>110916.38</v>
      </c>
      <c r="AUP583" s="21">
        <f t="shared" si="1624"/>
        <v>110916.38</v>
      </c>
      <c r="AUQ583" s="35"/>
      <c r="AUR583" s="35"/>
      <c r="AUS583" s="35"/>
      <c r="AUT583" s="21">
        <f t="shared" si="1625"/>
        <v>1317.72</v>
      </c>
      <c r="AUU583" s="21">
        <f t="shared" si="1626"/>
        <v>1220.58</v>
      </c>
      <c r="AUV583" s="21">
        <f t="shared" si="1627"/>
        <v>1139.51</v>
      </c>
      <c r="AUW583" s="35"/>
      <c r="AUX583" s="35"/>
      <c r="AUY583" s="35"/>
      <c r="AUZ583" s="21">
        <f t="shared" si="1270"/>
        <v>42167.040000000001</v>
      </c>
      <c r="AVA583" s="21">
        <f t="shared" si="1270"/>
        <v>45161.46</v>
      </c>
      <c r="AVB583" s="21">
        <f t="shared" si="1270"/>
        <v>42161.87</v>
      </c>
      <c r="AVC583" s="41">
        <f t="shared" si="1271"/>
        <v>1251</v>
      </c>
      <c r="AVD583" s="41">
        <f t="shared" si="1271"/>
        <v>1251</v>
      </c>
      <c r="AVE583" s="41">
        <f t="shared" si="1271"/>
        <v>1251</v>
      </c>
      <c r="AVF583" s="21">
        <f t="shared" si="1271"/>
        <v>0</v>
      </c>
      <c r="AVG583" s="21">
        <f t="shared" si="1271"/>
        <v>0</v>
      </c>
      <c r="AVH583" s="21">
        <f t="shared" si="1271"/>
        <v>0</v>
      </c>
      <c r="AVI583" s="21">
        <f t="shared" si="1271"/>
        <v>3750172.74</v>
      </c>
      <c r="AVJ583" s="21">
        <f t="shared" si="1271"/>
        <v>3750172.74</v>
      </c>
      <c r="AVK583" s="21">
        <f t="shared" si="1271"/>
        <v>3750172.74</v>
      </c>
      <c r="AVL583" s="35"/>
      <c r="AVM583" s="35"/>
      <c r="AVN583" s="35"/>
      <c r="AVO583" s="21"/>
      <c r="AVP583" s="21"/>
      <c r="AVQ583" s="21"/>
      <c r="AVR583" s="21">
        <f t="shared" si="1272"/>
        <v>0</v>
      </c>
      <c r="AVS583" s="21">
        <f t="shared" si="1272"/>
        <v>0</v>
      </c>
      <c r="AVT583" s="21">
        <f t="shared" si="1272"/>
        <v>0</v>
      </c>
      <c r="AVU583" s="21">
        <f t="shared" si="1272"/>
        <v>1694619.24</v>
      </c>
      <c r="AVV583" s="21">
        <f t="shared" si="1272"/>
        <v>1558025.03</v>
      </c>
      <c r="AVW583" s="21">
        <f t="shared" si="1272"/>
        <v>1459043.11</v>
      </c>
    </row>
    <row r="584" spans="1:1271" ht="36">
      <c r="A584" s="22" t="s">
        <v>244</v>
      </c>
      <c r="B584" s="22" t="s">
        <v>91</v>
      </c>
      <c r="C584" s="5"/>
      <c r="D584" s="187"/>
      <c r="E584" s="160"/>
      <c r="F584" s="29"/>
      <c r="G584" s="29"/>
      <c r="H584" s="29"/>
      <c r="I584" s="21">
        <f t="shared" si="1273"/>
        <v>21108.77</v>
      </c>
      <c r="J584" s="21">
        <f t="shared" si="1273"/>
        <v>21108.77</v>
      </c>
      <c r="K584" s="21">
        <f t="shared" si="1273"/>
        <v>21108.77</v>
      </c>
      <c r="L584" s="23"/>
      <c r="M584" s="23"/>
      <c r="N584" s="23"/>
      <c r="O584" s="35"/>
      <c r="P584" s="35"/>
      <c r="Q584" s="35"/>
      <c r="R584" s="21">
        <f t="shared" si="1274"/>
        <v>0</v>
      </c>
      <c r="S584" s="21">
        <f t="shared" si="1275"/>
        <v>0</v>
      </c>
      <c r="T584" s="21">
        <f t="shared" si="1276"/>
        <v>0</v>
      </c>
      <c r="U584" s="35"/>
      <c r="V584" s="35"/>
      <c r="W584" s="35"/>
      <c r="X584" s="21">
        <f t="shared" si="1277"/>
        <v>8992.32</v>
      </c>
      <c r="Y584" s="21">
        <f t="shared" si="1278"/>
        <v>10015.33</v>
      </c>
      <c r="Z584" s="21">
        <f t="shared" si="1279"/>
        <v>9243.5499999999993</v>
      </c>
      <c r="AA584" s="35"/>
      <c r="AB584" s="35"/>
      <c r="AC584" s="35"/>
      <c r="AD584" s="21">
        <f t="shared" si="1212"/>
        <v>0</v>
      </c>
      <c r="AE584" s="21">
        <f t="shared" si="1212"/>
        <v>0</v>
      </c>
      <c r="AF584" s="21">
        <f t="shared" si="1212"/>
        <v>0</v>
      </c>
      <c r="AG584" s="23"/>
      <c r="AH584" s="23"/>
      <c r="AI584" s="23"/>
      <c r="AJ584" s="35"/>
      <c r="AK584" s="35"/>
      <c r="AL584" s="35"/>
      <c r="AM584" s="21">
        <f t="shared" si="1280"/>
        <v>0</v>
      </c>
      <c r="AN584" s="21">
        <f t="shared" si="1281"/>
        <v>0</v>
      </c>
      <c r="AO584" s="21">
        <f t="shared" si="1282"/>
        <v>0</v>
      </c>
      <c r="AP584" s="35"/>
      <c r="AQ584" s="35"/>
      <c r="AR584" s="35"/>
      <c r="AS584" s="21">
        <f t="shared" si="1283"/>
        <v>9121.41</v>
      </c>
      <c r="AT584" s="21">
        <f t="shared" si="1284"/>
        <v>9322.06</v>
      </c>
      <c r="AU584" s="21">
        <f t="shared" si="1285"/>
        <v>8812.2800000000007</v>
      </c>
      <c r="AV584" s="35"/>
      <c r="AW584" s="35"/>
      <c r="AX584" s="35"/>
      <c r="AY584" s="21">
        <f t="shared" si="1213"/>
        <v>0</v>
      </c>
      <c r="AZ584" s="21">
        <f t="shared" si="1213"/>
        <v>0</v>
      </c>
      <c r="BA584" s="21">
        <f t="shared" si="1213"/>
        <v>0</v>
      </c>
      <c r="BB584" s="23"/>
      <c r="BC584" s="23"/>
      <c r="BD584" s="23"/>
      <c r="BE584" s="35"/>
      <c r="BF584" s="35"/>
      <c r="BG584" s="35"/>
      <c r="BH584" s="21">
        <f t="shared" si="1286"/>
        <v>0</v>
      </c>
      <c r="BI584" s="21">
        <f t="shared" si="1287"/>
        <v>0</v>
      </c>
      <c r="BJ584" s="21">
        <f t="shared" si="1288"/>
        <v>0</v>
      </c>
      <c r="BK584" s="35"/>
      <c r="BL584" s="35"/>
      <c r="BM584" s="35"/>
      <c r="BN584" s="21">
        <f t="shared" si="1289"/>
        <v>9237.41</v>
      </c>
      <c r="BO584" s="21">
        <f t="shared" si="1290"/>
        <v>9162.2900000000009</v>
      </c>
      <c r="BP584" s="21">
        <f t="shared" si="1291"/>
        <v>8407.41</v>
      </c>
      <c r="BQ584" s="35"/>
      <c r="BR584" s="35"/>
      <c r="BS584" s="35"/>
      <c r="BT584" s="21">
        <f t="shared" si="1214"/>
        <v>0</v>
      </c>
      <c r="BU584" s="21">
        <f t="shared" si="1214"/>
        <v>0</v>
      </c>
      <c r="BV584" s="21">
        <f t="shared" si="1214"/>
        <v>0</v>
      </c>
      <c r="BW584" s="23"/>
      <c r="BX584" s="23"/>
      <c r="BY584" s="23"/>
      <c r="BZ584" s="35"/>
      <c r="CA584" s="35"/>
      <c r="CB584" s="35"/>
      <c r="CC584" s="21">
        <f t="shared" si="1292"/>
        <v>0</v>
      </c>
      <c r="CD584" s="21">
        <f t="shared" si="1293"/>
        <v>0</v>
      </c>
      <c r="CE584" s="21">
        <f t="shared" si="1294"/>
        <v>0</v>
      </c>
      <c r="CF584" s="35"/>
      <c r="CG584" s="35"/>
      <c r="CH584" s="35"/>
      <c r="CI584" s="21">
        <f t="shared" si="1295"/>
        <v>0</v>
      </c>
      <c r="CJ584" s="21">
        <f t="shared" si="1296"/>
        <v>0</v>
      </c>
      <c r="CK584" s="21">
        <f t="shared" si="1297"/>
        <v>0</v>
      </c>
      <c r="CL584" s="35"/>
      <c r="CM584" s="35"/>
      <c r="CN584" s="35"/>
      <c r="CO584" s="21">
        <f t="shared" si="1215"/>
        <v>0</v>
      </c>
      <c r="CP584" s="21">
        <f t="shared" si="1215"/>
        <v>0</v>
      </c>
      <c r="CQ584" s="21">
        <f t="shared" si="1215"/>
        <v>0</v>
      </c>
      <c r="CR584" s="23"/>
      <c r="CS584" s="23"/>
      <c r="CT584" s="23"/>
      <c r="CU584" s="35"/>
      <c r="CV584" s="35"/>
      <c r="CW584" s="35"/>
      <c r="CX584" s="21">
        <f t="shared" si="1298"/>
        <v>0</v>
      </c>
      <c r="CY584" s="21">
        <f t="shared" si="1299"/>
        <v>0</v>
      </c>
      <c r="CZ584" s="21">
        <f t="shared" si="1300"/>
        <v>0</v>
      </c>
      <c r="DA584" s="35"/>
      <c r="DB584" s="35"/>
      <c r="DC584" s="35"/>
      <c r="DD584" s="21">
        <f t="shared" si="1301"/>
        <v>11094.93</v>
      </c>
      <c r="DE584" s="21">
        <f t="shared" si="1302"/>
        <v>10853.47</v>
      </c>
      <c r="DF584" s="21">
        <f t="shared" si="1303"/>
        <v>10207.14</v>
      </c>
      <c r="DG584" s="35"/>
      <c r="DH584" s="35"/>
      <c r="DI584" s="35"/>
      <c r="DJ584" s="21">
        <f t="shared" si="1216"/>
        <v>0</v>
      </c>
      <c r="DK584" s="21">
        <f t="shared" si="1216"/>
        <v>0</v>
      </c>
      <c r="DL584" s="21">
        <f t="shared" si="1216"/>
        <v>0</v>
      </c>
      <c r="DM584" s="23"/>
      <c r="DN584" s="23"/>
      <c r="DO584" s="23"/>
      <c r="DP584" s="35"/>
      <c r="DQ584" s="35"/>
      <c r="DR584" s="35"/>
      <c r="DS584" s="21">
        <f t="shared" si="1304"/>
        <v>0</v>
      </c>
      <c r="DT584" s="21">
        <f t="shared" si="1305"/>
        <v>0</v>
      </c>
      <c r="DU584" s="21">
        <f t="shared" si="1306"/>
        <v>0</v>
      </c>
      <c r="DV584" s="35"/>
      <c r="DW584" s="35"/>
      <c r="DX584" s="35"/>
      <c r="DY584" s="21">
        <f t="shared" si="1307"/>
        <v>11761.84</v>
      </c>
      <c r="DZ584" s="21">
        <f t="shared" si="1308"/>
        <v>11572.49</v>
      </c>
      <c r="EA584" s="21">
        <f t="shared" si="1309"/>
        <v>10964.75</v>
      </c>
      <c r="EB584" s="35"/>
      <c r="EC584" s="35"/>
      <c r="ED584" s="35"/>
      <c r="EE584" s="21">
        <f t="shared" si="1217"/>
        <v>0</v>
      </c>
      <c r="EF584" s="21">
        <f t="shared" si="1217"/>
        <v>0</v>
      </c>
      <c r="EG584" s="21">
        <f t="shared" si="1217"/>
        <v>0</v>
      </c>
      <c r="EH584" s="23"/>
      <c r="EI584" s="23"/>
      <c r="EJ584" s="23"/>
      <c r="EK584" s="35"/>
      <c r="EL584" s="35"/>
      <c r="EM584" s="35"/>
      <c r="EN584" s="21">
        <f t="shared" si="1310"/>
        <v>0</v>
      </c>
      <c r="EO584" s="21">
        <f t="shared" si="1311"/>
        <v>0</v>
      </c>
      <c r="EP584" s="21">
        <f t="shared" si="1312"/>
        <v>0</v>
      </c>
      <c r="EQ584" s="35"/>
      <c r="ER584" s="35"/>
      <c r="ES584" s="35"/>
      <c r="ET584" s="21">
        <f t="shared" si="1313"/>
        <v>11263.59</v>
      </c>
      <c r="EU584" s="21">
        <f t="shared" si="1314"/>
        <v>10417.99</v>
      </c>
      <c r="EV584" s="21">
        <f t="shared" si="1315"/>
        <v>9844.59</v>
      </c>
      <c r="EW584" s="35"/>
      <c r="EX584" s="35"/>
      <c r="EY584" s="35"/>
      <c r="EZ584" s="21">
        <f t="shared" si="1218"/>
        <v>0</v>
      </c>
      <c r="FA584" s="21">
        <f t="shared" si="1218"/>
        <v>0</v>
      </c>
      <c r="FB584" s="21">
        <f t="shared" si="1218"/>
        <v>0</v>
      </c>
      <c r="FC584" s="23"/>
      <c r="FD584" s="23"/>
      <c r="FE584" s="23"/>
      <c r="FF584" s="35"/>
      <c r="FG584" s="35"/>
      <c r="FH584" s="35"/>
      <c r="FI584" s="21">
        <f t="shared" si="1316"/>
        <v>0</v>
      </c>
      <c r="FJ584" s="21">
        <f t="shared" si="1317"/>
        <v>0</v>
      </c>
      <c r="FK584" s="21">
        <f t="shared" si="1318"/>
        <v>0</v>
      </c>
      <c r="FL584" s="35"/>
      <c r="FM584" s="35"/>
      <c r="FN584" s="35"/>
      <c r="FO584" s="21">
        <f t="shared" si="1319"/>
        <v>9391.23</v>
      </c>
      <c r="FP584" s="21">
        <f t="shared" si="1320"/>
        <v>8688.9500000000007</v>
      </c>
      <c r="FQ584" s="21">
        <f t="shared" si="1321"/>
        <v>8244.42</v>
      </c>
      <c r="FR584" s="35"/>
      <c r="FS584" s="35"/>
      <c r="FT584" s="35"/>
      <c r="FU584" s="21">
        <f t="shared" si="1219"/>
        <v>0</v>
      </c>
      <c r="FV584" s="21">
        <f t="shared" si="1219"/>
        <v>0</v>
      </c>
      <c r="FW584" s="21">
        <f t="shared" si="1219"/>
        <v>0</v>
      </c>
      <c r="FX584" s="23"/>
      <c r="FY584" s="23"/>
      <c r="FZ584" s="23"/>
      <c r="GA584" s="35"/>
      <c r="GB584" s="35"/>
      <c r="GC584" s="35"/>
      <c r="GD584" s="21">
        <f t="shared" si="1322"/>
        <v>0</v>
      </c>
      <c r="GE584" s="21">
        <f t="shared" si="1323"/>
        <v>0</v>
      </c>
      <c r="GF584" s="21">
        <f t="shared" si="1324"/>
        <v>0</v>
      </c>
      <c r="GG584" s="35"/>
      <c r="GH584" s="35"/>
      <c r="GI584" s="35"/>
      <c r="GJ584" s="21">
        <f t="shared" si="1325"/>
        <v>0</v>
      </c>
      <c r="GK584" s="21">
        <f t="shared" si="1326"/>
        <v>0</v>
      </c>
      <c r="GL584" s="21">
        <f t="shared" si="1327"/>
        <v>0</v>
      </c>
      <c r="GM584" s="35"/>
      <c r="GN584" s="35"/>
      <c r="GO584" s="35"/>
      <c r="GP584" s="21">
        <f t="shared" si="1220"/>
        <v>0</v>
      </c>
      <c r="GQ584" s="21">
        <f t="shared" si="1220"/>
        <v>0</v>
      </c>
      <c r="GR584" s="21">
        <f t="shared" si="1220"/>
        <v>0</v>
      </c>
      <c r="GS584" s="23"/>
      <c r="GT584" s="23"/>
      <c r="GU584" s="23"/>
      <c r="GV584" s="35"/>
      <c r="GW584" s="35"/>
      <c r="GX584" s="35"/>
      <c r="GY584" s="21">
        <f t="shared" si="1328"/>
        <v>0</v>
      </c>
      <c r="GZ584" s="21">
        <f t="shared" si="1329"/>
        <v>0</v>
      </c>
      <c r="HA584" s="21">
        <f t="shared" si="1330"/>
        <v>0</v>
      </c>
      <c r="HB584" s="35"/>
      <c r="HC584" s="35"/>
      <c r="HD584" s="35"/>
      <c r="HE584" s="21">
        <f t="shared" si="1331"/>
        <v>10098.9</v>
      </c>
      <c r="HF584" s="21">
        <f t="shared" si="1332"/>
        <v>9990.15</v>
      </c>
      <c r="HG584" s="21">
        <f t="shared" si="1333"/>
        <v>9440.0499999999993</v>
      </c>
      <c r="HH584" s="35"/>
      <c r="HI584" s="35"/>
      <c r="HJ584" s="35"/>
      <c r="HK584" s="21">
        <f t="shared" si="1221"/>
        <v>0</v>
      </c>
      <c r="HL584" s="21">
        <f t="shared" si="1221"/>
        <v>0</v>
      </c>
      <c r="HM584" s="21">
        <f t="shared" si="1221"/>
        <v>0</v>
      </c>
      <c r="HN584" s="23"/>
      <c r="HO584" s="23"/>
      <c r="HP584" s="23"/>
      <c r="HQ584" s="35"/>
      <c r="HR584" s="35"/>
      <c r="HS584" s="35"/>
      <c r="HT584" s="21">
        <f t="shared" si="1334"/>
        <v>0</v>
      </c>
      <c r="HU584" s="21">
        <f t="shared" si="1335"/>
        <v>0</v>
      </c>
      <c r="HV584" s="21">
        <f t="shared" si="1336"/>
        <v>0</v>
      </c>
      <c r="HW584" s="35"/>
      <c r="HX584" s="35"/>
      <c r="HY584" s="35"/>
      <c r="HZ584" s="21">
        <f t="shared" si="1337"/>
        <v>11555.91</v>
      </c>
      <c r="IA584" s="21">
        <f t="shared" si="1338"/>
        <v>9704.99</v>
      </c>
      <c r="IB584" s="21">
        <f t="shared" si="1339"/>
        <v>9059.7900000000009</v>
      </c>
      <c r="IC584" s="35"/>
      <c r="ID584" s="35"/>
      <c r="IE584" s="35"/>
      <c r="IF584" s="21">
        <f t="shared" si="1222"/>
        <v>0</v>
      </c>
      <c r="IG584" s="21">
        <f t="shared" si="1222"/>
        <v>0</v>
      </c>
      <c r="IH584" s="21">
        <f t="shared" si="1222"/>
        <v>0</v>
      </c>
      <c r="II584" s="23"/>
      <c r="IJ584" s="23"/>
      <c r="IK584" s="23"/>
      <c r="IL584" s="35"/>
      <c r="IM584" s="35"/>
      <c r="IN584" s="35"/>
      <c r="IO584" s="21">
        <f t="shared" si="1340"/>
        <v>0</v>
      </c>
      <c r="IP584" s="21">
        <f t="shared" si="1341"/>
        <v>0</v>
      </c>
      <c r="IQ584" s="21">
        <f t="shared" si="1342"/>
        <v>0</v>
      </c>
      <c r="IR584" s="35"/>
      <c r="IS584" s="35"/>
      <c r="IT584" s="35"/>
      <c r="IU584" s="21">
        <f t="shared" si="1343"/>
        <v>9815.5300000000007</v>
      </c>
      <c r="IV584" s="21">
        <f t="shared" si="1344"/>
        <v>9050.01</v>
      </c>
      <c r="IW584" s="21">
        <f t="shared" si="1345"/>
        <v>8433.44</v>
      </c>
      <c r="IX584" s="35"/>
      <c r="IY584" s="35"/>
      <c r="IZ584" s="35"/>
      <c r="JA584" s="21">
        <f t="shared" si="1223"/>
        <v>0</v>
      </c>
      <c r="JB584" s="21">
        <f t="shared" si="1223"/>
        <v>0</v>
      </c>
      <c r="JC584" s="21">
        <f t="shared" si="1223"/>
        <v>0</v>
      </c>
      <c r="JD584" s="23"/>
      <c r="JE584" s="23"/>
      <c r="JF584" s="23"/>
      <c r="JG584" s="35"/>
      <c r="JH584" s="35"/>
      <c r="JI584" s="35"/>
      <c r="JJ584" s="21">
        <f t="shared" si="1346"/>
        <v>0</v>
      </c>
      <c r="JK584" s="21">
        <f t="shared" si="1347"/>
        <v>0</v>
      </c>
      <c r="JL584" s="21">
        <f t="shared" si="1348"/>
        <v>0</v>
      </c>
      <c r="JM584" s="35"/>
      <c r="JN584" s="35"/>
      <c r="JO584" s="35"/>
      <c r="JP584" s="21">
        <f t="shared" si="1349"/>
        <v>14318.07</v>
      </c>
      <c r="JQ584" s="21">
        <f t="shared" si="1350"/>
        <v>12654.63</v>
      </c>
      <c r="JR584" s="21">
        <f t="shared" si="1351"/>
        <v>12157.08</v>
      </c>
      <c r="JS584" s="35"/>
      <c r="JT584" s="35"/>
      <c r="JU584" s="35"/>
      <c r="JV584" s="21">
        <f t="shared" si="1224"/>
        <v>0</v>
      </c>
      <c r="JW584" s="21">
        <f t="shared" si="1224"/>
        <v>0</v>
      </c>
      <c r="JX584" s="21">
        <f t="shared" si="1224"/>
        <v>0</v>
      </c>
      <c r="JY584" s="23"/>
      <c r="JZ584" s="23"/>
      <c r="KA584" s="23"/>
      <c r="KB584" s="35"/>
      <c r="KC584" s="35"/>
      <c r="KD584" s="35"/>
      <c r="KE584" s="21">
        <f t="shared" si="1352"/>
        <v>0</v>
      </c>
      <c r="KF584" s="21">
        <f t="shared" si="1353"/>
        <v>0</v>
      </c>
      <c r="KG584" s="21">
        <f t="shared" si="1354"/>
        <v>0</v>
      </c>
      <c r="KH584" s="35"/>
      <c r="KI584" s="35"/>
      <c r="KJ584" s="35"/>
      <c r="KK584" s="21">
        <f t="shared" si="1355"/>
        <v>10089.73</v>
      </c>
      <c r="KL584" s="21">
        <f t="shared" si="1356"/>
        <v>8687.5400000000009</v>
      </c>
      <c r="KM584" s="21">
        <f t="shared" si="1357"/>
        <v>8120.71</v>
      </c>
      <c r="KN584" s="35"/>
      <c r="KO584" s="35"/>
      <c r="KP584" s="35"/>
      <c r="KQ584" s="21">
        <f t="shared" si="1225"/>
        <v>0</v>
      </c>
      <c r="KR584" s="21">
        <f t="shared" si="1225"/>
        <v>0</v>
      </c>
      <c r="KS584" s="21">
        <f t="shared" si="1225"/>
        <v>0</v>
      </c>
      <c r="KT584" s="23"/>
      <c r="KU584" s="23"/>
      <c r="KV584" s="23"/>
      <c r="KW584" s="35"/>
      <c r="KX584" s="35"/>
      <c r="KY584" s="35"/>
      <c r="KZ584" s="21">
        <f t="shared" si="1358"/>
        <v>0</v>
      </c>
      <c r="LA584" s="21">
        <f t="shared" si="1359"/>
        <v>0</v>
      </c>
      <c r="LB584" s="21">
        <f t="shared" si="1360"/>
        <v>0</v>
      </c>
      <c r="LC584" s="35"/>
      <c r="LD584" s="35"/>
      <c r="LE584" s="35"/>
      <c r="LF584" s="21">
        <f t="shared" si="1361"/>
        <v>9054.2199999999993</v>
      </c>
      <c r="LG584" s="21">
        <f t="shared" si="1362"/>
        <v>7868.62</v>
      </c>
      <c r="LH584" s="21">
        <f t="shared" si="1363"/>
        <v>7452.07</v>
      </c>
      <c r="LI584" s="35"/>
      <c r="LJ584" s="35"/>
      <c r="LK584" s="35"/>
      <c r="LL584" s="21">
        <f t="shared" si="1226"/>
        <v>0</v>
      </c>
      <c r="LM584" s="21">
        <f t="shared" si="1226"/>
        <v>0</v>
      </c>
      <c r="LN584" s="21">
        <f t="shared" si="1226"/>
        <v>0</v>
      </c>
      <c r="LO584" s="23"/>
      <c r="LP584" s="23"/>
      <c r="LQ584" s="23"/>
      <c r="LR584" s="35"/>
      <c r="LS584" s="35"/>
      <c r="LT584" s="35"/>
      <c r="LU584" s="21">
        <f t="shared" si="1364"/>
        <v>0</v>
      </c>
      <c r="LV584" s="21">
        <f t="shared" si="1365"/>
        <v>0</v>
      </c>
      <c r="LW584" s="21">
        <f t="shared" si="1366"/>
        <v>0</v>
      </c>
      <c r="LX584" s="35"/>
      <c r="LY584" s="35"/>
      <c r="LZ584" s="35"/>
      <c r="MA584" s="21">
        <f t="shared" si="1367"/>
        <v>12108.93</v>
      </c>
      <c r="MB584" s="21">
        <f t="shared" si="1368"/>
        <v>11024.39</v>
      </c>
      <c r="MC584" s="21">
        <f t="shared" si="1369"/>
        <v>10480</v>
      </c>
      <c r="MD584" s="35"/>
      <c r="ME584" s="35"/>
      <c r="MF584" s="35"/>
      <c r="MG584" s="21">
        <f t="shared" si="1227"/>
        <v>0</v>
      </c>
      <c r="MH584" s="21">
        <f t="shared" si="1227"/>
        <v>0</v>
      </c>
      <c r="MI584" s="21">
        <f t="shared" si="1227"/>
        <v>0</v>
      </c>
      <c r="MJ584" s="23"/>
      <c r="MK584" s="23"/>
      <c r="ML584" s="23"/>
      <c r="MM584" s="35"/>
      <c r="MN584" s="35"/>
      <c r="MO584" s="35"/>
      <c r="MP584" s="21">
        <f t="shared" si="1370"/>
        <v>0</v>
      </c>
      <c r="MQ584" s="21">
        <f t="shared" si="1371"/>
        <v>0</v>
      </c>
      <c r="MR584" s="21">
        <f t="shared" si="1372"/>
        <v>0</v>
      </c>
      <c r="MS584" s="35"/>
      <c r="MT584" s="35"/>
      <c r="MU584" s="35"/>
      <c r="MV584" s="21">
        <f t="shared" si="1373"/>
        <v>14134.07</v>
      </c>
      <c r="MW584" s="21">
        <f t="shared" si="1374"/>
        <v>12503.85</v>
      </c>
      <c r="MX584" s="21">
        <f t="shared" si="1375"/>
        <v>11650.02</v>
      </c>
      <c r="MY584" s="35"/>
      <c r="MZ584" s="35"/>
      <c r="NA584" s="35"/>
      <c r="NB584" s="21">
        <f t="shared" si="1228"/>
        <v>0</v>
      </c>
      <c r="NC584" s="21">
        <f t="shared" si="1228"/>
        <v>0</v>
      </c>
      <c r="ND584" s="21">
        <f t="shared" si="1228"/>
        <v>0</v>
      </c>
      <c r="NE584" s="23"/>
      <c r="NF584" s="23"/>
      <c r="NG584" s="23"/>
      <c r="NH584" s="35"/>
      <c r="NI584" s="35"/>
      <c r="NJ584" s="35"/>
      <c r="NK584" s="21">
        <f t="shared" si="1376"/>
        <v>0</v>
      </c>
      <c r="NL584" s="21">
        <f t="shared" si="1377"/>
        <v>0</v>
      </c>
      <c r="NM584" s="21">
        <f t="shared" si="1378"/>
        <v>0</v>
      </c>
      <c r="NN584" s="35"/>
      <c r="NO584" s="35"/>
      <c r="NP584" s="35"/>
      <c r="NQ584" s="21">
        <f t="shared" si="1379"/>
        <v>8469.51</v>
      </c>
      <c r="NR584" s="21">
        <f t="shared" si="1380"/>
        <v>7978.32</v>
      </c>
      <c r="NS584" s="21">
        <f t="shared" si="1381"/>
        <v>7489.16</v>
      </c>
      <c r="NT584" s="35"/>
      <c r="NU584" s="35"/>
      <c r="NV584" s="35"/>
      <c r="NW584" s="21">
        <f t="shared" si="1229"/>
        <v>0</v>
      </c>
      <c r="NX584" s="21">
        <f t="shared" si="1229"/>
        <v>0</v>
      </c>
      <c r="NY584" s="21">
        <f t="shared" si="1229"/>
        <v>0</v>
      </c>
      <c r="NZ584" s="23"/>
      <c r="OA584" s="23"/>
      <c r="OB584" s="23"/>
      <c r="OC584" s="35"/>
      <c r="OD584" s="35"/>
      <c r="OE584" s="35"/>
      <c r="OF584" s="21">
        <f t="shared" si="1382"/>
        <v>0</v>
      </c>
      <c r="OG584" s="21">
        <f t="shared" si="1383"/>
        <v>0</v>
      </c>
      <c r="OH584" s="21">
        <f t="shared" si="1384"/>
        <v>0</v>
      </c>
      <c r="OI584" s="35"/>
      <c r="OJ584" s="35"/>
      <c r="OK584" s="35"/>
      <c r="OL584" s="21">
        <f t="shared" si="1385"/>
        <v>11916.83</v>
      </c>
      <c r="OM584" s="21">
        <f t="shared" si="1386"/>
        <v>11699.11</v>
      </c>
      <c r="ON584" s="21">
        <f t="shared" si="1387"/>
        <v>11077.11</v>
      </c>
      <c r="OO584" s="35"/>
      <c r="OP584" s="35"/>
      <c r="OQ584" s="35"/>
      <c r="OR584" s="21">
        <f t="shared" si="1230"/>
        <v>0</v>
      </c>
      <c r="OS584" s="21">
        <f t="shared" si="1230"/>
        <v>0</v>
      </c>
      <c r="OT584" s="21">
        <f t="shared" si="1230"/>
        <v>0</v>
      </c>
      <c r="OU584" s="23"/>
      <c r="OV584" s="23"/>
      <c r="OW584" s="23"/>
      <c r="OX584" s="35"/>
      <c r="OY584" s="35"/>
      <c r="OZ584" s="35"/>
      <c r="PA584" s="21">
        <f t="shared" si="1388"/>
        <v>0</v>
      </c>
      <c r="PB584" s="21">
        <f t="shared" si="1389"/>
        <v>0</v>
      </c>
      <c r="PC584" s="21">
        <f t="shared" si="1390"/>
        <v>0</v>
      </c>
      <c r="PD584" s="35"/>
      <c r="PE584" s="35"/>
      <c r="PF584" s="35"/>
      <c r="PG584" s="21">
        <f t="shared" si="1391"/>
        <v>9465.7000000000007</v>
      </c>
      <c r="PH584" s="21">
        <f t="shared" si="1392"/>
        <v>9121.5300000000007</v>
      </c>
      <c r="PI584" s="21">
        <f t="shared" si="1393"/>
        <v>8663.4</v>
      </c>
      <c r="PJ584" s="35"/>
      <c r="PK584" s="35"/>
      <c r="PL584" s="35"/>
      <c r="PM584" s="21">
        <f t="shared" si="1231"/>
        <v>0</v>
      </c>
      <c r="PN584" s="21">
        <f t="shared" si="1231"/>
        <v>0</v>
      </c>
      <c r="PO584" s="21">
        <f t="shared" si="1231"/>
        <v>0</v>
      </c>
      <c r="PP584" s="23"/>
      <c r="PQ584" s="23"/>
      <c r="PR584" s="23"/>
      <c r="PS584" s="35"/>
      <c r="PT584" s="35"/>
      <c r="PU584" s="35"/>
      <c r="PV584" s="21">
        <f t="shared" si="1394"/>
        <v>0</v>
      </c>
      <c r="PW584" s="21">
        <f t="shared" si="1395"/>
        <v>0</v>
      </c>
      <c r="PX584" s="21">
        <f t="shared" si="1396"/>
        <v>0</v>
      </c>
      <c r="PY584" s="35"/>
      <c r="PZ584" s="35"/>
      <c r="QA584" s="35"/>
      <c r="QB584" s="21">
        <f t="shared" si="1397"/>
        <v>11622.15</v>
      </c>
      <c r="QC584" s="21">
        <f t="shared" si="1398"/>
        <v>10531.81</v>
      </c>
      <c r="QD584" s="21">
        <f t="shared" si="1399"/>
        <v>9959.31</v>
      </c>
      <c r="QE584" s="35"/>
      <c r="QF584" s="35"/>
      <c r="QG584" s="35"/>
      <c r="QH584" s="21">
        <f t="shared" si="1232"/>
        <v>0</v>
      </c>
      <c r="QI584" s="21">
        <f t="shared" si="1232"/>
        <v>0</v>
      </c>
      <c r="QJ584" s="21">
        <f t="shared" si="1232"/>
        <v>0</v>
      </c>
      <c r="QK584" s="23"/>
      <c r="QL584" s="23"/>
      <c r="QM584" s="23"/>
      <c r="QN584" s="35"/>
      <c r="QO584" s="35"/>
      <c r="QP584" s="35"/>
      <c r="QQ584" s="21">
        <f t="shared" si="1400"/>
        <v>0</v>
      </c>
      <c r="QR584" s="21">
        <f t="shared" si="1401"/>
        <v>0</v>
      </c>
      <c r="QS584" s="21">
        <f t="shared" si="1402"/>
        <v>0</v>
      </c>
      <c r="QT584" s="35"/>
      <c r="QU584" s="35"/>
      <c r="QV584" s="35"/>
      <c r="QW584" s="21">
        <f t="shared" si="1403"/>
        <v>10469.43</v>
      </c>
      <c r="QX584" s="21">
        <f t="shared" si="1404"/>
        <v>9828.3799999999992</v>
      </c>
      <c r="QY584" s="21">
        <f t="shared" si="1405"/>
        <v>9150.26</v>
      </c>
      <c r="QZ584" s="35"/>
      <c r="RA584" s="35"/>
      <c r="RB584" s="35"/>
      <c r="RC584" s="21">
        <f t="shared" si="1233"/>
        <v>0</v>
      </c>
      <c r="RD584" s="21">
        <f t="shared" si="1233"/>
        <v>0</v>
      </c>
      <c r="RE584" s="21">
        <f t="shared" si="1233"/>
        <v>0</v>
      </c>
      <c r="RF584" s="23"/>
      <c r="RG584" s="23"/>
      <c r="RH584" s="23"/>
      <c r="RI584" s="35"/>
      <c r="RJ584" s="35"/>
      <c r="RK584" s="35"/>
      <c r="RL584" s="21">
        <f t="shared" si="1406"/>
        <v>0</v>
      </c>
      <c r="RM584" s="21">
        <f t="shared" si="1407"/>
        <v>0</v>
      </c>
      <c r="RN584" s="21">
        <f t="shared" si="1408"/>
        <v>0</v>
      </c>
      <c r="RO584" s="35"/>
      <c r="RP584" s="35"/>
      <c r="RQ584" s="35"/>
      <c r="RR584" s="21">
        <f t="shared" si="1409"/>
        <v>7227.76</v>
      </c>
      <c r="RS584" s="21">
        <f t="shared" si="1410"/>
        <v>7268.69</v>
      </c>
      <c r="RT584" s="21">
        <f t="shared" si="1411"/>
        <v>6755.85</v>
      </c>
      <c r="RU584" s="35"/>
      <c r="RV584" s="35"/>
      <c r="RW584" s="35"/>
      <c r="RX584" s="21">
        <f t="shared" si="1234"/>
        <v>0</v>
      </c>
      <c r="RY584" s="21">
        <f t="shared" si="1234"/>
        <v>0</v>
      </c>
      <c r="RZ584" s="21">
        <f t="shared" si="1234"/>
        <v>0</v>
      </c>
      <c r="SA584" s="23"/>
      <c r="SB584" s="23"/>
      <c r="SC584" s="23"/>
      <c r="SD584" s="35"/>
      <c r="SE584" s="35"/>
      <c r="SF584" s="35"/>
      <c r="SG584" s="21">
        <f t="shared" si="1412"/>
        <v>0</v>
      </c>
      <c r="SH584" s="21">
        <f t="shared" si="1413"/>
        <v>0</v>
      </c>
      <c r="SI584" s="21">
        <f t="shared" si="1414"/>
        <v>0</v>
      </c>
      <c r="SJ584" s="35"/>
      <c r="SK584" s="35"/>
      <c r="SL584" s="35"/>
      <c r="SM584" s="21">
        <f t="shared" si="1415"/>
        <v>10546.28</v>
      </c>
      <c r="SN584" s="21">
        <f t="shared" si="1416"/>
        <v>8943.4500000000007</v>
      </c>
      <c r="SO584" s="21">
        <f t="shared" si="1417"/>
        <v>8384.42</v>
      </c>
      <c r="SP584" s="35"/>
      <c r="SQ584" s="35"/>
      <c r="SR584" s="35"/>
      <c r="SS584" s="21">
        <f t="shared" si="1235"/>
        <v>0</v>
      </c>
      <c r="ST584" s="21">
        <f t="shared" si="1235"/>
        <v>0</v>
      </c>
      <c r="SU584" s="21">
        <f t="shared" si="1235"/>
        <v>0</v>
      </c>
      <c r="SV584" s="23"/>
      <c r="SW584" s="23"/>
      <c r="SX584" s="23"/>
      <c r="SY584" s="35"/>
      <c r="SZ584" s="35"/>
      <c r="TA584" s="35"/>
      <c r="TB584" s="21">
        <f t="shared" si="1418"/>
        <v>0</v>
      </c>
      <c r="TC584" s="21">
        <f t="shared" si="1419"/>
        <v>0</v>
      </c>
      <c r="TD584" s="21">
        <f t="shared" si="1420"/>
        <v>0</v>
      </c>
      <c r="TE584" s="35"/>
      <c r="TF584" s="35"/>
      <c r="TG584" s="35"/>
      <c r="TH584" s="21">
        <f t="shared" si="1421"/>
        <v>10688.04</v>
      </c>
      <c r="TI584" s="21">
        <f t="shared" si="1422"/>
        <v>9485.15</v>
      </c>
      <c r="TJ584" s="21">
        <f t="shared" si="1423"/>
        <v>8976.2999999999993</v>
      </c>
      <c r="TK584" s="35"/>
      <c r="TL584" s="35"/>
      <c r="TM584" s="35"/>
      <c r="TN584" s="21">
        <f t="shared" si="1236"/>
        <v>0</v>
      </c>
      <c r="TO584" s="21">
        <f t="shared" si="1236"/>
        <v>0</v>
      </c>
      <c r="TP584" s="21">
        <f t="shared" si="1236"/>
        <v>0</v>
      </c>
      <c r="TQ584" s="23"/>
      <c r="TR584" s="23"/>
      <c r="TS584" s="23"/>
      <c r="TT584" s="35"/>
      <c r="TU584" s="35"/>
      <c r="TV584" s="35"/>
      <c r="TW584" s="21">
        <f t="shared" si="1424"/>
        <v>0</v>
      </c>
      <c r="TX584" s="21">
        <f t="shared" si="1425"/>
        <v>0</v>
      </c>
      <c r="TY584" s="21">
        <f t="shared" si="1426"/>
        <v>0</v>
      </c>
      <c r="TZ584" s="35"/>
      <c r="UA584" s="35"/>
      <c r="UB584" s="35"/>
      <c r="UC584" s="21">
        <f t="shared" si="1427"/>
        <v>11591.06</v>
      </c>
      <c r="UD584" s="21">
        <f t="shared" si="1428"/>
        <v>10046.68</v>
      </c>
      <c r="UE584" s="21">
        <f t="shared" si="1429"/>
        <v>9409.7800000000007</v>
      </c>
      <c r="UF584" s="35"/>
      <c r="UG584" s="35"/>
      <c r="UH584" s="35"/>
      <c r="UI584" s="21">
        <f t="shared" si="1237"/>
        <v>0</v>
      </c>
      <c r="UJ584" s="21">
        <f t="shared" si="1237"/>
        <v>0</v>
      </c>
      <c r="UK584" s="21">
        <f t="shared" si="1237"/>
        <v>0</v>
      </c>
      <c r="UL584" s="23">
        <v>19</v>
      </c>
      <c r="UM584" s="23">
        <v>26</v>
      </c>
      <c r="UN584" s="23">
        <v>26</v>
      </c>
      <c r="UO584" s="35"/>
      <c r="UP584" s="35"/>
      <c r="UQ584" s="35"/>
      <c r="UR584" s="21">
        <f t="shared" si="1430"/>
        <v>401066.63</v>
      </c>
      <c r="US584" s="21">
        <f t="shared" si="1431"/>
        <v>548828.02</v>
      </c>
      <c r="UT584" s="21">
        <f t="shared" si="1432"/>
        <v>548828.02</v>
      </c>
      <c r="UU584" s="35"/>
      <c r="UV584" s="35"/>
      <c r="UW584" s="35"/>
      <c r="UX584" s="21">
        <f t="shared" si="1433"/>
        <v>11085.52</v>
      </c>
      <c r="UY584" s="21">
        <f t="shared" si="1434"/>
        <v>9937.4599999999991</v>
      </c>
      <c r="UZ584" s="21">
        <f t="shared" si="1435"/>
        <v>9223.1</v>
      </c>
      <c r="VA584" s="35"/>
      <c r="VB584" s="35"/>
      <c r="VC584" s="35"/>
      <c r="VD584" s="21">
        <f t="shared" si="1238"/>
        <v>210624.88</v>
      </c>
      <c r="VE584" s="21">
        <f t="shared" si="1238"/>
        <v>258373.96</v>
      </c>
      <c r="VF584" s="21">
        <f t="shared" si="1238"/>
        <v>239800.6</v>
      </c>
      <c r="VG584" s="23"/>
      <c r="VH584" s="23"/>
      <c r="VI584" s="23"/>
      <c r="VJ584" s="35"/>
      <c r="VK584" s="35"/>
      <c r="VL584" s="35"/>
      <c r="VM584" s="21">
        <f t="shared" si="1436"/>
        <v>0</v>
      </c>
      <c r="VN584" s="21">
        <f t="shared" si="1437"/>
        <v>0</v>
      </c>
      <c r="VO584" s="21">
        <f t="shared" si="1438"/>
        <v>0</v>
      </c>
      <c r="VP584" s="35"/>
      <c r="VQ584" s="35"/>
      <c r="VR584" s="35"/>
      <c r="VS584" s="21">
        <f t="shared" si="1439"/>
        <v>0</v>
      </c>
      <c r="VT584" s="21">
        <f t="shared" si="1440"/>
        <v>0</v>
      </c>
      <c r="VU584" s="21">
        <f t="shared" si="1441"/>
        <v>0</v>
      </c>
      <c r="VV584" s="35"/>
      <c r="VW584" s="35"/>
      <c r="VX584" s="35"/>
      <c r="VY584" s="21">
        <f t="shared" si="1239"/>
        <v>0</v>
      </c>
      <c r="VZ584" s="21">
        <f t="shared" si="1239"/>
        <v>0</v>
      </c>
      <c r="WA584" s="21">
        <f t="shared" si="1239"/>
        <v>0</v>
      </c>
      <c r="WB584" s="23"/>
      <c r="WC584" s="23"/>
      <c r="WD584" s="23"/>
      <c r="WE584" s="35"/>
      <c r="WF584" s="35"/>
      <c r="WG584" s="35"/>
      <c r="WH584" s="21">
        <f t="shared" si="1442"/>
        <v>0</v>
      </c>
      <c r="WI584" s="21">
        <f t="shared" si="1443"/>
        <v>0</v>
      </c>
      <c r="WJ584" s="21">
        <f t="shared" si="1444"/>
        <v>0</v>
      </c>
      <c r="WK584" s="35"/>
      <c r="WL584" s="35"/>
      <c r="WM584" s="35"/>
      <c r="WN584" s="21">
        <f t="shared" si="1445"/>
        <v>8370.7199999999993</v>
      </c>
      <c r="WO584" s="21">
        <f t="shared" si="1446"/>
        <v>8083.1</v>
      </c>
      <c r="WP584" s="21">
        <f t="shared" si="1447"/>
        <v>7659.44</v>
      </c>
      <c r="WQ584" s="35"/>
      <c r="WR584" s="35"/>
      <c r="WS584" s="35"/>
      <c r="WT584" s="21">
        <f t="shared" si="1240"/>
        <v>0</v>
      </c>
      <c r="WU584" s="21">
        <f t="shared" si="1240"/>
        <v>0</v>
      </c>
      <c r="WV584" s="21">
        <f t="shared" si="1240"/>
        <v>0</v>
      </c>
      <c r="WW584" s="23"/>
      <c r="WX584" s="23"/>
      <c r="WY584" s="23"/>
      <c r="WZ584" s="35"/>
      <c r="XA584" s="35"/>
      <c r="XB584" s="35"/>
      <c r="XC584" s="21">
        <f t="shared" si="1448"/>
        <v>0</v>
      </c>
      <c r="XD584" s="21">
        <f t="shared" si="1449"/>
        <v>0</v>
      </c>
      <c r="XE584" s="21">
        <f t="shared" si="1450"/>
        <v>0</v>
      </c>
      <c r="XF584" s="35"/>
      <c r="XG584" s="35"/>
      <c r="XH584" s="35"/>
      <c r="XI584" s="21">
        <f t="shared" si="1451"/>
        <v>8496.8700000000008</v>
      </c>
      <c r="XJ584" s="21">
        <f t="shared" si="1452"/>
        <v>7862.2</v>
      </c>
      <c r="XK584" s="21">
        <f t="shared" si="1453"/>
        <v>7380.96</v>
      </c>
      <c r="XL584" s="35"/>
      <c r="XM584" s="35"/>
      <c r="XN584" s="35"/>
      <c r="XO584" s="21">
        <f t="shared" si="1241"/>
        <v>0</v>
      </c>
      <c r="XP584" s="21">
        <f t="shared" si="1241"/>
        <v>0</v>
      </c>
      <c r="XQ584" s="21">
        <f t="shared" si="1241"/>
        <v>0</v>
      </c>
      <c r="XR584" s="23"/>
      <c r="XS584" s="23"/>
      <c r="XT584" s="23"/>
      <c r="XU584" s="35"/>
      <c r="XV584" s="35"/>
      <c r="XW584" s="35"/>
      <c r="XX584" s="21">
        <f t="shared" si="1454"/>
        <v>0</v>
      </c>
      <c r="XY584" s="21">
        <f t="shared" si="1455"/>
        <v>0</v>
      </c>
      <c r="XZ584" s="21">
        <f t="shared" si="1456"/>
        <v>0</v>
      </c>
      <c r="YA584" s="35"/>
      <c r="YB584" s="35"/>
      <c r="YC584" s="35"/>
      <c r="YD584" s="21">
        <f t="shared" si="1457"/>
        <v>7425.03</v>
      </c>
      <c r="YE584" s="21">
        <f t="shared" si="1458"/>
        <v>7149.31</v>
      </c>
      <c r="YF584" s="21">
        <f t="shared" si="1459"/>
        <v>6708.06</v>
      </c>
      <c r="YG584" s="35"/>
      <c r="YH584" s="35"/>
      <c r="YI584" s="35"/>
      <c r="YJ584" s="21">
        <f t="shared" si="1242"/>
        <v>0</v>
      </c>
      <c r="YK584" s="21">
        <f t="shared" si="1242"/>
        <v>0</v>
      </c>
      <c r="YL584" s="21">
        <f t="shared" si="1242"/>
        <v>0</v>
      </c>
      <c r="YM584" s="23"/>
      <c r="YN584" s="23"/>
      <c r="YO584" s="23"/>
      <c r="YP584" s="35"/>
      <c r="YQ584" s="35"/>
      <c r="YR584" s="35"/>
      <c r="YS584" s="21">
        <f t="shared" si="1460"/>
        <v>0</v>
      </c>
      <c r="YT584" s="21">
        <f t="shared" si="1461"/>
        <v>0</v>
      </c>
      <c r="YU584" s="21">
        <f t="shared" si="1462"/>
        <v>0</v>
      </c>
      <c r="YV584" s="35"/>
      <c r="YW584" s="35"/>
      <c r="YX584" s="35"/>
      <c r="YY584" s="21">
        <f t="shared" si="1463"/>
        <v>9189.8799999999992</v>
      </c>
      <c r="YZ584" s="21">
        <f t="shared" si="1464"/>
        <v>8322.15</v>
      </c>
      <c r="ZA584" s="21">
        <f t="shared" si="1465"/>
        <v>7772.19</v>
      </c>
      <c r="ZB584" s="35"/>
      <c r="ZC584" s="35"/>
      <c r="ZD584" s="35"/>
      <c r="ZE584" s="21">
        <f t="shared" si="1243"/>
        <v>0</v>
      </c>
      <c r="ZF584" s="21">
        <f t="shared" si="1243"/>
        <v>0</v>
      </c>
      <c r="ZG584" s="21">
        <f t="shared" si="1243"/>
        <v>0</v>
      </c>
      <c r="ZH584" s="23">
        <v>1</v>
      </c>
      <c r="ZI584" s="23"/>
      <c r="ZJ584" s="23"/>
      <c r="ZK584" s="35"/>
      <c r="ZL584" s="35"/>
      <c r="ZM584" s="35"/>
      <c r="ZN584" s="21">
        <f t="shared" si="1466"/>
        <v>21108.77</v>
      </c>
      <c r="ZO584" s="21">
        <f t="shared" si="1467"/>
        <v>0</v>
      </c>
      <c r="ZP584" s="21">
        <f t="shared" si="1468"/>
        <v>0</v>
      </c>
      <c r="ZQ584" s="35"/>
      <c r="ZR584" s="35"/>
      <c r="ZS584" s="35"/>
      <c r="ZT584" s="21">
        <f t="shared" si="1469"/>
        <v>12026.36</v>
      </c>
      <c r="ZU584" s="21">
        <f t="shared" si="1470"/>
        <v>7313.46</v>
      </c>
      <c r="ZV584" s="21">
        <f t="shared" si="1471"/>
        <v>6817.33</v>
      </c>
      <c r="ZW584" s="35"/>
      <c r="ZX584" s="35"/>
      <c r="ZY584" s="35"/>
      <c r="ZZ584" s="21">
        <f t="shared" si="1244"/>
        <v>12026.36</v>
      </c>
      <c r="AAA584" s="21">
        <f t="shared" si="1244"/>
        <v>0</v>
      </c>
      <c r="AAB584" s="21">
        <f t="shared" si="1244"/>
        <v>0</v>
      </c>
      <c r="AAC584" s="23"/>
      <c r="AAD584" s="23"/>
      <c r="AAE584" s="23"/>
      <c r="AAF584" s="35"/>
      <c r="AAG584" s="35"/>
      <c r="AAH584" s="35"/>
      <c r="AAI584" s="21">
        <f t="shared" si="1472"/>
        <v>0</v>
      </c>
      <c r="AAJ584" s="21">
        <f t="shared" si="1473"/>
        <v>0</v>
      </c>
      <c r="AAK584" s="21">
        <f t="shared" si="1474"/>
        <v>0</v>
      </c>
      <c r="AAL584" s="35"/>
      <c r="AAM584" s="35"/>
      <c r="AAN584" s="35"/>
      <c r="AAO584" s="21">
        <f t="shared" si="1475"/>
        <v>10386.99</v>
      </c>
      <c r="AAP584" s="21">
        <f t="shared" si="1476"/>
        <v>9970.67</v>
      </c>
      <c r="AAQ584" s="21">
        <f t="shared" si="1477"/>
        <v>9331.82</v>
      </c>
      <c r="AAR584" s="35"/>
      <c r="AAS584" s="35"/>
      <c r="AAT584" s="35"/>
      <c r="AAU584" s="21">
        <f t="shared" si="1245"/>
        <v>0</v>
      </c>
      <c r="AAV584" s="21">
        <f t="shared" si="1245"/>
        <v>0</v>
      </c>
      <c r="AAW584" s="21">
        <f t="shared" si="1245"/>
        <v>0</v>
      </c>
      <c r="AAX584" s="23"/>
      <c r="AAY584" s="23"/>
      <c r="AAZ584" s="23"/>
      <c r="ABA584" s="35"/>
      <c r="ABB584" s="35"/>
      <c r="ABC584" s="35"/>
      <c r="ABD584" s="21">
        <f t="shared" si="1478"/>
        <v>0</v>
      </c>
      <c r="ABE584" s="21">
        <f t="shared" si="1479"/>
        <v>0</v>
      </c>
      <c r="ABF584" s="21">
        <f t="shared" si="1480"/>
        <v>0</v>
      </c>
      <c r="ABG584" s="35"/>
      <c r="ABH584" s="35"/>
      <c r="ABI584" s="35"/>
      <c r="ABJ584" s="21">
        <f t="shared" si="1481"/>
        <v>6588.22</v>
      </c>
      <c r="ABK584" s="21">
        <f t="shared" si="1482"/>
        <v>6168.74</v>
      </c>
      <c r="ABL584" s="21">
        <f t="shared" si="1483"/>
        <v>5724.52</v>
      </c>
      <c r="ABM584" s="35"/>
      <c r="ABN584" s="35"/>
      <c r="ABO584" s="35"/>
      <c r="ABP584" s="21">
        <f t="shared" si="1246"/>
        <v>0</v>
      </c>
      <c r="ABQ584" s="21">
        <f t="shared" si="1246"/>
        <v>0</v>
      </c>
      <c r="ABR584" s="21">
        <f t="shared" si="1246"/>
        <v>0</v>
      </c>
      <c r="ABS584" s="23"/>
      <c r="ABT584" s="23"/>
      <c r="ABU584" s="23"/>
      <c r="ABV584" s="35"/>
      <c r="ABW584" s="35"/>
      <c r="ABX584" s="35"/>
      <c r="ABY584" s="21">
        <f t="shared" si="1484"/>
        <v>0</v>
      </c>
      <c r="ABZ584" s="21">
        <f t="shared" si="1485"/>
        <v>0</v>
      </c>
      <c r="ACA584" s="21">
        <f t="shared" si="1486"/>
        <v>0</v>
      </c>
      <c r="ACB584" s="35"/>
      <c r="ACC584" s="35"/>
      <c r="ACD584" s="35"/>
      <c r="ACE584" s="21">
        <f t="shared" si="1487"/>
        <v>8016.8</v>
      </c>
      <c r="ACF584" s="21">
        <f t="shared" si="1488"/>
        <v>7369.7</v>
      </c>
      <c r="ACG584" s="21">
        <f t="shared" si="1489"/>
        <v>6968.94</v>
      </c>
      <c r="ACH584" s="35"/>
      <c r="ACI584" s="35"/>
      <c r="ACJ584" s="35"/>
      <c r="ACK584" s="21">
        <f t="shared" si="1247"/>
        <v>0</v>
      </c>
      <c r="ACL584" s="21">
        <f t="shared" si="1247"/>
        <v>0</v>
      </c>
      <c r="ACM584" s="21">
        <f t="shared" si="1247"/>
        <v>0</v>
      </c>
      <c r="ACN584" s="23"/>
      <c r="ACO584" s="23"/>
      <c r="ACP584" s="23"/>
      <c r="ACQ584" s="35"/>
      <c r="ACR584" s="35"/>
      <c r="ACS584" s="35"/>
      <c r="ACT584" s="21">
        <f t="shared" si="1490"/>
        <v>0</v>
      </c>
      <c r="ACU584" s="21">
        <f t="shared" si="1491"/>
        <v>0</v>
      </c>
      <c r="ACV584" s="21">
        <f t="shared" si="1492"/>
        <v>0</v>
      </c>
      <c r="ACW584" s="35"/>
      <c r="ACX584" s="35"/>
      <c r="ACY584" s="35"/>
      <c r="ACZ584" s="21">
        <f t="shared" si="1493"/>
        <v>8655.1200000000008</v>
      </c>
      <c r="ADA584" s="21">
        <f t="shared" si="1494"/>
        <v>8037.05</v>
      </c>
      <c r="ADB584" s="21">
        <f t="shared" si="1495"/>
        <v>7582.1</v>
      </c>
      <c r="ADC584" s="35"/>
      <c r="ADD584" s="35"/>
      <c r="ADE584" s="35"/>
      <c r="ADF584" s="21">
        <f t="shared" si="1248"/>
        <v>0</v>
      </c>
      <c r="ADG584" s="21">
        <f t="shared" si="1248"/>
        <v>0</v>
      </c>
      <c r="ADH584" s="21">
        <f t="shared" si="1248"/>
        <v>0</v>
      </c>
      <c r="ADI584" s="184"/>
      <c r="ADJ584" s="184"/>
      <c r="ADK584" s="184"/>
      <c r="ADL584" s="35"/>
      <c r="ADM584" s="35"/>
      <c r="ADN584" s="35"/>
      <c r="ADO584" s="21">
        <f t="shared" si="1496"/>
        <v>0</v>
      </c>
      <c r="ADP584" s="21">
        <f t="shared" si="1497"/>
        <v>0</v>
      </c>
      <c r="ADQ584" s="21">
        <f t="shared" si="1498"/>
        <v>0</v>
      </c>
      <c r="ADR584" s="35"/>
      <c r="ADS584" s="35"/>
      <c r="ADT584" s="35"/>
      <c r="ADU584" s="21">
        <f t="shared" si="1499"/>
        <v>7547.26</v>
      </c>
      <c r="ADV584" s="21">
        <f t="shared" si="1500"/>
        <v>6835.92</v>
      </c>
      <c r="ADW584" s="21">
        <f t="shared" si="1501"/>
        <v>6368.92</v>
      </c>
      <c r="ADX584" s="35"/>
      <c r="ADY584" s="35"/>
      <c r="ADZ584" s="35"/>
      <c r="AEA584" s="21">
        <f t="shared" si="1249"/>
        <v>0</v>
      </c>
      <c r="AEB584" s="21">
        <f t="shared" si="1249"/>
        <v>0</v>
      </c>
      <c r="AEC584" s="21">
        <f t="shared" si="1249"/>
        <v>0</v>
      </c>
      <c r="AED584" s="23"/>
      <c r="AEE584" s="23"/>
      <c r="AEF584" s="23"/>
      <c r="AEG584" s="35"/>
      <c r="AEH584" s="35"/>
      <c r="AEI584" s="35"/>
      <c r="AEJ584" s="21">
        <f t="shared" si="1502"/>
        <v>0</v>
      </c>
      <c r="AEK584" s="21">
        <f t="shared" si="1503"/>
        <v>0</v>
      </c>
      <c r="AEL584" s="21">
        <f t="shared" si="1504"/>
        <v>0</v>
      </c>
      <c r="AEM584" s="35"/>
      <c r="AEN584" s="35"/>
      <c r="AEO584" s="35"/>
      <c r="AEP584" s="21">
        <f t="shared" si="1505"/>
        <v>8757.3700000000008</v>
      </c>
      <c r="AEQ584" s="21">
        <f t="shared" si="1506"/>
        <v>8672.15</v>
      </c>
      <c r="AER584" s="21">
        <f t="shared" si="1507"/>
        <v>8192.5400000000009</v>
      </c>
      <c r="AES584" s="35"/>
      <c r="AET584" s="35"/>
      <c r="AEU584" s="35"/>
      <c r="AEV584" s="21">
        <f t="shared" si="1250"/>
        <v>0</v>
      </c>
      <c r="AEW584" s="21">
        <f t="shared" si="1250"/>
        <v>0</v>
      </c>
      <c r="AEX584" s="21">
        <f t="shared" si="1250"/>
        <v>0</v>
      </c>
      <c r="AEY584" s="23"/>
      <c r="AEZ584" s="23"/>
      <c r="AFA584" s="23"/>
      <c r="AFB584" s="35"/>
      <c r="AFC584" s="35"/>
      <c r="AFD584" s="35"/>
      <c r="AFE584" s="21">
        <f t="shared" si="1508"/>
        <v>0</v>
      </c>
      <c r="AFF584" s="21">
        <f t="shared" si="1509"/>
        <v>0</v>
      </c>
      <c r="AFG584" s="21">
        <f t="shared" si="1510"/>
        <v>0</v>
      </c>
      <c r="AFH584" s="35"/>
      <c r="AFI584" s="35"/>
      <c r="AFJ584" s="35"/>
      <c r="AFK584" s="21">
        <f t="shared" si="1511"/>
        <v>9516.76</v>
      </c>
      <c r="AFL584" s="21">
        <f t="shared" si="1512"/>
        <v>9024.68</v>
      </c>
      <c r="AFM584" s="21">
        <f t="shared" si="1513"/>
        <v>8508.6</v>
      </c>
      <c r="AFN584" s="35"/>
      <c r="AFO584" s="35"/>
      <c r="AFP584" s="35"/>
      <c r="AFQ584" s="21">
        <f t="shared" si="1251"/>
        <v>0</v>
      </c>
      <c r="AFR584" s="21">
        <f t="shared" si="1251"/>
        <v>0</v>
      </c>
      <c r="AFS584" s="21">
        <f t="shared" si="1251"/>
        <v>0</v>
      </c>
      <c r="AFT584" s="23"/>
      <c r="AFU584" s="23"/>
      <c r="AFV584" s="23"/>
      <c r="AFW584" s="35"/>
      <c r="AFX584" s="35"/>
      <c r="AFY584" s="35"/>
      <c r="AFZ584" s="21">
        <f t="shared" si="1514"/>
        <v>0</v>
      </c>
      <c r="AGA584" s="21">
        <f t="shared" si="1515"/>
        <v>0</v>
      </c>
      <c r="AGB584" s="21">
        <f t="shared" si="1516"/>
        <v>0</v>
      </c>
      <c r="AGC584" s="35"/>
      <c r="AGD584" s="35"/>
      <c r="AGE584" s="35"/>
      <c r="AGF584" s="21">
        <f t="shared" si="1517"/>
        <v>10432.32</v>
      </c>
      <c r="AGG584" s="21">
        <f t="shared" si="1518"/>
        <v>9300.2000000000007</v>
      </c>
      <c r="AGH584" s="21">
        <f t="shared" si="1519"/>
        <v>8774.73</v>
      </c>
      <c r="AGI584" s="35"/>
      <c r="AGJ584" s="35"/>
      <c r="AGK584" s="35"/>
      <c r="AGL584" s="21">
        <f t="shared" si="1252"/>
        <v>0</v>
      </c>
      <c r="AGM584" s="21">
        <f t="shared" si="1252"/>
        <v>0</v>
      </c>
      <c r="AGN584" s="21">
        <f t="shared" si="1252"/>
        <v>0</v>
      </c>
      <c r="AGO584" s="23"/>
      <c r="AGP584" s="23"/>
      <c r="AGQ584" s="23"/>
      <c r="AGR584" s="35"/>
      <c r="AGS584" s="35"/>
      <c r="AGT584" s="35"/>
      <c r="AGU584" s="21">
        <f t="shared" si="1520"/>
        <v>0</v>
      </c>
      <c r="AGV584" s="21">
        <f t="shared" si="1521"/>
        <v>0</v>
      </c>
      <c r="AGW584" s="21">
        <f t="shared" si="1522"/>
        <v>0</v>
      </c>
      <c r="AGX584" s="35"/>
      <c r="AGY584" s="35"/>
      <c r="AGZ584" s="35"/>
      <c r="AHA584" s="21">
        <f t="shared" si="1523"/>
        <v>15650.93</v>
      </c>
      <c r="AHB584" s="21">
        <f t="shared" si="1524"/>
        <v>13866.12</v>
      </c>
      <c r="AHC584" s="21">
        <f t="shared" si="1525"/>
        <v>13055.82</v>
      </c>
      <c r="AHD584" s="35"/>
      <c r="AHE584" s="35"/>
      <c r="AHF584" s="35"/>
      <c r="AHG584" s="21">
        <f t="shared" si="1253"/>
        <v>0</v>
      </c>
      <c r="AHH584" s="21">
        <f t="shared" si="1253"/>
        <v>0</v>
      </c>
      <c r="AHI584" s="21">
        <f t="shared" si="1253"/>
        <v>0</v>
      </c>
      <c r="AHJ584" s="23"/>
      <c r="AHK584" s="23"/>
      <c r="AHL584" s="23"/>
      <c r="AHM584" s="35"/>
      <c r="AHN584" s="35"/>
      <c r="AHO584" s="35"/>
      <c r="AHP584" s="21">
        <f t="shared" si="1526"/>
        <v>0</v>
      </c>
      <c r="AHQ584" s="21">
        <f t="shared" si="1527"/>
        <v>0</v>
      </c>
      <c r="AHR584" s="21">
        <f t="shared" si="1528"/>
        <v>0</v>
      </c>
      <c r="AHS584" s="35"/>
      <c r="AHT584" s="35"/>
      <c r="AHU584" s="35"/>
      <c r="AHV584" s="21">
        <f t="shared" si="1529"/>
        <v>9179.83</v>
      </c>
      <c r="AHW584" s="21">
        <f t="shared" si="1530"/>
        <v>8533.27</v>
      </c>
      <c r="AHX584" s="21">
        <f t="shared" si="1531"/>
        <v>8007.16</v>
      </c>
      <c r="AHY584" s="35"/>
      <c r="AHZ584" s="35"/>
      <c r="AIA584" s="35"/>
      <c r="AIB584" s="21">
        <f t="shared" si="1254"/>
        <v>0</v>
      </c>
      <c r="AIC584" s="21">
        <f t="shared" si="1254"/>
        <v>0</v>
      </c>
      <c r="AID584" s="21">
        <f t="shared" si="1254"/>
        <v>0</v>
      </c>
      <c r="AIE584" s="23"/>
      <c r="AIF584" s="23"/>
      <c r="AIG584" s="23"/>
      <c r="AIH584" s="35"/>
      <c r="AII584" s="35"/>
      <c r="AIJ584" s="35"/>
      <c r="AIK584" s="21">
        <f t="shared" si="1532"/>
        <v>0</v>
      </c>
      <c r="AIL584" s="21">
        <f t="shared" si="1533"/>
        <v>0</v>
      </c>
      <c r="AIM584" s="21">
        <f t="shared" si="1534"/>
        <v>0</v>
      </c>
      <c r="AIN584" s="35"/>
      <c r="AIO584" s="35"/>
      <c r="AIP584" s="35"/>
      <c r="AIQ584" s="21">
        <f t="shared" si="1535"/>
        <v>0</v>
      </c>
      <c r="AIR584" s="21">
        <f t="shared" si="1536"/>
        <v>0</v>
      </c>
      <c r="AIS584" s="21">
        <f t="shared" si="1537"/>
        <v>0</v>
      </c>
      <c r="AIT584" s="35"/>
      <c r="AIU584" s="35"/>
      <c r="AIV584" s="35"/>
      <c r="AIW584" s="21">
        <f t="shared" si="1255"/>
        <v>0</v>
      </c>
      <c r="AIX584" s="21">
        <f t="shared" si="1255"/>
        <v>0</v>
      </c>
      <c r="AIY584" s="21">
        <f t="shared" si="1255"/>
        <v>0</v>
      </c>
      <c r="AIZ584" s="23"/>
      <c r="AJA584" s="23"/>
      <c r="AJB584" s="23"/>
      <c r="AJC584" s="35"/>
      <c r="AJD584" s="35"/>
      <c r="AJE584" s="35"/>
      <c r="AJF584" s="21">
        <f t="shared" si="1538"/>
        <v>0</v>
      </c>
      <c r="AJG584" s="21">
        <f t="shared" si="1539"/>
        <v>0</v>
      </c>
      <c r="AJH584" s="21">
        <f t="shared" si="1540"/>
        <v>0</v>
      </c>
      <c r="AJI584" s="35"/>
      <c r="AJJ584" s="35"/>
      <c r="AJK584" s="35"/>
      <c r="AJL584" s="21">
        <f t="shared" si="1541"/>
        <v>9365.65</v>
      </c>
      <c r="AJM584" s="21">
        <f t="shared" si="1542"/>
        <v>8801.11</v>
      </c>
      <c r="AJN584" s="21">
        <f t="shared" si="1543"/>
        <v>8313.8799999999992</v>
      </c>
      <c r="AJO584" s="35"/>
      <c r="AJP584" s="35"/>
      <c r="AJQ584" s="35"/>
      <c r="AJR584" s="21">
        <f t="shared" si="1256"/>
        <v>0</v>
      </c>
      <c r="AJS584" s="21">
        <f t="shared" si="1256"/>
        <v>0</v>
      </c>
      <c r="AJT584" s="21">
        <f t="shared" si="1256"/>
        <v>0</v>
      </c>
      <c r="AJU584" s="23"/>
      <c r="AJV584" s="23"/>
      <c r="AJW584" s="23"/>
      <c r="AJX584" s="35"/>
      <c r="AJY584" s="35"/>
      <c r="AJZ584" s="35"/>
      <c r="AKA584" s="21">
        <f t="shared" si="1544"/>
        <v>0</v>
      </c>
      <c r="AKB584" s="21">
        <f t="shared" si="1545"/>
        <v>0</v>
      </c>
      <c r="AKC584" s="21">
        <f t="shared" si="1546"/>
        <v>0</v>
      </c>
      <c r="AKD584" s="35"/>
      <c r="AKE584" s="35"/>
      <c r="AKF584" s="35"/>
      <c r="AKG584" s="21">
        <f t="shared" si="1547"/>
        <v>9551.2099999999991</v>
      </c>
      <c r="AKH584" s="21">
        <f t="shared" si="1548"/>
        <v>8607.5499999999993</v>
      </c>
      <c r="AKI584" s="21">
        <f t="shared" si="1549"/>
        <v>8127.11</v>
      </c>
      <c r="AKJ584" s="35"/>
      <c r="AKK584" s="35"/>
      <c r="AKL584" s="35"/>
      <c r="AKM584" s="21">
        <f t="shared" si="1257"/>
        <v>0</v>
      </c>
      <c r="AKN584" s="21">
        <f t="shared" si="1257"/>
        <v>0</v>
      </c>
      <c r="AKO584" s="21">
        <f t="shared" si="1257"/>
        <v>0</v>
      </c>
      <c r="AKP584" s="23"/>
      <c r="AKQ584" s="23"/>
      <c r="AKR584" s="23"/>
      <c r="AKS584" s="35"/>
      <c r="AKT584" s="35"/>
      <c r="AKU584" s="35"/>
      <c r="AKV584" s="21">
        <f t="shared" si="1550"/>
        <v>0</v>
      </c>
      <c r="AKW584" s="21">
        <f t="shared" si="1551"/>
        <v>0</v>
      </c>
      <c r="AKX584" s="21">
        <f t="shared" si="1552"/>
        <v>0</v>
      </c>
      <c r="AKY584" s="35"/>
      <c r="AKZ584" s="35"/>
      <c r="ALA584" s="35"/>
      <c r="ALB584" s="21">
        <f t="shared" si="1553"/>
        <v>9695.65</v>
      </c>
      <c r="ALC584" s="21">
        <f t="shared" si="1554"/>
        <v>9096.3799999999992</v>
      </c>
      <c r="ALD584" s="21">
        <f t="shared" si="1555"/>
        <v>8481.7199999999993</v>
      </c>
      <c r="ALE584" s="35"/>
      <c r="ALF584" s="35"/>
      <c r="ALG584" s="35"/>
      <c r="ALH584" s="21">
        <f t="shared" si="1258"/>
        <v>0</v>
      </c>
      <c r="ALI584" s="21">
        <f t="shared" si="1258"/>
        <v>0</v>
      </c>
      <c r="ALJ584" s="21">
        <f t="shared" si="1258"/>
        <v>0</v>
      </c>
      <c r="ALK584" s="23"/>
      <c r="ALL584" s="23"/>
      <c r="ALM584" s="23"/>
      <c r="ALN584" s="35"/>
      <c r="ALO584" s="35"/>
      <c r="ALP584" s="35"/>
      <c r="ALQ584" s="21">
        <f t="shared" si="1556"/>
        <v>0</v>
      </c>
      <c r="ALR584" s="21">
        <f t="shared" si="1557"/>
        <v>0</v>
      </c>
      <c r="ALS584" s="21">
        <f t="shared" si="1558"/>
        <v>0</v>
      </c>
      <c r="ALT584" s="35"/>
      <c r="ALU584" s="35"/>
      <c r="ALV584" s="35"/>
      <c r="ALW584" s="21">
        <f t="shared" si="1559"/>
        <v>11046.07</v>
      </c>
      <c r="ALX584" s="21">
        <f t="shared" si="1560"/>
        <v>9807.99</v>
      </c>
      <c r="ALY584" s="21">
        <f t="shared" si="1561"/>
        <v>9132.9500000000007</v>
      </c>
      <c r="ALZ584" s="35"/>
      <c r="AMA584" s="35"/>
      <c r="AMB584" s="35"/>
      <c r="AMC584" s="21">
        <f t="shared" si="1259"/>
        <v>0</v>
      </c>
      <c r="AMD584" s="21">
        <f t="shared" si="1259"/>
        <v>0</v>
      </c>
      <c r="AME584" s="21">
        <f t="shared" si="1259"/>
        <v>0</v>
      </c>
      <c r="AMF584" s="23"/>
      <c r="AMG584" s="23"/>
      <c r="AMH584" s="23"/>
      <c r="AMI584" s="35"/>
      <c r="AMJ584" s="35"/>
      <c r="AMK584" s="35"/>
      <c r="AML584" s="21">
        <f t="shared" si="1562"/>
        <v>0</v>
      </c>
      <c r="AMM584" s="21">
        <f t="shared" si="1563"/>
        <v>0</v>
      </c>
      <c r="AMN584" s="21">
        <f t="shared" si="1564"/>
        <v>0</v>
      </c>
      <c r="AMO584" s="35"/>
      <c r="AMP584" s="35"/>
      <c r="AMQ584" s="35"/>
      <c r="AMR584" s="21">
        <f t="shared" si="1565"/>
        <v>9326.6299999999992</v>
      </c>
      <c r="AMS584" s="21">
        <f t="shared" si="1566"/>
        <v>8283.09</v>
      </c>
      <c r="AMT584" s="21">
        <f t="shared" si="1567"/>
        <v>7735.52</v>
      </c>
      <c r="AMU584" s="35"/>
      <c r="AMV584" s="35"/>
      <c r="AMW584" s="35"/>
      <c r="AMX584" s="21">
        <f t="shared" si="1260"/>
        <v>0</v>
      </c>
      <c r="AMY584" s="21">
        <f t="shared" si="1260"/>
        <v>0</v>
      </c>
      <c r="AMZ584" s="21">
        <f t="shared" si="1260"/>
        <v>0</v>
      </c>
      <c r="ANA584" s="23"/>
      <c r="ANB584" s="23"/>
      <c r="ANC584" s="23"/>
      <c r="AND584" s="35"/>
      <c r="ANE584" s="35"/>
      <c r="ANF584" s="35"/>
      <c r="ANG584" s="21">
        <f t="shared" si="1568"/>
        <v>0</v>
      </c>
      <c r="ANH584" s="21">
        <f t="shared" si="1569"/>
        <v>0</v>
      </c>
      <c r="ANI584" s="21">
        <f t="shared" si="1570"/>
        <v>0</v>
      </c>
      <c r="ANJ584" s="35"/>
      <c r="ANK584" s="35"/>
      <c r="ANL584" s="35"/>
      <c r="ANM584" s="21">
        <f t="shared" si="1571"/>
        <v>14839.51</v>
      </c>
      <c r="ANN584" s="21">
        <f t="shared" si="1572"/>
        <v>21374.39</v>
      </c>
      <c r="ANO584" s="21">
        <f t="shared" si="1573"/>
        <v>20541.18</v>
      </c>
      <c r="ANP584" s="35"/>
      <c r="ANQ584" s="35"/>
      <c r="ANR584" s="35"/>
      <c r="ANS584" s="21">
        <f t="shared" si="1261"/>
        <v>0</v>
      </c>
      <c r="ANT584" s="21">
        <f t="shared" si="1261"/>
        <v>0</v>
      </c>
      <c r="ANU584" s="21">
        <f t="shared" si="1261"/>
        <v>0</v>
      </c>
      <c r="ANV584" s="23"/>
      <c r="ANW584" s="23"/>
      <c r="ANX584" s="23"/>
      <c r="ANY584" s="35"/>
      <c r="ANZ584" s="35"/>
      <c r="AOA584" s="35"/>
      <c r="AOB584" s="21">
        <f t="shared" si="1574"/>
        <v>0</v>
      </c>
      <c r="AOC584" s="21">
        <f t="shared" si="1575"/>
        <v>0</v>
      </c>
      <c r="AOD584" s="21">
        <f t="shared" si="1576"/>
        <v>0</v>
      </c>
      <c r="AOE584" s="35"/>
      <c r="AOF584" s="35"/>
      <c r="AOG584" s="35"/>
      <c r="AOH584" s="21">
        <f t="shared" si="1577"/>
        <v>8545.6200000000008</v>
      </c>
      <c r="AOI584" s="21">
        <f t="shared" si="1578"/>
        <v>8527.75</v>
      </c>
      <c r="AOJ584" s="21">
        <f t="shared" si="1579"/>
        <v>7973.76</v>
      </c>
      <c r="AOK584" s="35"/>
      <c r="AOL584" s="35"/>
      <c r="AOM584" s="35"/>
      <c r="AON584" s="21">
        <f t="shared" si="1262"/>
        <v>0</v>
      </c>
      <c r="AOO584" s="21">
        <f t="shared" si="1262"/>
        <v>0</v>
      </c>
      <c r="AOP584" s="21">
        <f t="shared" si="1262"/>
        <v>0</v>
      </c>
      <c r="AOQ584" s="23"/>
      <c r="AOR584" s="23"/>
      <c r="AOS584" s="23"/>
      <c r="AOT584" s="35"/>
      <c r="AOU584" s="35"/>
      <c r="AOV584" s="35"/>
      <c r="AOW584" s="21">
        <f t="shared" si="1580"/>
        <v>0</v>
      </c>
      <c r="AOX584" s="21">
        <f t="shared" si="1581"/>
        <v>0</v>
      </c>
      <c r="AOY584" s="21">
        <f t="shared" si="1582"/>
        <v>0</v>
      </c>
      <c r="AOZ584" s="35"/>
      <c r="APA584" s="35"/>
      <c r="APB584" s="35"/>
      <c r="APC584" s="21">
        <f t="shared" si="1583"/>
        <v>11155.43</v>
      </c>
      <c r="APD584" s="21">
        <f t="shared" si="1584"/>
        <v>9571.84</v>
      </c>
      <c r="APE584" s="21">
        <f t="shared" si="1585"/>
        <v>8871.26</v>
      </c>
      <c r="APF584" s="35"/>
      <c r="APG584" s="35"/>
      <c r="APH584" s="35"/>
      <c r="API584" s="21">
        <f t="shared" si="1263"/>
        <v>0</v>
      </c>
      <c r="APJ584" s="21">
        <f t="shared" si="1263"/>
        <v>0</v>
      </c>
      <c r="APK584" s="21">
        <f t="shared" si="1263"/>
        <v>0</v>
      </c>
      <c r="APL584" s="23"/>
      <c r="APM584" s="23"/>
      <c r="APN584" s="23"/>
      <c r="APO584" s="35"/>
      <c r="APP584" s="35"/>
      <c r="APQ584" s="35"/>
      <c r="APR584" s="21">
        <f t="shared" si="1586"/>
        <v>0</v>
      </c>
      <c r="APS584" s="21">
        <f t="shared" si="1587"/>
        <v>0</v>
      </c>
      <c r="APT584" s="21">
        <f t="shared" si="1588"/>
        <v>0</v>
      </c>
      <c r="APU584" s="35"/>
      <c r="APV584" s="35"/>
      <c r="APW584" s="35"/>
      <c r="APX584" s="21">
        <f t="shared" si="1589"/>
        <v>9755.25</v>
      </c>
      <c r="APY584" s="21">
        <f t="shared" si="1590"/>
        <v>8579.5300000000007</v>
      </c>
      <c r="APZ584" s="21">
        <f t="shared" si="1591"/>
        <v>8024.21</v>
      </c>
      <c r="AQA584" s="35"/>
      <c r="AQB584" s="35"/>
      <c r="AQC584" s="35"/>
      <c r="AQD584" s="21">
        <f t="shared" si="1264"/>
        <v>0</v>
      </c>
      <c r="AQE584" s="21">
        <f t="shared" si="1264"/>
        <v>0</v>
      </c>
      <c r="AQF584" s="21">
        <f t="shared" si="1264"/>
        <v>0</v>
      </c>
      <c r="AQG584" s="23"/>
      <c r="AQH584" s="23"/>
      <c r="AQI584" s="23"/>
      <c r="AQJ584" s="35"/>
      <c r="AQK584" s="35"/>
      <c r="AQL584" s="35"/>
      <c r="AQM584" s="21">
        <f t="shared" si="1592"/>
        <v>0</v>
      </c>
      <c r="AQN584" s="21">
        <f t="shared" si="1593"/>
        <v>0</v>
      </c>
      <c r="AQO584" s="21">
        <f t="shared" si="1594"/>
        <v>0</v>
      </c>
      <c r="AQP584" s="35"/>
      <c r="AQQ584" s="35"/>
      <c r="AQR584" s="35"/>
      <c r="AQS584" s="21">
        <f t="shared" si="1595"/>
        <v>8452.64</v>
      </c>
      <c r="AQT584" s="21">
        <f t="shared" si="1596"/>
        <v>8036.53</v>
      </c>
      <c r="AQU584" s="21">
        <f t="shared" si="1597"/>
        <v>7585.29</v>
      </c>
      <c r="AQV584" s="35"/>
      <c r="AQW584" s="35"/>
      <c r="AQX584" s="35"/>
      <c r="AQY584" s="21">
        <f t="shared" si="1265"/>
        <v>0</v>
      </c>
      <c r="AQZ584" s="21">
        <f t="shared" si="1265"/>
        <v>0</v>
      </c>
      <c r="ARA584" s="21">
        <f t="shared" si="1265"/>
        <v>0</v>
      </c>
      <c r="ARB584" s="23"/>
      <c r="ARC584" s="23"/>
      <c r="ARD584" s="23"/>
      <c r="ARE584" s="35"/>
      <c r="ARF584" s="35"/>
      <c r="ARG584" s="35"/>
      <c r="ARH584" s="21">
        <f t="shared" si="1598"/>
        <v>0</v>
      </c>
      <c r="ARI584" s="21">
        <f t="shared" si="1599"/>
        <v>0</v>
      </c>
      <c r="ARJ584" s="21">
        <f t="shared" si="1600"/>
        <v>0</v>
      </c>
      <c r="ARK584" s="35"/>
      <c r="ARL584" s="35"/>
      <c r="ARM584" s="35"/>
      <c r="ARN584" s="21">
        <f t="shared" si="1601"/>
        <v>10326.459999999999</v>
      </c>
      <c r="ARO584" s="21">
        <f t="shared" si="1602"/>
        <v>7842.19</v>
      </c>
      <c r="ARP584" s="21">
        <f t="shared" si="1603"/>
        <v>7306.08</v>
      </c>
      <c r="ARQ584" s="35"/>
      <c r="ARR584" s="35"/>
      <c r="ARS584" s="35"/>
      <c r="ART584" s="21">
        <f t="shared" si="1266"/>
        <v>0</v>
      </c>
      <c r="ARU584" s="21">
        <f t="shared" si="1266"/>
        <v>0</v>
      </c>
      <c r="ARV584" s="21">
        <f t="shared" si="1266"/>
        <v>0</v>
      </c>
      <c r="ARW584" s="23"/>
      <c r="ARX584" s="23"/>
      <c r="ARY584" s="23"/>
      <c r="ARZ584" s="35"/>
      <c r="ASA584" s="35"/>
      <c r="ASB584" s="35"/>
      <c r="ASC584" s="21">
        <f t="shared" si="1604"/>
        <v>0</v>
      </c>
      <c r="ASD584" s="21">
        <f t="shared" si="1605"/>
        <v>0</v>
      </c>
      <c r="ASE584" s="21">
        <f t="shared" si="1606"/>
        <v>0</v>
      </c>
      <c r="ASF584" s="35"/>
      <c r="ASG584" s="35"/>
      <c r="ASH584" s="35"/>
      <c r="ASI584" s="21">
        <f t="shared" si="1607"/>
        <v>9472.34</v>
      </c>
      <c r="ASJ584" s="21">
        <f t="shared" si="1608"/>
        <v>8865.81</v>
      </c>
      <c r="ASK584" s="21">
        <f t="shared" si="1609"/>
        <v>8194.52</v>
      </c>
      <c r="ASL584" s="35"/>
      <c r="ASM584" s="35"/>
      <c r="ASN584" s="35"/>
      <c r="ASO584" s="21">
        <f t="shared" si="1267"/>
        <v>0</v>
      </c>
      <c r="ASP584" s="21">
        <f t="shared" si="1267"/>
        <v>0</v>
      </c>
      <c r="ASQ584" s="21">
        <f t="shared" si="1267"/>
        <v>0</v>
      </c>
      <c r="ASR584" s="23"/>
      <c r="ASS584" s="23"/>
      <c r="AST584" s="23"/>
      <c r="ASU584" s="35"/>
      <c r="ASV584" s="35"/>
      <c r="ASW584" s="35"/>
      <c r="ASX584" s="21">
        <f t="shared" si="1610"/>
        <v>0</v>
      </c>
      <c r="ASY584" s="21">
        <f t="shared" si="1611"/>
        <v>0</v>
      </c>
      <c r="ASZ584" s="21">
        <f t="shared" si="1612"/>
        <v>0</v>
      </c>
      <c r="ATA584" s="35"/>
      <c r="ATB584" s="35"/>
      <c r="ATC584" s="35"/>
      <c r="ATD584" s="21">
        <f t="shared" si="1613"/>
        <v>7918.14</v>
      </c>
      <c r="ATE584" s="21">
        <f t="shared" si="1614"/>
        <v>7566.65</v>
      </c>
      <c r="ATF584" s="21">
        <f t="shared" si="1615"/>
        <v>7063.21</v>
      </c>
      <c r="ATG584" s="35"/>
      <c r="ATH584" s="35"/>
      <c r="ATI584" s="35"/>
      <c r="ATJ584" s="21">
        <f t="shared" si="1268"/>
        <v>0</v>
      </c>
      <c r="ATK584" s="21">
        <f t="shared" si="1268"/>
        <v>0</v>
      </c>
      <c r="ATL584" s="21">
        <f t="shared" si="1268"/>
        <v>0</v>
      </c>
      <c r="ATM584" s="23"/>
      <c r="ATN584" s="23"/>
      <c r="ATO584" s="23"/>
      <c r="ATP584" s="35"/>
      <c r="ATQ584" s="35"/>
      <c r="ATR584" s="35"/>
      <c r="ATS584" s="21">
        <f t="shared" si="1616"/>
        <v>0</v>
      </c>
      <c r="ATT584" s="21">
        <f t="shared" si="1617"/>
        <v>0</v>
      </c>
      <c r="ATU584" s="21">
        <f t="shared" si="1618"/>
        <v>0</v>
      </c>
      <c r="ATV584" s="35"/>
      <c r="ATW584" s="35"/>
      <c r="ATX584" s="35"/>
      <c r="ATY584" s="21">
        <f t="shared" si="1619"/>
        <v>9596.94</v>
      </c>
      <c r="ATZ584" s="21">
        <f t="shared" si="1620"/>
        <v>8573.42</v>
      </c>
      <c r="AUA584" s="21">
        <f t="shared" si="1621"/>
        <v>7926.4</v>
      </c>
      <c r="AUB584" s="35"/>
      <c r="AUC584" s="35"/>
      <c r="AUD584" s="35"/>
      <c r="AUE584" s="21">
        <f t="shared" si="1269"/>
        <v>0</v>
      </c>
      <c r="AUF584" s="21">
        <f t="shared" si="1269"/>
        <v>0</v>
      </c>
      <c r="AUG584" s="21">
        <f t="shared" si="1269"/>
        <v>0</v>
      </c>
      <c r="AUH584" s="23"/>
      <c r="AUI584" s="23"/>
      <c r="AUJ584" s="23"/>
      <c r="AUK584" s="35"/>
      <c r="AUL584" s="35"/>
      <c r="AUM584" s="35"/>
      <c r="AUN584" s="21">
        <f t="shared" si="1622"/>
        <v>0</v>
      </c>
      <c r="AUO584" s="21">
        <f t="shared" si="1623"/>
        <v>0</v>
      </c>
      <c r="AUP584" s="21">
        <f t="shared" si="1624"/>
        <v>0</v>
      </c>
      <c r="AUQ584" s="35"/>
      <c r="AUR584" s="35"/>
      <c r="AUS584" s="35"/>
      <c r="AUT584" s="21">
        <f t="shared" si="1625"/>
        <v>9278.82</v>
      </c>
      <c r="AUU584" s="21">
        <f t="shared" si="1626"/>
        <v>8594.7800000000007</v>
      </c>
      <c r="AUV584" s="21">
        <f t="shared" si="1627"/>
        <v>8023.96</v>
      </c>
      <c r="AUW584" s="35"/>
      <c r="AUX584" s="35"/>
      <c r="AUY584" s="35"/>
      <c r="AUZ584" s="21">
        <f t="shared" si="1270"/>
        <v>0</v>
      </c>
      <c r="AVA584" s="21">
        <f t="shared" si="1270"/>
        <v>0</v>
      </c>
      <c r="AVB584" s="21">
        <f t="shared" si="1270"/>
        <v>0</v>
      </c>
      <c r="AVC584" s="41">
        <f t="shared" si="1271"/>
        <v>20</v>
      </c>
      <c r="AVD584" s="41">
        <f t="shared" si="1271"/>
        <v>26</v>
      </c>
      <c r="AVE584" s="41">
        <f t="shared" si="1271"/>
        <v>26</v>
      </c>
      <c r="AVF584" s="21">
        <f t="shared" si="1271"/>
        <v>0</v>
      </c>
      <c r="AVG584" s="21">
        <f t="shared" si="1271"/>
        <v>0</v>
      </c>
      <c r="AVH584" s="21">
        <f t="shared" si="1271"/>
        <v>0</v>
      </c>
      <c r="AVI584" s="21">
        <f t="shared" si="1271"/>
        <v>422175.4</v>
      </c>
      <c r="AVJ584" s="21">
        <f t="shared" si="1271"/>
        <v>548828.02</v>
      </c>
      <c r="AVK584" s="21">
        <f t="shared" si="1271"/>
        <v>548828.02</v>
      </c>
      <c r="AVL584" s="35"/>
      <c r="AVM584" s="35"/>
      <c r="AVN584" s="35"/>
      <c r="AVO584" s="21"/>
      <c r="AVP584" s="21"/>
      <c r="AVQ584" s="21"/>
      <c r="AVR584" s="21">
        <f t="shared" si="1272"/>
        <v>0</v>
      </c>
      <c r="AVS584" s="21">
        <f t="shared" si="1272"/>
        <v>0</v>
      </c>
      <c r="AVT584" s="21">
        <f t="shared" si="1272"/>
        <v>0</v>
      </c>
      <c r="AVU584" s="21">
        <f t="shared" si="1272"/>
        <v>222651.24</v>
      </c>
      <c r="AVV584" s="21">
        <f t="shared" si="1272"/>
        <v>258373.96</v>
      </c>
      <c r="AVW584" s="21">
        <f t="shared" si="1272"/>
        <v>239800.6</v>
      </c>
    </row>
    <row r="585" spans="1:1271" ht="36">
      <c r="A585" s="22" t="s">
        <v>245</v>
      </c>
      <c r="B585" s="22" t="s">
        <v>92</v>
      </c>
      <c r="C585" s="5"/>
      <c r="D585" s="187"/>
      <c r="E585" s="160"/>
      <c r="F585" s="29"/>
      <c r="G585" s="29"/>
      <c r="H585" s="29"/>
      <c r="I585" s="21">
        <f t="shared" si="1273"/>
        <v>21108.77</v>
      </c>
      <c r="J585" s="21">
        <f t="shared" si="1273"/>
        <v>21108.77</v>
      </c>
      <c r="K585" s="21">
        <f t="shared" si="1273"/>
        <v>21108.77</v>
      </c>
      <c r="L585" s="23"/>
      <c r="M585" s="23"/>
      <c r="N585" s="23"/>
      <c r="O585" s="35"/>
      <c r="P585" s="35"/>
      <c r="Q585" s="35"/>
      <c r="R585" s="21">
        <f t="shared" si="1274"/>
        <v>0</v>
      </c>
      <c r="S585" s="21">
        <f t="shared" si="1275"/>
        <v>0</v>
      </c>
      <c r="T585" s="21">
        <f t="shared" si="1276"/>
        <v>0</v>
      </c>
      <c r="U585" s="35"/>
      <c r="V585" s="35"/>
      <c r="W585" s="35"/>
      <c r="X585" s="21">
        <f t="shared" si="1277"/>
        <v>8992.32</v>
      </c>
      <c r="Y585" s="21">
        <f t="shared" si="1278"/>
        <v>10015.33</v>
      </c>
      <c r="Z585" s="21">
        <f t="shared" si="1279"/>
        <v>9243.5499999999993</v>
      </c>
      <c r="AA585" s="35"/>
      <c r="AB585" s="35"/>
      <c r="AC585" s="35"/>
      <c r="AD585" s="21">
        <f t="shared" si="1212"/>
        <v>0</v>
      </c>
      <c r="AE585" s="21">
        <f t="shared" si="1212"/>
        <v>0</v>
      </c>
      <c r="AF585" s="21">
        <f t="shared" si="1212"/>
        <v>0</v>
      </c>
      <c r="AG585" s="23">
        <v>1</v>
      </c>
      <c r="AH585" s="23"/>
      <c r="AI585" s="23"/>
      <c r="AJ585" s="35"/>
      <c r="AK585" s="35"/>
      <c r="AL585" s="35"/>
      <c r="AM585" s="21">
        <f t="shared" si="1280"/>
        <v>21108.77</v>
      </c>
      <c r="AN585" s="21">
        <f t="shared" si="1281"/>
        <v>0</v>
      </c>
      <c r="AO585" s="21">
        <f t="shared" si="1282"/>
        <v>0</v>
      </c>
      <c r="AP585" s="35"/>
      <c r="AQ585" s="35"/>
      <c r="AR585" s="35"/>
      <c r="AS585" s="21">
        <f t="shared" si="1283"/>
        <v>9121.41</v>
      </c>
      <c r="AT585" s="21">
        <f t="shared" si="1284"/>
        <v>9322.06</v>
      </c>
      <c r="AU585" s="21">
        <f t="shared" si="1285"/>
        <v>8812.2800000000007</v>
      </c>
      <c r="AV585" s="35"/>
      <c r="AW585" s="35"/>
      <c r="AX585" s="35"/>
      <c r="AY585" s="21">
        <f t="shared" si="1213"/>
        <v>9121.41</v>
      </c>
      <c r="AZ585" s="21">
        <f t="shared" si="1213"/>
        <v>0</v>
      </c>
      <c r="BA585" s="21">
        <f t="shared" si="1213"/>
        <v>0</v>
      </c>
      <c r="BB585" s="23"/>
      <c r="BC585" s="23"/>
      <c r="BD585" s="23"/>
      <c r="BE585" s="35"/>
      <c r="BF585" s="35"/>
      <c r="BG585" s="35"/>
      <c r="BH585" s="21">
        <f t="shared" si="1286"/>
        <v>0</v>
      </c>
      <c r="BI585" s="21">
        <f t="shared" si="1287"/>
        <v>0</v>
      </c>
      <c r="BJ585" s="21">
        <f t="shared" si="1288"/>
        <v>0</v>
      </c>
      <c r="BK585" s="35"/>
      <c r="BL585" s="35"/>
      <c r="BM585" s="35"/>
      <c r="BN585" s="21">
        <f t="shared" si="1289"/>
        <v>9237.41</v>
      </c>
      <c r="BO585" s="21">
        <f t="shared" si="1290"/>
        <v>9162.2900000000009</v>
      </c>
      <c r="BP585" s="21">
        <f t="shared" si="1291"/>
        <v>8407.41</v>
      </c>
      <c r="BQ585" s="35"/>
      <c r="BR585" s="35"/>
      <c r="BS585" s="35"/>
      <c r="BT585" s="21">
        <f t="shared" si="1214"/>
        <v>0</v>
      </c>
      <c r="BU585" s="21">
        <f t="shared" si="1214"/>
        <v>0</v>
      </c>
      <c r="BV585" s="21">
        <f t="shared" si="1214"/>
        <v>0</v>
      </c>
      <c r="BW585" s="23"/>
      <c r="BX585" s="23"/>
      <c r="BY585" s="23"/>
      <c r="BZ585" s="35"/>
      <c r="CA585" s="35"/>
      <c r="CB585" s="35"/>
      <c r="CC585" s="21">
        <f t="shared" si="1292"/>
        <v>0</v>
      </c>
      <c r="CD585" s="21">
        <f t="shared" si="1293"/>
        <v>0</v>
      </c>
      <c r="CE585" s="21">
        <f t="shared" si="1294"/>
        <v>0</v>
      </c>
      <c r="CF585" s="35"/>
      <c r="CG585" s="35"/>
      <c r="CH585" s="35"/>
      <c r="CI585" s="21">
        <f t="shared" si="1295"/>
        <v>0</v>
      </c>
      <c r="CJ585" s="21">
        <f t="shared" si="1296"/>
        <v>0</v>
      </c>
      <c r="CK585" s="21">
        <f t="shared" si="1297"/>
        <v>0</v>
      </c>
      <c r="CL585" s="35"/>
      <c r="CM585" s="35"/>
      <c r="CN585" s="35"/>
      <c r="CO585" s="21">
        <f t="shared" si="1215"/>
        <v>0</v>
      </c>
      <c r="CP585" s="21">
        <f t="shared" si="1215"/>
        <v>0</v>
      </c>
      <c r="CQ585" s="21">
        <f t="shared" si="1215"/>
        <v>0</v>
      </c>
      <c r="CR585" s="23"/>
      <c r="CS585" s="23"/>
      <c r="CT585" s="23"/>
      <c r="CU585" s="35"/>
      <c r="CV585" s="35"/>
      <c r="CW585" s="35"/>
      <c r="CX585" s="21">
        <f t="shared" si="1298"/>
        <v>0</v>
      </c>
      <c r="CY585" s="21">
        <f t="shared" si="1299"/>
        <v>0</v>
      </c>
      <c r="CZ585" s="21">
        <f t="shared" si="1300"/>
        <v>0</v>
      </c>
      <c r="DA585" s="35"/>
      <c r="DB585" s="35"/>
      <c r="DC585" s="35"/>
      <c r="DD585" s="21">
        <f t="shared" si="1301"/>
        <v>11094.93</v>
      </c>
      <c r="DE585" s="21">
        <f t="shared" si="1302"/>
        <v>10853.47</v>
      </c>
      <c r="DF585" s="21">
        <f t="shared" si="1303"/>
        <v>10207.14</v>
      </c>
      <c r="DG585" s="35"/>
      <c r="DH585" s="35"/>
      <c r="DI585" s="35"/>
      <c r="DJ585" s="21">
        <f t="shared" si="1216"/>
        <v>0</v>
      </c>
      <c r="DK585" s="21">
        <f t="shared" si="1216"/>
        <v>0</v>
      </c>
      <c r="DL585" s="21">
        <f t="shared" si="1216"/>
        <v>0</v>
      </c>
      <c r="DM585" s="23">
        <v>4</v>
      </c>
      <c r="DN585" s="23">
        <v>2</v>
      </c>
      <c r="DO585" s="23">
        <v>2</v>
      </c>
      <c r="DP585" s="35"/>
      <c r="DQ585" s="35"/>
      <c r="DR585" s="35"/>
      <c r="DS585" s="21">
        <f t="shared" si="1304"/>
        <v>84435.08</v>
      </c>
      <c r="DT585" s="21">
        <f t="shared" si="1305"/>
        <v>42217.54</v>
      </c>
      <c r="DU585" s="21">
        <f t="shared" si="1306"/>
        <v>42217.54</v>
      </c>
      <c r="DV585" s="35"/>
      <c r="DW585" s="35"/>
      <c r="DX585" s="35"/>
      <c r="DY585" s="21">
        <f t="shared" si="1307"/>
        <v>11761.84</v>
      </c>
      <c r="DZ585" s="21">
        <f t="shared" si="1308"/>
        <v>11572.49</v>
      </c>
      <c r="EA585" s="21">
        <f t="shared" si="1309"/>
        <v>10964.75</v>
      </c>
      <c r="EB585" s="35"/>
      <c r="EC585" s="35"/>
      <c r="ED585" s="35"/>
      <c r="EE585" s="21">
        <f t="shared" si="1217"/>
        <v>47047.360000000001</v>
      </c>
      <c r="EF585" s="21">
        <f t="shared" si="1217"/>
        <v>23144.98</v>
      </c>
      <c r="EG585" s="21">
        <f t="shared" si="1217"/>
        <v>21929.5</v>
      </c>
      <c r="EH585" s="23">
        <v>1</v>
      </c>
      <c r="EI585" s="23">
        <v>1</v>
      </c>
      <c r="EJ585" s="23">
        <v>1</v>
      </c>
      <c r="EK585" s="35"/>
      <c r="EL585" s="35"/>
      <c r="EM585" s="35"/>
      <c r="EN585" s="21">
        <f t="shared" si="1310"/>
        <v>21108.77</v>
      </c>
      <c r="EO585" s="21">
        <f t="shared" si="1311"/>
        <v>21108.77</v>
      </c>
      <c r="EP585" s="21">
        <f t="shared" si="1312"/>
        <v>21108.77</v>
      </c>
      <c r="EQ585" s="35"/>
      <c r="ER585" s="35"/>
      <c r="ES585" s="35"/>
      <c r="ET585" s="21">
        <f t="shared" si="1313"/>
        <v>11263.59</v>
      </c>
      <c r="EU585" s="21">
        <f t="shared" si="1314"/>
        <v>10417.99</v>
      </c>
      <c r="EV585" s="21">
        <f t="shared" si="1315"/>
        <v>9844.59</v>
      </c>
      <c r="EW585" s="35"/>
      <c r="EX585" s="35"/>
      <c r="EY585" s="35"/>
      <c r="EZ585" s="21">
        <f t="shared" si="1218"/>
        <v>11263.59</v>
      </c>
      <c r="FA585" s="21">
        <f t="shared" si="1218"/>
        <v>10417.99</v>
      </c>
      <c r="FB585" s="21">
        <f t="shared" si="1218"/>
        <v>9844.59</v>
      </c>
      <c r="FC585" s="23"/>
      <c r="FD585" s="23"/>
      <c r="FE585" s="23"/>
      <c r="FF585" s="35"/>
      <c r="FG585" s="35"/>
      <c r="FH585" s="35"/>
      <c r="FI585" s="21">
        <f t="shared" si="1316"/>
        <v>0</v>
      </c>
      <c r="FJ585" s="21">
        <f t="shared" si="1317"/>
        <v>0</v>
      </c>
      <c r="FK585" s="21">
        <f t="shared" si="1318"/>
        <v>0</v>
      </c>
      <c r="FL585" s="35"/>
      <c r="FM585" s="35"/>
      <c r="FN585" s="35"/>
      <c r="FO585" s="21">
        <f t="shared" si="1319"/>
        <v>9391.23</v>
      </c>
      <c r="FP585" s="21">
        <f t="shared" si="1320"/>
        <v>8688.9500000000007</v>
      </c>
      <c r="FQ585" s="21">
        <f t="shared" si="1321"/>
        <v>8244.42</v>
      </c>
      <c r="FR585" s="35"/>
      <c r="FS585" s="35"/>
      <c r="FT585" s="35"/>
      <c r="FU585" s="21">
        <f t="shared" si="1219"/>
        <v>0</v>
      </c>
      <c r="FV585" s="21">
        <f t="shared" si="1219"/>
        <v>0</v>
      </c>
      <c r="FW585" s="21">
        <f t="shared" si="1219"/>
        <v>0</v>
      </c>
      <c r="FX585" s="23"/>
      <c r="FY585" s="23"/>
      <c r="FZ585" s="23"/>
      <c r="GA585" s="35"/>
      <c r="GB585" s="35"/>
      <c r="GC585" s="35"/>
      <c r="GD585" s="21">
        <f t="shared" si="1322"/>
        <v>0</v>
      </c>
      <c r="GE585" s="21">
        <f t="shared" si="1323"/>
        <v>0</v>
      </c>
      <c r="GF585" s="21">
        <f t="shared" si="1324"/>
        <v>0</v>
      </c>
      <c r="GG585" s="35"/>
      <c r="GH585" s="35"/>
      <c r="GI585" s="35"/>
      <c r="GJ585" s="21">
        <f t="shared" si="1325"/>
        <v>0</v>
      </c>
      <c r="GK585" s="21">
        <f t="shared" si="1326"/>
        <v>0</v>
      </c>
      <c r="GL585" s="21">
        <f t="shared" si="1327"/>
        <v>0</v>
      </c>
      <c r="GM585" s="35"/>
      <c r="GN585" s="35"/>
      <c r="GO585" s="35"/>
      <c r="GP585" s="21">
        <f t="shared" si="1220"/>
        <v>0</v>
      </c>
      <c r="GQ585" s="21">
        <f t="shared" si="1220"/>
        <v>0</v>
      </c>
      <c r="GR585" s="21">
        <f t="shared" si="1220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8"/>
        <v>21108.77</v>
      </c>
      <c r="GZ585" s="21">
        <f t="shared" si="1329"/>
        <v>21108.77</v>
      </c>
      <c r="HA585" s="21">
        <f t="shared" si="1330"/>
        <v>21108.77</v>
      </c>
      <c r="HB585" s="35"/>
      <c r="HC585" s="35"/>
      <c r="HD585" s="35"/>
      <c r="HE585" s="21">
        <f t="shared" si="1331"/>
        <v>10098.9</v>
      </c>
      <c r="HF585" s="21">
        <f t="shared" si="1332"/>
        <v>9990.15</v>
      </c>
      <c r="HG585" s="21">
        <f t="shared" si="1333"/>
        <v>9440.0499999999993</v>
      </c>
      <c r="HH585" s="35"/>
      <c r="HI585" s="35"/>
      <c r="HJ585" s="35"/>
      <c r="HK585" s="21">
        <f t="shared" si="1221"/>
        <v>10098.9</v>
      </c>
      <c r="HL585" s="21">
        <f t="shared" si="1221"/>
        <v>9990.15</v>
      </c>
      <c r="HM585" s="21">
        <f t="shared" si="1221"/>
        <v>9440.0499999999993</v>
      </c>
      <c r="HN585" s="23"/>
      <c r="HO585" s="23"/>
      <c r="HP585" s="23"/>
      <c r="HQ585" s="35"/>
      <c r="HR585" s="35"/>
      <c r="HS585" s="35"/>
      <c r="HT585" s="21">
        <f t="shared" si="1334"/>
        <v>0</v>
      </c>
      <c r="HU585" s="21">
        <f t="shared" si="1335"/>
        <v>0</v>
      </c>
      <c r="HV585" s="21">
        <f t="shared" si="1336"/>
        <v>0</v>
      </c>
      <c r="HW585" s="35"/>
      <c r="HX585" s="35"/>
      <c r="HY585" s="35"/>
      <c r="HZ585" s="21">
        <f t="shared" si="1337"/>
        <v>11555.91</v>
      </c>
      <c r="IA585" s="21">
        <f t="shared" si="1338"/>
        <v>9704.99</v>
      </c>
      <c r="IB585" s="21">
        <f t="shared" si="1339"/>
        <v>9059.7900000000009</v>
      </c>
      <c r="IC585" s="35"/>
      <c r="ID585" s="35"/>
      <c r="IE585" s="35"/>
      <c r="IF585" s="21">
        <f t="shared" si="1222"/>
        <v>0</v>
      </c>
      <c r="IG585" s="21">
        <f t="shared" si="1222"/>
        <v>0</v>
      </c>
      <c r="IH585" s="21">
        <f t="shared" si="1222"/>
        <v>0</v>
      </c>
      <c r="II585" s="23"/>
      <c r="IJ585" s="23"/>
      <c r="IK585" s="23"/>
      <c r="IL585" s="35"/>
      <c r="IM585" s="35"/>
      <c r="IN585" s="35"/>
      <c r="IO585" s="21">
        <f t="shared" si="1340"/>
        <v>0</v>
      </c>
      <c r="IP585" s="21">
        <f t="shared" si="1341"/>
        <v>0</v>
      </c>
      <c r="IQ585" s="21">
        <f t="shared" si="1342"/>
        <v>0</v>
      </c>
      <c r="IR585" s="35"/>
      <c r="IS585" s="35"/>
      <c r="IT585" s="35"/>
      <c r="IU585" s="21">
        <f t="shared" si="1343"/>
        <v>9815.5300000000007</v>
      </c>
      <c r="IV585" s="21">
        <f t="shared" si="1344"/>
        <v>9050.01</v>
      </c>
      <c r="IW585" s="21">
        <f t="shared" si="1345"/>
        <v>8433.44</v>
      </c>
      <c r="IX585" s="35"/>
      <c r="IY585" s="35"/>
      <c r="IZ585" s="35"/>
      <c r="JA585" s="21">
        <f t="shared" si="1223"/>
        <v>0</v>
      </c>
      <c r="JB585" s="21">
        <f t="shared" si="1223"/>
        <v>0</v>
      </c>
      <c r="JC585" s="21">
        <f t="shared" si="1223"/>
        <v>0</v>
      </c>
      <c r="JD585" s="23"/>
      <c r="JE585" s="23"/>
      <c r="JF585" s="23"/>
      <c r="JG585" s="35"/>
      <c r="JH585" s="35"/>
      <c r="JI585" s="35"/>
      <c r="JJ585" s="21">
        <f t="shared" si="1346"/>
        <v>0</v>
      </c>
      <c r="JK585" s="21">
        <f t="shared" si="1347"/>
        <v>0</v>
      </c>
      <c r="JL585" s="21">
        <f t="shared" si="1348"/>
        <v>0</v>
      </c>
      <c r="JM585" s="35"/>
      <c r="JN585" s="35"/>
      <c r="JO585" s="35"/>
      <c r="JP585" s="21">
        <f t="shared" si="1349"/>
        <v>14318.07</v>
      </c>
      <c r="JQ585" s="21">
        <f t="shared" si="1350"/>
        <v>12654.63</v>
      </c>
      <c r="JR585" s="21">
        <f t="shared" si="1351"/>
        <v>12157.08</v>
      </c>
      <c r="JS585" s="35"/>
      <c r="JT585" s="35"/>
      <c r="JU585" s="35"/>
      <c r="JV585" s="21">
        <f t="shared" si="1224"/>
        <v>0</v>
      </c>
      <c r="JW585" s="21">
        <f t="shared" si="1224"/>
        <v>0</v>
      </c>
      <c r="JX585" s="21">
        <f t="shared" si="1224"/>
        <v>0</v>
      </c>
      <c r="JY585" s="23">
        <v>1</v>
      </c>
      <c r="JZ585" s="23"/>
      <c r="KA585" s="23"/>
      <c r="KB585" s="35"/>
      <c r="KC585" s="35"/>
      <c r="KD585" s="35"/>
      <c r="KE585" s="21">
        <f t="shared" si="1352"/>
        <v>21108.77</v>
      </c>
      <c r="KF585" s="21">
        <f t="shared" si="1353"/>
        <v>0</v>
      </c>
      <c r="KG585" s="21">
        <f t="shared" si="1354"/>
        <v>0</v>
      </c>
      <c r="KH585" s="35"/>
      <c r="KI585" s="35"/>
      <c r="KJ585" s="35"/>
      <c r="KK585" s="21">
        <f t="shared" si="1355"/>
        <v>10089.73</v>
      </c>
      <c r="KL585" s="21">
        <f t="shared" si="1356"/>
        <v>8687.5400000000009</v>
      </c>
      <c r="KM585" s="21">
        <f t="shared" si="1357"/>
        <v>8120.71</v>
      </c>
      <c r="KN585" s="35"/>
      <c r="KO585" s="35"/>
      <c r="KP585" s="35"/>
      <c r="KQ585" s="21">
        <f t="shared" si="1225"/>
        <v>10089.73</v>
      </c>
      <c r="KR585" s="21">
        <f t="shared" si="1225"/>
        <v>0</v>
      </c>
      <c r="KS585" s="21">
        <f t="shared" si="1225"/>
        <v>0</v>
      </c>
      <c r="KT585" s="23">
        <v>2</v>
      </c>
      <c r="KU585" s="23">
        <v>1</v>
      </c>
      <c r="KV585" s="23">
        <v>1</v>
      </c>
      <c r="KW585" s="35"/>
      <c r="KX585" s="35"/>
      <c r="KY585" s="35"/>
      <c r="KZ585" s="21">
        <f t="shared" si="1358"/>
        <v>42217.54</v>
      </c>
      <c r="LA585" s="21">
        <f t="shared" si="1359"/>
        <v>21108.77</v>
      </c>
      <c r="LB585" s="21">
        <f t="shared" si="1360"/>
        <v>21108.77</v>
      </c>
      <c r="LC585" s="35"/>
      <c r="LD585" s="35"/>
      <c r="LE585" s="35"/>
      <c r="LF585" s="21">
        <f t="shared" si="1361"/>
        <v>9054.2199999999993</v>
      </c>
      <c r="LG585" s="21">
        <f t="shared" si="1362"/>
        <v>7868.62</v>
      </c>
      <c r="LH585" s="21">
        <f t="shared" si="1363"/>
        <v>7452.07</v>
      </c>
      <c r="LI585" s="35"/>
      <c r="LJ585" s="35"/>
      <c r="LK585" s="35"/>
      <c r="LL585" s="21">
        <f t="shared" si="1226"/>
        <v>18108.439999999999</v>
      </c>
      <c r="LM585" s="21">
        <f t="shared" si="1226"/>
        <v>7868.62</v>
      </c>
      <c r="LN585" s="21">
        <f t="shared" si="1226"/>
        <v>7452.07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4"/>
        <v>21108.77</v>
      </c>
      <c r="LV585" s="21">
        <f t="shared" si="1365"/>
        <v>21108.77</v>
      </c>
      <c r="LW585" s="21">
        <f t="shared" si="1366"/>
        <v>21108.77</v>
      </c>
      <c r="LX585" s="35"/>
      <c r="LY585" s="35"/>
      <c r="LZ585" s="35"/>
      <c r="MA585" s="21">
        <f t="shared" si="1367"/>
        <v>12108.93</v>
      </c>
      <c r="MB585" s="21">
        <f t="shared" si="1368"/>
        <v>11024.39</v>
      </c>
      <c r="MC585" s="21">
        <f t="shared" si="1369"/>
        <v>10480</v>
      </c>
      <c r="MD585" s="35"/>
      <c r="ME585" s="35"/>
      <c r="MF585" s="35"/>
      <c r="MG585" s="21">
        <f t="shared" si="1227"/>
        <v>12108.93</v>
      </c>
      <c r="MH585" s="21">
        <f t="shared" si="1227"/>
        <v>11024.39</v>
      </c>
      <c r="MI585" s="21">
        <f t="shared" si="1227"/>
        <v>10480</v>
      </c>
      <c r="MJ585" s="23"/>
      <c r="MK585" s="23"/>
      <c r="ML585" s="23"/>
      <c r="MM585" s="35"/>
      <c r="MN585" s="35"/>
      <c r="MO585" s="35"/>
      <c r="MP585" s="21">
        <f t="shared" si="1370"/>
        <v>0</v>
      </c>
      <c r="MQ585" s="21">
        <f t="shared" si="1371"/>
        <v>0</v>
      </c>
      <c r="MR585" s="21">
        <f t="shared" si="1372"/>
        <v>0</v>
      </c>
      <c r="MS585" s="35"/>
      <c r="MT585" s="35"/>
      <c r="MU585" s="35"/>
      <c r="MV585" s="21">
        <f t="shared" si="1373"/>
        <v>14134.07</v>
      </c>
      <c r="MW585" s="21">
        <f t="shared" si="1374"/>
        <v>12503.85</v>
      </c>
      <c r="MX585" s="21">
        <f t="shared" si="1375"/>
        <v>11650.02</v>
      </c>
      <c r="MY585" s="35"/>
      <c r="MZ585" s="35"/>
      <c r="NA585" s="35"/>
      <c r="NB585" s="21">
        <f t="shared" si="1228"/>
        <v>0</v>
      </c>
      <c r="NC585" s="21">
        <f t="shared" si="1228"/>
        <v>0</v>
      </c>
      <c r="ND585" s="21">
        <f t="shared" si="1228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6"/>
        <v>21108.77</v>
      </c>
      <c r="NL585" s="21">
        <f t="shared" si="1377"/>
        <v>21108.77</v>
      </c>
      <c r="NM585" s="21">
        <f t="shared" si="1378"/>
        <v>21108.77</v>
      </c>
      <c r="NN585" s="35"/>
      <c r="NO585" s="35"/>
      <c r="NP585" s="35"/>
      <c r="NQ585" s="21">
        <f t="shared" si="1379"/>
        <v>8469.51</v>
      </c>
      <c r="NR585" s="21">
        <f t="shared" si="1380"/>
        <v>7978.32</v>
      </c>
      <c r="NS585" s="21">
        <f t="shared" si="1381"/>
        <v>7489.16</v>
      </c>
      <c r="NT585" s="35"/>
      <c r="NU585" s="35"/>
      <c r="NV585" s="35"/>
      <c r="NW585" s="21">
        <f t="shared" si="1229"/>
        <v>8469.51</v>
      </c>
      <c r="NX585" s="21">
        <f t="shared" si="1229"/>
        <v>7978.32</v>
      </c>
      <c r="NY585" s="21">
        <f t="shared" si="1229"/>
        <v>7489.16</v>
      </c>
      <c r="NZ585" s="23"/>
      <c r="OA585" s="23"/>
      <c r="OB585" s="23"/>
      <c r="OC585" s="35"/>
      <c r="OD585" s="35"/>
      <c r="OE585" s="35"/>
      <c r="OF585" s="21">
        <f t="shared" si="1382"/>
        <v>0</v>
      </c>
      <c r="OG585" s="21">
        <f t="shared" si="1383"/>
        <v>0</v>
      </c>
      <c r="OH585" s="21">
        <f t="shared" si="1384"/>
        <v>0</v>
      </c>
      <c r="OI585" s="35"/>
      <c r="OJ585" s="35"/>
      <c r="OK585" s="35"/>
      <c r="OL585" s="21">
        <f t="shared" si="1385"/>
        <v>11916.83</v>
      </c>
      <c r="OM585" s="21">
        <f t="shared" si="1386"/>
        <v>11699.11</v>
      </c>
      <c r="ON585" s="21">
        <f t="shared" si="1387"/>
        <v>11077.11</v>
      </c>
      <c r="OO585" s="35"/>
      <c r="OP585" s="35"/>
      <c r="OQ585" s="35"/>
      <c r="OR585" s="21">
        <f t="shared" si="1230"/>
        <v>0</v>
      </c>
      <c r="OS585" s="21">
        <f t="shared" si="1230"/>
        <v>0</v>
      </c>
      <c r="OT585" s="21">
        <f t="shared" si="1230"/>
        <v>0</v>
      </c>
      <c r="OU585" s="23"/>
      <c r="OV585" s="23">
        <v>1</v>
      </c>
      <c r="OW585" s="23">
        <v>1</v>
      </c>
      <c r="OX585" s="35"/>
      <c r="OY585" s="35"/>
      <c r="OZ585" s="35"/>
      <c r="PA585" s="21">
        <f t="shared" si="1388"/>
        <v>0</v>
      </c>
      <c r="PB585" s="21">
        <f t="shared" si="1389"/>
        <v>21108.77</v>
      </c>
      <c r="PC585" s="21">
        <f t="shared" si="1390"/>
        <v>21108.77</v>
      </c>
      <c r="PD585" s="35"/>
      <c r="PE585" s="35"/>
      <c r="PF585" s="35"/>
      <c r="PG585" s="21">
        <f t="shared" si="1391"/>
        <v>9465.7000000000007</v>
      </c>
      <c r="PH585" s="21">
        <f t="shared" si="1392"/>
        <v>9121.5300000000007</v>
      </c>
      <c r="PI585" s="21">
        <f t="shared" si="1393"/>
        <v>8663.4</v>
      </c>
      <c r="PJ585" s="35"/>
      <c r="PK585" s="35"/>
      <c r="PL585" s="35"/>
      <c r="PM585" s="21">
        <f t="shared" si="1231"/>
        <v>0</v>
      </c>
      <c r="PN585" s="21">
        <f t="shared" si="1231"/>
        <v>9121.5300000000007</v>
      </c>
      <c r="PO585" s="21">
        <f t="shared" si="1231"/>
        <v>8663.4</v>
      </c>
      <c r="PP585" s="23"/>
      <c r="PQ585" s="23"/>
      <c r="PR585" s="23"/>
      <c r="PS585" s="35"/>
      <c r="PT585" s="35"/>
      <c r="PU585" s="35"/>
      <c r="PV585" s="21">
        <f t="shared" si="1394"/>
        <v>0</v>
      </c>
      <c r="PW585" s="21">
        <f t="shared" si="1395"/>
        <v>0</v>
      </c>
      <c r="PX585" s="21">
        <f t="shared" si="1396"/>
        <v>0</v>
      </c>
      <c r="PY585" s="35"/>
      <c r="PZ585" s="35"/>
      <c r="QA585" s="35"/>
      <c r="QB585" s="21">
        <f t="shared" si="1397"/>
        <v>11622.15</v>
      </c>
      <c r="QC585" s="21">
        <f t="shared" si="1398"/>
        <v>10531.81</v>
      </c>
      <c r="QD585" s="21">
        <f t="shared" si="1399"/>
        <v>9959.31</v>
      </c>
      <c r="QE585" s="35"/>
      <c r="QF585" s="35"/>
      <c r="QG585" s="35"/>
      <c r="QH585" s="21">
        <f t="shared" si="1232"/>
        <v>0</v>
      </c>
      <c r="QI585" s="21">
        <f t="shared" si="1232"/>
        <v>0</v>
      </c>
      <c r="QJ585" s="21">
        <f t="shared" si="1232"/>
        <v>0</v>
      </c>
      <c r="QK585" s="23">
        <v>2</v>
      </c>
      <c r="QL585" s="23">
        <v>3</v>
      </c>
      <c r="QM585" s="23">
        <v>3</v>
      </c>
      <c r="QN585" s="35"/>
      <c r="QO585" s="35"/>
      <c r="QP585" s="35"/>
      <c r="QQ585" s="21">
        <f t="shared" si="1400"/>
        <v>42217.54</v>
      </c>
      <c r="QR585" s="21">
        <f t="shared" si="1401"/>
        <v>63326.31</v>
      </c>
      <c r="QS585" s="21">
        <f t="shared" si="1402"/>
        <v>63326.31</v>
      </c>
      <c r="QT585" s="35"/>
      <c r="QU585" s="35"/>
      <c r="QV585" s="35"/>
      <c r="QW585" s="21">
        <f t="shared" si="1403"/>
        <v>10469.43</v>
      </c>
      <c r="QX585" s="21">
        <f t="shared" si="1404"/>
        <v>9828.3799999999992</v>
      </c>
      <c r="QY585" s="21">
        <f t="shared" si="1405"/>
        <v>9150.26</v>
      </c>
      <c r="QZ585" s="35"/>
      <c r="RA585" s="35"/>
      <c r="RB585" s="35"/>
      <c r="RC585" s="21">
        <f t="shared" si="1233"/>
        <v>20938.86</v>
      </c>
      <c r="RD585" s="21">
        <f t="shared" si="1233"/>
        <v>29485.14</v>
      </c>
      <c r="RE585" s="21">
        <f t="shared" si="1233"/>
        <v>27450.78</v>
      </c>
      <c r="RF585" s="23">
        <v>3</v>
      </c>
      <c r="RG585" s="23">
        <v>4</v>
      </c>
      <c r="RH585" s="23">
        <v>4</v>
      </c>
      <c r="RI585" s="35"/>
      <c r="RJ585" s="35"/>
      <c r="RK585" s="35"/>
      <c r="RL585" s="21">
        <f t="shared" si="1406"/>
        <v>63326.31</v>
      </c>
      <c r="RM585" s="21">
        <f t="shared" si="1407"/>
        <v>84435.08</v>
      </c>
      <c r="RN585" s="21">
        <f t="shared" si="1408"/>
        <v>84435.08</v>
      </c>
      <c r="RO585" s="35"/>
      <c r="RP585" s="35"/>
      <c r="RQ585" s="35"/>
      <c r="RR585" s="21">
        <f t="shared" si="1409"/>
        <v>7227.76</v>
      </c>
      <c r="RS585" s="21">
        <f t="shared" si="1410"/>
        <v>7268.69</v>
      </c>
      <c r="RT585" s="21">
        <f t="shared" si="1411"/>
        <v>6755.85</v>
      </c>
      <c r="RU585" s="35"/>
      <c r="RV585" s="35"/>
      <c r="RW585" s="35"/>
      <c r="RX585" s="21">
        <f t="shared" si="1234"/>
        <v>21683.279999999999</v>
      </c>
      <c r="RY585" s="21">
        <f t="shared" si="1234"/>
        <v>29074.76</v>
      </c>
      <c r="RZ585" s="21">
        <f t="shared" si="1234"/>
        <v>27023.4</v>
      </c>
      <c r="SA585" s="23">
        <v>1</v>
      </c>
      <c r="SB585" s="23">
        <v>2</v>
      </c>
      <c r="SC585" s="23">
        <v>2</v>
      </c>
      <c r="SD585" s="35"/>
      <c r="SE585" s="35"/>
      <c r="SF585" s="35"/>
      <c r="SG585" s="21">
        <f t="shared" si="1412"/>
        <v>21108.77</v>
      </c>
      <c r="SH585" s="21">
        <f t="shared" si="1413"/>
        <v>42217.54</v>
      </c>
      <c r="SI585" s="21">
        <f t="shared" si="1414"/>
        <v>42217.54</v>
      </c>
      <c r="SJ585" s="35"/>
      <c r="SK585" s="35"/>
      <c r="SL585" s="35"/>
      <c r="SM585" s="21">
        <f t="shared" si="1415"/>
        <v>10546.28</v>
      </c>
      <c r="SN585" s="21">
        <f t="shared" si="1416"/>
        <v>8943.4500000000007</v>
      </c>
      <c r="SO585" s="21">
        <f t="shared" si="1417"/>
        <v>8384.42</v>
      </c>
      <c r="SP585" s="35"/>
      <c r="SQ585" s="35"/>
      <c r="SR585" s="35"/>
      <c r="SS585" s="21">
        <f t="shared" si="1235"/>
        <v>10546.28</v>
      </c>
      <c r="ST585" s="21">
        <f t="shared" si="1235"/>
        <v>17886.900000000001</v>
      </c>
      <c r="SU585" s="21">
        <f t="shared" si="1235"/>
        <v>16768.84</v>
      </c>
      <c r="SV585" s="23"/>
      <c r="SW585" s="23"/>
      <c r="SX585" s="23"/>
      <c r="SY585" s="35"/>
      <c r="SZ585" s="35"/>
      <c r="TA585" s="35"/>
      <c r="TB585" s="21">
        <f t="shared" si="1418"/>
        <v>0</v>
      </c>
      <c r="TC585" s="21">
        <f t="shared" si="1419"/>
        <v>0</v>
      </c>
      <c r="TD585" s="21">
        <f t="shared" si="1420"/>
        <v>0</v>
      </c>
      <c r="TE585" s="35"/>
      <c r="TF585" s="35"/>
      <c r="TG585" s="35"/>
      <c r="TH585" s="21">
        <f t="shared" si="1421"/>
        <v>10688.04</v>
      </c>
      <c r="TI585" s="21">
        <f t="shared" si="1422"/>
        <v>9485.15</v>
      </c>
      <c r="TJ585" s="21">
        <f t="shared" si="1423"/>
        <v>8976.2999999999993</v>
      </c>
      <c r="TK585" s="35"/>
      <c r="TL585" s="35"/>
      <c r="TM585" s="35"/>
      <c r="TN585" s="21">
        <f t="shared" si="1236"/>
        <v>0</v>
      </c>
      <c r="TO585" s="21">
        <f t="shared" si="1236"/>
        <v>0</v>
      </c>
      <c r="TP585" s="21">
        <f t="shared" si="1236"/>
        <v>0</v>
      </c>
      <c r="TQ585" s="23"/>
      <c r="TR585" s="23">
        <v>2</v>
      </c>
      <c r="TS585" s="23">
        <v>2</v>
      </c>
      <c r="TT585" s="35"/>
      <c r="TU585" s="35"/>
      <c r="TV585" s="35"/>
      <c r="TW585" s="21">
        <f t="shared" si="1424"/>
        <v>0</v>
      </c>
      <c r="TX585" s="21">
        <f t="shared" si="1425"/>
        <v>42217.54</v>
      </c>
      <c r="TY585" s="21">
        <f t="shared" si="1426"/>
        <v>42217.54</v>
      </c>
      <c r="TZ585" s="35"/>
      <c r="UA585" s="35"/>
      <c r="UB585" s="35"/>
      <c r="UC585" s="21">
        <f t="shared" si="1427"/>
        <v>11591.06</v>
      </c>
      <c r="UD585" s="21">
        <f t="shared" si="1428"/>
        <v>10046.68</v>
      </c>
      <c r="UE585" s="21">
        <f t="shared" si="1429"/>
        <v>9409.7800000000007</v>
      </c>
      <c r="UF585" s="35"/>
      <c r="UG585" s="35"/>
      <c r="UH585" s="35"/>
      <c r="UI585" s="21">
        <f t="shared" si="1237"/>
        <v>0</v>
      </c>
      <c r="UJ585" s="21">
        <f t="shared" si="1237"/>
        <v>20093.36</v>
      </c>
      <c r="UK585" s="21">
        <f t="shared" si="1237"/>
        <v>18819.560000000001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0"/>
        <v>63326.31</v>
      </c>
      <c r="US585" s="21">
        <f t="shared" si="1431"/>
        <v>63326.31</v>
      </c>
      <c r="UT585" s="21">
        <f t="shared" si="1432"/>
        <v>63326.31</v>
      </c>
      <c r="UU585" s="35"/>
      <c r="UV585" s="35"/>
      <c r="UW585" s="35"/>
      <c r="UX585" s="21">
        <f t="shared" si="1433"/>
        <v>11085.52</v>
      </c>
      <c r="UY585" s="21">
        <f t="shared" si="1434"/>
        <v>9937.4599999999991</v>
      </c>
      <c r="UZ585" s="21">
        <f t="shared" si="1435"/>
        <v>9223.1</v>
      </c>
      <c r="VA585" s="35"/>
      <c r="VB585" s="35"/>
      <c r="VC585" s="35"/>
      <c r="VD585" s="21">
        <f t="shared" si="1238"/>
        <v>33256.559999999998</v>
      </c>
      <c r="VE585" s="21">
        <f t="shared" si="1238"/>
        <v>29812.38</v>
      </c>
      <c r="VF585" s="21">
        <f t="shared" si="1238"/>
        <v>27669.3</v>
      </c>
      <c r="VG585" s="23"/>
      <c r="VH585" s="23"/>
      <c r="VI585" s="23"/>
      <c r="VJ585" s="35"/>
      <c r="VK585" s="35"/>
      <c r="VL585" s="35"/>
      <c r="VM585" s="21">
        <f t="shared" si="1436"/>
        <v>0</v>
      </c>
      <c r="VN585" s="21">
        <f t="shared" si="1437"/>
        <v>0</v>
      </c>
      <c r="VO585" s="21">
        <f t="shared" si="1438"/>
        <v>0</v>
      </c>
      <c r="VP585" s="35"/>
      <c r="VQ585" s="35"/>
      <c r="VR585" s="35"/>
      <c r="VS585" s="21">
        <f t="shared" si="1439"/>
        <v>0</v>
      </c>
      <c r="VT585" s="21">
        <f t="shared" si="1440"/>
        <v>0</v>
      </c>
      <c r="VU585" s="21">
        <f t="shared" si="1441"/>
        <v>0</v>
      </c>
      <c r="VV585" s="35"/>
      <c r="VW585" s="35"/>
      <c r="VX585" s="35"/>
      <c r="VY585" s="21">
        <f t="shared" si="1239"/>
        <v>0</v>
      </c>
      <c r="VZ585" s="21">
        <f t="shared" si="1239"/>
        <v>0</v>
      </c>
      <c r="WA585" s="21">
        <f t="shared" si="1239"/>
        <v>0</v>
      </c>
      <c r="WB585" s="23"/>
      <c r="WC585" s="23">
        <v>1</v>
      </c>
      <c r="WD585" s="23">
        <v>1</v>
      </c>
      <c r="WE585" s="35"/>
      <c r="WF585" s="35"/>
      <c r="WG585" s="35"/>
      <c r="WH585" s="21">
        <f t="shared" si="1442"/>
        <v>0</v>
      </c>
      <c r="WI585" s="21">
        <f t="shared" si="1443"/>
        <v>21108.77</v>
      </c>
      <c r="WJ585" s="21">
        <f t="shared" si="1444"/>
        <v>21108.77</v>
      </c>
      <c r="WK585" s="35"/>
      <c r="WL585" s="35"/>
      <c r="WM585" s="35"/>
      <c r="WN585" s="21">
        <f t="shared" si="1445"/>
        <v>8370.7199999999993</v>
      </c>
      <c r="WO585" s="21">
        <f t="shared" si="1446"/>
        <v>8083.1</v>
      </c>
      <c r="WP585" s="21">
        <f t="shared" si="1447"/>
        <v>7659.44</v>
      </c>
      <c r="WQ585" s="35"/>
      <c r="WR585" s="35"/>
      <c r="WS585" s="35"/>
      <c r="WT585" s="21">
        <f t="shared" si="1240"/>
        <v>0</v>
      </c>
      <c r="WU585" s="21">
        <f t="shared" si="1240"/>
        <v>8083.1</v>
      </c>
      <c r="WV585" s="21">
        <f t="shared" si="1240"/>
        <v>7659.44</v>
      </c>
      <c r="WW585" s="23">
        <v>2</v>
      </c>
      <c r="WX585" s="23">
        <v>3</v>
      </c>
      <c r="WY585" s="23">
        <v>3</v>
      </c>
      <c r="WZ585" s="35"/>
      <c r="XA585" s="35"/>
      <c r="XB585" s="35"/>
      <c r="XC585" s="21">
        <f t="shared" si="1448"/>
        <v>42217.54</v>
      </c>
      <c r="XD585" s="21">
        <f t="shared" si="1449"/>
        <v>63326.31</v>
      </c>
      <c r="XE585" s="21">
        <f t="shared" si="1450"/>
        <v>63326.31</v>
      </c>
      <c r="XF585" s="35"/>
      <c r="XG585" s="35"/>
      <c r="XH585" s="35"/>
      <c r="XI585" s="21">
        <f t="shared" si="1451"/>
        <v>8496.8700000000008</v>
      </c>
      <c r="XJ585" s="21">
        <f t="shared" si="1452"/>
        <v>7862.2</v>
      </c>
      <c r="XK585" s="21">
        <f t="shared" si="1453"/>
        <v>7380.96</v>
      </c>
      <c r="XL585" s="35"/>
      <c r="XM585" s="35"/>
      <c r="XN585" s="35"/>
      <c r="XO585" s="21">
        <f t="shared" si="1241"/>
        <v>16993.740000000002</v>
      </c>
      <c r="XP585" s="21">
        <f t="shared" si="1241"/>
        <v>23586.6</v>
      </c>
      <c r="XQ585" s="21">
        <f t="shared" si="1241"/>
        <v>22142.880000000001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4"/>
        <v>21108.77</v>
      </c>
      <c r="XY585" s="21">
        <f t="shared" si="1455"/>
        <v>21108.77</v>
      </c>
      <c r="XZ585" s="21">
        <f t="shared" si="1456"/>
        <v>21108.77</v>
      </c>
      <c r="YA585" s="35"/>
      <c r="YB585" s="35"/>
      <c r="YC585" s="35"/>
      <c r="YD585" s="21">
        <f t="shared" si="1457"/>
        <v>7425.03</v>
      </c>
      <c r="YE585" s="21">
        <f t="shared" si="1458"/>
        <v>7149.31</v>
      </c>
      <c r="YF585" s="21">
        <f t="shared" si="1459"/>
        <v>6708.06</v>
      </c>
      <c r="YG585" s="35"/>
      <c r="YH585" s="35"/>
      <c r="YI585" s="35"/>
      <c r="YJ585" s="21">
        <f t="shared" si="1242"/>
        <v>7425.03</v>
      </c>
      <c r="YK585" s="21">
        <f t="shared" si="1242"/>
        <v>7149.31</v>
      </c>
      <c r="YL585" s="21">
        <f t="shared" si="1242"/>
        <v>6708.06</v>
      </c>
      <c r="YM585" s="23"/>
      <c r="YN585" s="23"/>
      <c r="YO585" s="23"/>
      <c r="YP585" s="35"/>
      <c r="YQ585" s="35"/>
      <c r="YR585" s="35"/>
      <c r="YS585" s="21">
        <f t="shared" si="1460"/>
        <v>0</v>
      </c>
      <c r="YT585" s="21">
        <f t="shared" si="1461"/>
        <v>0</v>
      </c>
      <c r="YU585" s="21">
        <f t="shared" si="1462"/>
        <v>0</v>
      </c>
      <c r="YV585" s="35"/>
      <c r="YW585" s="35"/>
      <c r="YX585" s="35"/>
      <c r="YY585" s="21">
        <f t="shared" si="1463"/>
        <v>9189.8799999999992</v>
      </c>
      <c r="YZ585" s="21">
        <f t="shared" si="1464"/>
        <v>8322.15</v>
      </c>
      <c r="ZA585" s="21">
        <f t="shared" si="1465"/>
        <v>7772.19</v>
      </c>
      <c r="ZB585" s="35"/>
      <c r="ZC585" s="35"/>
      <c r="ZD585" s="35"/>
      <c r="ZE585" s="21">
        <f t="shared" si="1243"/>
        <v>0</v>
      </c>
      <c r="ZF585" s="21">
        <f t="shared" si="1243"/>
        <v>0</v>
      </c>
      <c r="ZG585" s="21">
        <f t="shared" si="1243"/>
        <v>0</v>
      </c>
      <c r="ZH585" s="23"/>
      <c r="ZI585" s="23"/>
      <c r="ZJ585" s="23"/>
      <c r="ZK585" s="35"/>
      <c r="ZL585" s="35"/>
      <c r="ZM585" s="35"/>
      <c r="ZN585" s="21">
        <f t="shared" si="1466"/>
        <v>0</v>
      </c>
      <c r="ZO585" s="21">
        <f t="shared" si="1467"/>
        <v>0</v>
      </c>
      <c r="ZP585" s="21">
        <f t="shared" si="1468"/>
        <v>0</v>
      </c>
      <c r="ZQ585" s="35"/>
      <c r="ZR585" s="35"/>
      <c r="ZS585" s="35"/>
      <c r="ZT585" s="21">
        <f t="shared" si="1469"/>
        <v>12026.36</v>
      </c>
      <c r="ZU585" s="21">
        <f t="shared" si="1470"/>
        <v>7313.46</v>
      </c>
      <c r="ZV585" s="21">
        <f t="shared" si="1471"/>
        <v>6817.33</v>
      </c>
      <c r="ZW585" s="35"/>
      <c r="ZX585" s="35"/>
      <c r="ZY585" s="35"/>
      <c r="ZZ585" s="21">
        <f t="shared" si="1244"/>
        <v>0</v>
      </c>
      <c r="AAA585" s="21">
        <f t="shared" si="1244"/>
        <v>0</v>
      </c>
      <c r="AAB585" s="21">
        <f t="shared" si="1244"/>
        <v>0</v>
      </c>
      <c r="AAC585" s="23"/>
      <c r="AAD585" s="23"/>
      <c r="AAE585" s="23"/>
      <c r="AAF585" s="35"/>
      <c r="AAG585" s="35"/>
      <c r="AAH585" s="35"/>
      <c r="AAI585" s="21">
        <f t="shared" si="1472"/>
        <v>0</v>
      </c>
      <c r="AAJ585" s="21">
        <f t="shared" si="1473"/>
        <v>0</v>
      </c>
      <c r="AAK585" s="21">
        <f t="shared" si="1474"/>
        <v>0</v>
      </c>
      <c r="AAL585" s="35"/>
      <c r="AAM585" s="35"/>
      <c r="AAN585" s="35"/>
      <c r="AAO585" s="21">
        <f t="shared" si="1475"/>
        <v>10386.99</v>
      </c>
      <c r="AAP585" s="21">
        <f t="shared" si="1476"/>
        <v>9970.67</v>
      </c>
      <c r="AAQ585" s="21">
        <f t="shared" si="1477"/>
        <v>9331.82</v>
      </c>
      <c r="AAR585" s="35"/>
      <c r="AAS585" s="35"/>
      <c r="AAT585" s="35"/>
      <c r="AAU585" s="21">
        <f t="shared" si="1245"/>
        <v>0</v>
      </c>
      <c r="AAV585" s="21">
        <f t="shared" si="1245"/>
        <v>0</v>
      </c>
      <c r="AAW585" s="21">
        <f t="shared" si="1245"/>
        <v>0</v>
      </c>
      <c r="AAX585" s="23">
        <v>1</v>
      </c>
      <c r="AAY585" s="23"/>
      <c r="AAZ585" s="23"/>
      <c r="ABA585" s="35"/>
      <c r="ABB585" s="35"/>
      <c r="ABC585" s="35"/>
      <c r="ABD585" s="21">
        <f t="shared" si="1478"/>
        <v>21108.77</v>
      </c>
      <c r="ABE585" s="21">
        <f t="shared" si="1479"/>
        <v>0</v>
      </c>
      <c r="ABF585" s="21">
        <f t="shared" si="1480"/>
        <v>0</v>
      </c>
      <c r="ABG585" s="35"/>
      <c r="ABH585" s="35"/>
      <c r="ABI585" s="35"/>
      <c r="ABJ585" s="21">
        <f t="shared" si="1481"/>
        <v>6588.22</v>
      </c>
      <c r="ABK585" s="21">
        <f t="shared" si="1482"/>
        <v>6168.74</v>
      </c>
      <c r="ABL585" s="21">
        <f t="shared" si="1483"/>
        <v>5724.52</v>
      </c>
      <c r="ABM585" s="35"/>
      <c r="ABN585" s="35"/>
      <c r="ABO585" s="35"/>
      <c r="ABP585" s="21">
        <f t="shared" si="1246"/>
        <v>6588.22</v>
      </c>
      <c r="ABQ585" s="21">
        <f t="shared" si="1246"/>
        <v>0</v>
      </c>
      <c r="ABR585" s="21">
        <f t="shared" si="1246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4"/>
        <v>21108.77</v>
      </c>
      <c r="ABZ585" s="21">
        <f t="shared" si="1485"/>
        <v>21108.77</v>
      </c>
      <c r="ACA585" s="21">
        <f t="shared" si="1486"/>
        <v>21108.77</v>
      </c>
      <c r="ACB585" s="35"/>
      <c r="ACC585" s="35"/>
      <c r="ACD585" s="35"/>
      <c r="ACE585" s="21">
        <f t="shared" si="1487"/>
        <v>8016.8</v>
      </c>
      <c r="ACF585" s="21">
        <f t="shared" si="1488"/>
        <v>7369.7</v>
      </c>
      <c r="ACG585" s="21">
        <f t="shared" si="1489"/>
        <v>6968.94</v>
      </c>
      <c r="ACH585" s="35"/>
      <c r="ACI585" s="35"/>
      <c r="ACJ585" s="35"/>
      <c r="ACK585" s="21">
        <f t="shared" si="1247"/>
        <v>8016.8</v>
      </c>
      <c r="ACL585" s="21">
        <f t="shared" si="1247"/>
        <v>7369.7</v>
      </c>
      <c r="ACM585" s="21">
        <f t="shared" si="1247"/>
        <v>6968.94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0"/>
        <v>21108.77</v>
      </c>
      <c r="ACU585" s="21">
        <f t="shared" si="1491"/>
        <v>21108.77</v>
      </c>
      <c r="ACV585" s="21">
        <f t="shared" si="1492"/>
        <v>21108.77</v>
      </c>
      <c r="ACW585" s="35"/>
      <c r="ACX585" s="35"/>
      <c r="ACY585" s="35"/>
      <c r="ACZ585" s="21">
        <f t="shared" si="1493"/>
        <v>8655.1200000000008</v>
      </c>
      <c r="ADA585" s="21">
        <f t="shared" si="1494"/>
        <v>8037.05</v>
      </c>
      <c r="ADB585" s="21">
        <f t="shared" si="1495"/>
        <v>7582.1</v>
      </c>
      <c r="ADC585" s="35"/>
      <c r="ADD585" s="35"/>
      <c r="ADE585" s="35"/>
      <c r="ADF585" s="21">
        <f t="shared" si="1248"/>
        <v>8655.1200000000008</v>
      </c>
      <c r="ADG585" s="21">
        <f t="shared" si="1248"/>
        <v>8037.05</v>
      </c>
      <c r="ADH585" s="21">
        <f t="shared" si="1248"/>
        <v>7582.1</v>
      </c>
      <c r="ADI585" s="184"/>
      <c r="ADJ585" s="184"/>
      <c r="ADK585" s="184"/>
      <c r="ADL585" s="35"/>
      <c r="ADM585" s="35"/>
      <c r="ADN585" s="35"/>
      <c r="ADO585" s="21">
        <f t="shared" si="1496"/>
        <v>0</v>
      </c>
      <c r="ADP585" s="21">
        <f t="shared" si="1497"/>
        <v>0</v>
      </c>
      <c r="ADQ585" s="21">
        <f t="shared" si="1498"/>
        <v>0</v>
      </c>
      <c r="ADR585" s="35"/>
      <c r="ADS585" s="35"/>
      <c r="ADT585" s="35"/>
      <c r="ADU585" s="21">
        <f t="shared" si="1499"/>
        <v>7547.26</v>
      </c>
      <c r="ADV585" s="21">
        <f t="shared" si="1500"/>
        <v>6835.92</v>
      </c>
      <c r="ADW585" s="21">
        <f t="shared" si="1501"/>
        <v>6368.92</v>
      </c>
      <c r="ADX585" s="35"/>
      <c r="ADY585" s="35"/>
      <c r="ADZ585" s="35"/>
      <c r="AEA585" s="21">
        <f t="shared" si="1249"/>
        <v>0</v>
      </c>
      <c r="AEB585" s="21">
        <f t="shared" si="1249"/>
        <v>0</v>
      </c>
      <c r="AEC585" s="21">
        <f t="shared" si="1249"/>
        <v>0</v>
      </c>
      <c r="AED585" s="23"/>
      <c r="AEE585" s="23"/>
      <c r="AEF585" s="23"/>
      <c r="AEG585" s="35"/>
      <c r="AEH585" s="35"/>
      <c r="AEI585" s="35"/>
      <c r="AEJ585" s="21">
        <f t="shared" si="1502"/>
        <v>0</v>
      </c>
      <c r="AEK585" s="21">
        <f t="shared" si="1503"/>
        <v>0</v>
      </c>
      <c r="AEL585" s="21">
        <f t="shared" si="1504"/>
        <v>0</v>
      </c>
      <c r="AEM585" s="35"/>
      <c r="AEN585" s="35"/>
      <c r="AEO585" s="35"/>
      <c r="AEP585" s="21">
        <f t="shared" si="1505"/>
        <v>8757.3700000000008</v>
      </c>
      <c r="AEQ585" s="21">
        <f t="shared" si="1506"/>
        <v>8672.15</v>
      </c>
      <c r="AER585" s="21">
        <f t="shared" si="1507"/>
        <v>8192.5400000000009</v>
      </c>
      <c r="AES585" s="35"/>
      <c r="AET585" s="35"/>
      <c r="AEU585" s="35"/>
      <c r="AEV585" s="21">
        <f t="shared" si="1250"/>
        <v>0</v>
      </c>
      <c r="AEW585" s="21">
        <f t="shared" si="1250"/>
        <v>0</v>
      </c>
      <c r="AEX585" s="21">
        <f t="shared" si="1250"/>
        <v>0</v>
      </c>
      <c r="AEY585" s="23"/>
      <c r="AEZ585" s="23"/>
      <c r="AFA585" s="23"/>
      <c r="AFB585" s="35"/>
      <c r="AFC585" s="35"/>
      <c r="AFD585" s="35"/>
      <c r="AFE585" s="21">
        <f t="shared" si="1508"/>
        <v>0</v>
      </c>
      <c r="AFF585" s="21">
        <f t="shared" si="1509"/>
        <v>0</v>
      </c>
      <c r="AFG585" s="21">
        <f t="shared" si="1510"/>
        <v>0</v>
      </c>
      <c r="AFH585" s="35"/>
      <c r="AFI585" s="35"/>
      <c r="AFJ585" s="35"/>
      <c r="AFK585" s="21">
        <f t="shared" si="1511"/>
        <v>9516.76</v>
      </c>
      <c r="AFL585" s="21">
        <f t="shared" si="1512"/>
        <v>9024.68</v>
      </c>
      <c r="AFM585" s="21">
        <f t="shared" si="1513"/>
        <v>8508.6</v>
      </c>
      <c r="AFN585" s="35"/>
      <c r="AFO585" s="35"/>
      <c r="AFP585" s="35"/>
      <c r="AFQ585" s="21">
        <f t="shared" si="1251"/>
        <v>0</v>
      </c>
      <c r="AFR585" s="21">
        <f t="shared" si="1251"/>
        <v>0</v>
      </c>
      <c r="AFS585" s="21">
        <f t="shared" si="1251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4"/>
        <v>63326.31</v>
      </c>
      <c r="AGA585" s="21">
        <f t="shared" si="1515"/>
        <v>63326.31</v>
      </c>
      <c r="AGB585" s="21">
        <f t="shared" si="1516"/>
        <v>63326.31</v>
      </c>
      <c r="AGC585" s="35"/>
      <c r="AGD585" s="35"/>
      <c r="AGE585" s="35"/>
      <c r="AGF585" s="21">
        <f t="shared" si="1517"/>
        <v>10432.32</v>
      </c>
      <c r="AGG585" s="21">
        <f t="shared" si="1518"/>
        <v>9300.2000000000007</v>
      </c>
      <c r="AGH585" s="21">
        <f t="shared" si="1519"/>
        <v>8774.73</v>
      </c>
      <c r="AGI585" s="35"/>
      <c r="AGJ585" s="35"/>
      <c r="AGK585" s="35"/>
      <c r="AGL585" s="21">
        <f t="shared" si="1252"/>
        <v>31296.959999999999</v>
      </c>
      <c r="AGM585" s="21">
        <f t="shared" si="1252"/>
        <v>27900.6</v>
      </c>
      <c r="AGN585" s="21">
        <f t="shared" si="1252"/>
        <v>26324.19</v>
      </c>
      <c r="AGO585" s="23"/>
      <c r="AGP585" s="23"/>
      <c r="AGQ585" s="23"/>
      <c r="AGR585" s="35"/>
      <c r="AGS585" s="35"/>
      <c r="AGT585" s="35"/>
      <c r="AGU585" s="21">
        <f t="shared" si="1520"/>
        <v>0</v>
      </c>
      <c r="AGV585" s="21">
        <f t="shared" si="1521"/>
        <v>0</v>
      </c>
      <c r="AGW585" s="21">
        <f t="shared" si="1522"/>
        <v>0</v>
      </c>
      <c r="AGX585" s="35"/>
      <c r="AGY585" s="35"/>
      <c r="AGZ585" s="35"/>
      <c r="AHA585" s="21">
        <f t="shared" si="1523"/>
        <v>15650.93</v>
      </c>
      <c r="AHB585" s="21">
        <f t="shared" si="1524"/>
        <v>13866.12</v>
      </c>
      <c r="AHC585" s="21">
        <f t="shared" si="1525"/>
        <v>13055.82</v>
      </c>
      <c r="AHD585" s="35"/>
      <c r="AHE585" s="35"/>
      <c r="AHF585" s="35"/>
      <c r="AHG585" s="21">
        <f t="shared" si="1253"/>
        <v>0</v>
      </c>
      <c r="AHH585" s="21">
        <f t="shared" si="1253"/>
        <v>0</v>
      </c>
      <c r="AHI585" s="21">
        <f t="shared" si="1253"/>
        <v>0</v>
      </c>
      <c r="AHJ585" s="23">
        <v>1</v>
      </c>
      <c r="AHK585" s="23"/>
      <c r="AHL585" s="23"/>
      <c r="AHM585" s="35"/>
      <c r="AHN585" s="35"/>
      <c r="AHO585" s="35"/>
      <c r="AHP585" s="21">
        <f t="shared" si="1526"/>
        <v>21108.77</v>
      </c>
      <c r="AHQ585" s="21">
        <f t="shared" si="1527"/>
        <v>0</v>
      </c>
      <c r="AHR585" s="21">
        <f t="shared" si="1528"/>
        <v>0</v>
      </c>
      <c r="AHS585" s="35"/>
      <c r="AHT585" s="35"/>
      <c r="AHU585" s="35"/>
      <c r="AHV585" s="21">
        <f t="shared" si="1529"/>
        <v>9179.83</v>
      </c>
      <c r="AHW585" s="21">
        <f t="shared" si="1530"/>
        <v>8533.27</v>
      </c>
      <c r="AHX585" s="21">
        <f t="shared" si="1531"/>
        <v>8007.16</v>
      </c>
      <c r="AHY585" s="35"/>
      <c r="AHZ585" s="35"/>
      <c r="AIA585" s="35"/>
      <c r="AIB585" s="21">
        <f t="shared" si="1254"/>
        <v>9179.83</v>
      </c>
      <c r="AIC585" s="21">
        <f t="shared" si="1254"/>
        <v>0</v>
      </c>
      <c r="AID585" s="21">
        <f t="shared" si="1254"/>
        <v>0</v>
      </c>
      <c r="AIE585" s="23"/>
      <c r="AIF585" s="23"/>
      <c r="AIG585" s="23"/>
      <c r="AIH585" s="35"/>
      <c r="AII585" s="35"/>
      <c r="AIJ585" s="35"/>
      <c r="AIK585" s="21">
        <f t="shared" si="1532"/>
        <v>0</v>
      </c>
      <c r="AIL585" s="21">
        <f t="shared" si="1533"/>
        <v>0</v>
      </c>
      <c r="AIM585" s="21">
        <f t="shared" si="1534"/>
        <v>0</v>
      </c>
      <c r="AIN585" s="35"/>
      <c r="AIO585" s="35"/>
      <c r="AIP585" s="35"/>
      <c r="AIQ585" s="21">
        <f t="shared" si="1535"/>
        <v>0</v>
      </c>
      <c r="AIR585" s="21">
        <f t="shared" si="1536"/>
        <v>0</v>
      </c>
      <c r="AIS585" s="21">
        <f t="shared" si="1537"/>
        <v>0</v>
      </c>
      <c r="AIT585" s="35"/>
      <c r="AIU585" s="35"/>
      <c r="AIV585" s="35"/>
      <c r="AIW585" s="21">
        <f t="shared" si="1255"/>
        <v>0</v>
      </c>
      <c r="AIX585" s="21">
        <f t="shared" si="1255"/>
        <v>0</v>
      </c>
      <c r="AIY585" s="21">
        <f t="shared" si="1255"/>
        <v>0</v>
      </c>
      <c r="AIZ585" s="23">
        <v>1</v>
      </c>
      <c r="AJA585" s="23"/>
      <c r="AJB585" s="23"/>
      <c r="AJC585" s="35"/>
      <c r="AJD585" s="35"/>
      <c r="AJE585" s="35"/>
      <c r="AJF585" s="21">
        <f t="shared" si="1538"/>
        <v>21108.77</v>
      </c>
      <c r="AJG585" s="21">
        <f t="shared" si="1539"/>
        <v>0</v>
      </c>
      <c r="AJH585" s="21">
        <f t="shared" si="1540"/>
        <v>0</v>
      </c>
      <c r="AJI585" s="35"/>
      <c r="AJJ585" s="35"/>
      <c r="AJK585" s="35"/>
      <c r="AJL585" s="21">
        <f t="shared" si="1541"/>
        <v>9365.65</v>
      </c>
      <c r="AJM585" s="21">
        <f t="shared" si="1542"/>
        <v>8801.11</v>
      </c>
      <c r="AJN585" s="21">
        <f t="shared" si="1543"/>
        <v>8313.8799999999992</v>
      </c>
      <c r="AJO585" s="35"/>
      <c r="AJP585" s="35"/>
      <c r="AJQ585" s="35"/>
      <c r="AJR585" s="21">
        <f t="shared" si="1256"/>
        <v>9365.65</v>
      </c>
      <c r="AJS585" s="21">
        <f t="shared" si="1256"/>
        <v>0</v>
      </c>
      <c r="AJT585" s="21">
        <f t="shared" si="1256"/>
        <v>0</v>
      </c>
      <c r="AJU585" s="23"/>
      <c r="AJV585" s="23"/>
      <c r="AJW585" s="23"/>
      <c r="AJX585" s="35"/>
      <c r="AJY585" s="35"/>
      <c r="AJZ585" s="35"/>
      <c r="AKA585" s="21">
        <f t="shared" si="1544"/>
        <v>0</v>
      </c>
      <c r="AKB585" s="21">
        <f t="shared" si="1545"/>
        <v>0</v>
      </c>
      <c r="AKC585" s="21">
        <f t="shared" si="1546"/>
        <v>0</v>
      </c>
      <c r="AKD585" s="35"/>
      <c r="AKE585" s="35"/>
      <c r="AKF585" s="35"/>
      <c r="AKG585" s="21">
        <f t="shared" si="1547"/>
        <v>9551.2099999999991</v>
      </c>
      <c r="AKH585" s="21">
        <f t="shared" si="1548"/>
        <v>8607.5499999999993</v>
      </c>
      <c r="AKI585" s="21">
        <f t="shared" si="1549"/>
        <v>8127.11</v>
      </c>
      <c r="AKJ585" s="35"/>
      <c r="AKK585" s="35"/>
      <c r="AKL585" s="35"/>
      <c r="AKM585" s="21">
        <f t="shared" si="1257"/>
        <v>0</v>
      </c>
      <c r="AKN585" s="21">
        <f t="shared" si="1257"/>
        <v>0</v>
      </c>
      <c r="AKO585" s="21">
        <f t="shared" si="1257"/>
        <v>0</v>
      </c>
      <c r="AKP585" s="23">
        <v>1</v>
      </c>
      <c r="AKQ585" s="23"/>
      <c r="AKR585" s="23"/>
      <c r="AKS585" s="35"/>
      <c r="AKT585" s="35"/>
      <c r="AKU585" s="35"/>
      <c r="AKV585" s="21">
        <f t="shared" si="1550"/>
        <v>21108.77</v>
      </c>
      <c r="AKW585" s="21">
        <f t="shared" si="1551"/>
        <v>0</v>
      </c>
      <c r="AKX585" s="21">
        <f t="shared" si="1552"/>
        <v>0</v>
      </c>
      <c r="AKY585" s="35"/>
      <c r="AKZ585" s="35"/>
      <c r="ALA585" s="35"/>
      <c r="ALB585" s="21">
        <f t="shared" si="1553"/>
        <v>9695.65</v>
      </c>
      <c r="ALC585" s="21">
        <f t="shared" si="1554"/>
        <v>9096.3799999999992</v>
      </c>
      <c r="ALD585" s="21">
        <f t="shared" si="1555"/>
        <v>8481.7199999999993</v>
      </c>
      <c r="ALE585" s="35"/>
      <c r="ALF585" s="35"/>
      <c r="ALG585" s="35"/>
      <c r="ALH585" s="21">
        <f t="shared" si="1258"/>
        <v>9695.65</v>
      </c>
      <c r="ALI585" s="21">
        <f t="shared" si="1258"/>
        <v>0</v>
      </c>
      <c r="ALJ585" s="21">
        <f t="shared" si="1258"/>
        <v>0</v>
      </c>
      <c r="ALK585" s="23"/>
      <c r="ALL585" s="23"/>
      <c r="ALM585" s="23"/>
      <c r="ALN585" s="35"/>
      <c r="ALO585" s="35"/>
      <c r="ALP585" s="35"/>
      <c r="ALQ585" s="21">
        <f t="shared" si="1556"/>
        <v>0</v>
      </c>
      <c r="ALR585" s="21">
        <f t="shared" si="1557"/>
        <v>0</v>
      </c>
      <c r="ALS585" s="21">
        <f t="shared" si="1558"/>
        <v>0</v>
      </c>
      <c r="ALT585" s="35"/>
      <c r="ALU585" s="35"/>
      <c r="ALV585" s="35"/>
      <c r="ALW585" s="21">
        <f t="shared" si="1559"/>
        <v>11046.07</v>
      </c>
      <c r="ALX585" s="21">
        <f t="shared" si="1560"/>
        <v>9807.99</v>
      </c>
      <c r="ALY585" s="21">
        <f t="shared" si="1561"/>
        <v>9132.9500000000007</v>
      </c>
      <c r="ALZ585" s="35"/>
      <c r="AMA585" s="35"/>
      <c r="AMB585" s="35"/>
      <c r="AMC585" s="21">
        <f t="shared" si="1259"/>
        <v>0</v>
      </c>
      <c r="AMD585" s="21">
        <f t="shared" si="1259"/>
        <v>0</v>
      </c>
      <c r="AME585" s="21">
        <f t="shared" si="1259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2"/>
        <v>42217.54</v>
      </c>
      <c r="AMM585" s="21">
        <f t="shared" si="1563"/>
        <v>42217.54</v>
      </c>
      <c r="AMN585" s="21">
        <f t="shared" si="1564"/>
        <v>42217.54</v>
      </c>
      <c r="AMO585" s="35"/>
      <c r="AMP585" s="35"/>
      <c r="AMQ585" s="35"/>
      <c r="AMR585" s="21">
        <f t="shared" si="1565"/>
        <v>9326.6299999999992</v>
      </c>
      <c r="AMS585" s="21">
        <f t="shared" si="1566"/>
        <v>8283.09</v>
      </c>
      <c r="AMT585" s="21">
        <f t="shared" si="1567"/>
        <v>7735.52</v>
      </c>
      <c r="AMU585" s="35"/>
      <c r="AMV585" s="35"/>
      <c r="AMW585" s="35"/>
      <c r="AMX585" s="21">
        <f t="shared" si="1260"/>
        <v>18653.259999999998</v>
      </c>
      <c r="AMY585" s="21">
        <f t="shared" si="1260"/>
        <v>16566.18</v>
      </c>
      <c r="AMZ585" s="21">
        <f t="shared" si="1260"/>
        <v>15471.04</v>
      </c>
      <c r="ANA585" s="23"/>
      <c r="ANB585" s="23"/>
      <c r="ANC585" s="23"/>
      <c r="AND585" s="35"/>
      <c r="ANE585" s="35"/>
      <c r="ANF585" s="35"/>
      <c r="ANG585" s="21">
        <f t="shared" si="1568"/>
        <v>0</v>
      </c>
      <c r="ANH585" s="21">
        <f t="shared" si="1569"/>
        <v>0</v>
      </c>
      <c r="ANI585" s="21">
        <f t="shared" si="1570"/>
        <v>0</v>
      </c>
      <c r="ANJ585" s="35"/>
      <c r="ANK585" s="35"/>
      <c r="ANL585" s="35"/>
      <c r="ANM585" s="21">
        <f t="shared" si="1571"/>
        <v>14839.51</v>
      </c>
      <c r="ANN585" s="21">
        <f t="shared" si="1572"/>
        <v>21374.39</v>
      </c>
      <c r="ANO585" s="21">
        <f t="shared" si="1573"/>
        <v>20541.18</v>
      </c>
      <c r="ANP585" s="35"/>
      <c r="ANQ585" s="35"/>
      <c r="ANR585" s="35"/>
      <c r="ANS585" s="21">
        <f t="shared" si="1261"/>
        <v>0</v>
      </c>
      <c r="ANT585" s="21">
        <f t="shared" si="1261"/>
        <v>0</v>
      </c>
      <c r="ANU585" s="21">
        <f t="shared" si="1261"/>
        <v>0</v>
      </c>
      <c r="ANV585" s="23">
        <v>2</v>
      </c>
      <c r="ANW585" s="23">
        <v>3</v>
      </c>
      <c r="ANX585" s="23">
        <v>3</v>
      </c>
      <c r="ANY585" s="35"/>
      <c r="ANZ585" s="35"/>
      <c r="AOA585" s="35"/>
      <c r="AOB585" s="21">
        <f t="shared" si="1574"/>
        <v>42217.54</v>
      </c>
      <c r="AOC585" s="21">
        <f t="shared" si="1575"/>
        <v>63326.31</v>
      </c>
      <c r="AOD585" s="21">
        <f t="shared" si="1576"/>
        <v>63326.31</v>
      </c>
      <c r="AOE585" s="35"/>
      <c r="AOF585" s="35"/>
      <c r="AOG585" s="35"/>
      <c r="AOH585" s="21">
        <f t="shared" si="1577"/>
        <v>8545.6200000000008</v>
      </c>
      <c r="AOI585" s="21">
        <f t="shared" si="1578"/>
        <v>8527.75</v>
      </c>
      <c r="AOJ585" s="21">
        <f t="shared" si="1579"/>
        <v>7973.76</v>
      </c>
      <c r="AOK585" s="35"/>
      <c r="AOL585" s="35"/>
      <c r="AOM585" s="35"/>
      <c r="AON585" s="21">
        <f t="shared" si="1262"/>
        <v>17091.240000000002</v>
      </c>
      <c r="AOO585" s="21">
        <f t="shared" si="1262"/>
        <v>25583.25</v>
      </c>
      <c r="AOP585" s="21">
        <f t="shared" si="1262"/>
        <v>23921.279999999999</v>
      </c>
      <c r="AOQ585" s="23"/>
      <c r="AOR585" s="23"/>
      <c r="AOS585" s="23"/>
      <c r="AOT585" s="35"/>
      <c r="AOU585" s="35"/>
      <c r="AOV585" s="35"/>
      <c r="AOW585" s="21">
        <f t="shared" si="1580"/>
        <v>0</v>
      </c>
      <c r="AOX585" s="21">
        <f t="shared" si="1581"/>
        <v>0</v>
      </c>
      <c r="AOY585" s="21">
        <f t="shared" si="1582"/>
        <v>0</v>
      </c>
      <c r="AOZ585" s="35"/>
      <c r="APA585" s="35"/>
      <c r="APB585" s="35"/>
      <c r="APC585" s="21">
        <f t="shared" si="1583"/>
        <v>11155.43</v>
      </c>
      <c r="APD585" s="21">
        <f t="shared" si="1584"/>
        <v>9571.84</v>
      </c>
      <c r="APE585" s="21">
        <f t="shared" si="1585"/>
        <v>8871.26</v>
      </c>
      <c r="APF585" s="35"/>
      <c r="APG585" s="35"/>
      <c r="APH585" s="35"/>
      <c r="API585" s="21">
        <f t="shared" si="1263"/>
        <v>0</v>
      </c>
      <c r="APJ585" s="21">
        <f t="shared" si="1263"/>
        <v>0</v>
      </c>
      <c r="APK585" s="21">
        <f t="shared" si="1263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6"/>
        <v>21108.77</v>
      </c>
      <c r="APS585" s="21">
        <f t="shared" si="1587"/>
        <v>21108.77</v>
      </c>
      <c r="APT585" s="21">
        <f t="shared" si="1588"/>
        <v>21108.77</v>
      </c>
      <c r="APU585" s="35"/>
      <c r="APV585" s="35"/>
      <c r="APW585" s="35"/>
      <c r="APX585" s="21">
        <f t="shared" si="1589"/>
        <v>9755.25</v>
      </c>
      <c r="APY585" s="21">
        <f t="shared" si="1590"/>
        <v>8579.5300000000007</v>
      </c>
      <c r="APZ585" s="21">
        <f t="shared" si="1591"/>
        <v>8024.21</v>
      </c>
      <c r="AQA585" s="35"/>
      <c r="AQB585" s="35"/>
      <c r="AQC585" s="35"/>
      <c r="AQD585" s="21">
        <f t="shared" si="1264"/>
        <v>9755.25</v>
      </c>
      <c r="AQE585" s="21">
        <f t="shared" si="1264"/>
        <v>8579.5300000000007</v>
      </c>
      <c r="AQF585" s="21">
        <f t="shared" si="1264"/>
        <v>8024.21</v>
      </c>
      <c r="AQG585" s="23"/>
      <c r="AQH585" s="23"/>
      <c r="AQI585" s="23"/>
      <c r="AQJ585" s="35"/>
      <c r="AQK585" s="35"/>
      <c r="AQL585" s="35"/>
      <c r="AQM585" s="21">
        <f t="shared" si="1592"/>
        <v>0</v>
      </c>
      <c r="AQN585" s="21">
        <f t="shared" si="1593"/>
        <v>0</v>
      </c>
      <c r="AQO585" s="21">
        <f t="shared" si="1594"/>
        <v>0</v>
      </c>
      <c r="AQP585" s="35"/>
      <c r="AQQ585" s="35"/>
      <c r="AQR585" s="35"/>
      <c r="AQS585" s="21">
        <f t="shared" si="1595"/>
        <v>8452.64</v>
      </c>
      <c r="AQT585" s="21">
        <f t="shared" si="1596"/>
        <v>8036.53</v>
      </c>
      <c r="AQU585" s="21">
        <f t="shared" si="1597"/>
        <v>7585.29</v>
      </c>
      <c r="AQV585" s="35"/>
      <c r="AQW585" s="35"/>
      <c r="AQX585" s="35"/>
      <c r="AQY585" s="21">
        <f t="shared" si="1265"/>
        <v>0</v>
      </c>
      <c r="AQZ585" s="21">
        <f t="shared" si="1265"/>
        <v>0</v>
      </c>
      <c r="ARA585" s="21">
        <f t="shared" si="1265"/>
        <v>0</v>
      </c>
      <c r="ARB585" s="23"/>
      <c r="ARC585" s="23">
        <v>1</v>
      </c>
      <c r="ARD585" s="23">
        <v>1</v>
      </c>
      <c r="ARE585" s="35"/>
      <c r="ARF585" s="35"/>
      <c r="ARG585" s="35"/>
      <c r="ARH585" s="21">
        <f t="shared" si="1598"/>
        <v>0</v>
      </c>
      <c r="ARI585" s="21">
        <f t="shared" si="1599"/>
        <v>21108.77</v>
      </c>
      <c r="ARJ585" s="21">
        <f t="shared" si="1600"/>
        <v>21108.77</v>
      </c>
      <c r="ARK585" s="35"/>
      <c r="ARL585" s="35"/>
      <c r="ARM585" s="35"/>
      <c r="ARN585" s="21">
        <f t="shared" si="1601"/>
        <v>10326.459999999999</v>
      </c>
      <c r="ARO585" s="21">
        <f t="shared" si="1602"/>
        <v>7842.19</v>
      </c>
      <c r="ARP585" s="21">
        <f t="shared" si="1603"/>
        <v>7306.08</v>
      </c>
      <c r="ARQ585" s="35"/>
      <c r="ARR585" s="35"/>
      <c r="ARS585" s="35"/>
      <c r="ART585" s="21">
        <f t="shared" si="1266"/>
        <v>0</v>
      </c>
      <c r="ARU585" s="21">
        <f t="shared" si="1266"/>
        <v>7842.19</v>
      </c>
      <c r="ARV585" s="21">
        <f t="shared" si="1266"/>
        <v>7306.08</v>
      </c>
      <c r="ARW585" s="23">
        <v>5</v>
      </c>
      <c r="ARX585" s="23">
        <v>2</v>
      </c>
      <c r="ARY585" s="23">
        <v>2</v>
      </c>
      <c r="ARZ585" s="35"/>
      <c r="ASA585" s="35"/>
      <c r="ASB585" s="35"/>
      <c r="ASC585" s="21">
        <f t="shared" si="1604"/>
        <v>105543.85</v>
      </c>
      <c r="ASD585" s="21">
        <f t="shared" si="1605"/>
        <v>42217.54</v>
      </c>
      <c r="ASE585" s="21">
        <f t="shared" si="1606"/>
        <v>42217.54</v>
      </c>
      <c r="ASF585" s="35"/>
      <c r="ASG585" s="35"/>
      <c r="ASH585" s="35"/>
      <c r="ASI585" s="21">
        <f t="shared" si="1607"/>
        <v>9472.34</v>
      </c>
      <c r="ASJ585" s="21">
        <f t="shared" si="1608"/>
        <v>8865.81</v>
      </c>
      <c r="ASK585" s="21">
        <f t="shared" si="1609"/>
        <v>8194.52</v>
      </c>
      <c r="ASL585" s="35"/>
      <c r="ASM585" s="35"/>
      <c r="ASN585" s="35"/>
      <c r="ASO585" s="21">
        <f t="shared" si="1267"/>
        <v>47361.7</v>
      </c>
      <c r="ASP585" s="21">
        <f t="shared" si="1267"/>
        <v>17731.62</v>
      </c>
      <c r="ASQ585" s="21">
        <f t="shared" si="1267"/>
        <v>16389.04</v>
      </c>
      <c r="ASR585" s="23">
        <v>1</v>
      </c>
      <c r="ASS585" s="23"/>
      <c r="AST585" s="23"/>
      <c r="ASU585" s="35"/>
      <c r="ASV585" s="35"/>
      <c r="ASW585" s="35"/>
      <c r="ASX585" s="21">
        <f t="shared" si="1610"/>
        <v>21108.77</v>
      </c>
      <c r="ASY585" s="21">
        <f t="shared" si="1611"/>
        <v>0</v>
      </c>
      <c r="ASZ585" s="21">
        <f t="shared" si="1612"/>
        <v>0</v>
      </c>
      <c r="ATA585" s="35"/>
      <c r="ATB585" s="35"/>
      <c r="ATC585" s="35"/>
      <c r="ATD585" s="21">
        <f t="shared" si="1613"/>
        <v>7918.14</v>
      </c>
      <c r="ATE585" s="21">
        <f t="shared" si="1614"/>
        <v>7566.65</v>
      </c>
      <c r="ATF585" s="21">
        <f t="shared" si="1615"/>
        <v>7063.21</v>
      </c>
      <c r="ATG585" s="35"/>
      <c r="ATH585" s="35"/>
      <c r="ATI585" s="35"/>
      <c r="ATJ585" s="21">
        <f t="shared" si="1268"/>
        <v>7918.14</v>
      </c>
      <c r="ATK585" s="21">
        <f t="shared" si="1268"/>
        <v>0</v>
      </c>
      <c r="ATL585" s="21">
        <f t="shared" si="1268"/>
        <v>0</v>
      </c>
      <c r="ATM585" s="23">
        <v>1</v>
      </c>
      <c r="ATN585" s="23">
        <v>2</v>
      </c>
      <c r="ATO585" s="23">
        <v>2</v>
      </c>
      <c r="ATP585" s="35"/>
      <c r="ATQ585" s="35"/>
      <c r="ATR585" s="35"/>
      <c r="ATS585" s="21">
        <f t="shared" si="1616"/>
        <v>21108.77</v>
      </c>
      <c r="ATT585" s="21">
        <f t="shared" si="1617"/>
        <v>42217.54</v>
      </c>
      <c r="ATU585" s="21">
        <f t="shared" si="1618"/>
        <v>42217.54</v>
      </c>
      <c r="ATV585" s="35"/>
      <c r="ATW585" s="35"/>
      <c r="ATX585" s="35"/>
      <c r="ATY585" s="21">
        <f t="shared" si="1619"/>
        <v>9596.94</v>
      </c>
      <c r="ATZ585" s="21">
        <f t="shared" si="1620"/>
        <v>8573.42</v>
      </c>
      <c r="AUA585" s="21">
        <f t="shared" si="1621"/>
        <v>7926.4</v>
      </c>
      <c r="AUB585" s="35"/>
      <c r="AUC585" s="35"/>
      <c r="AUD585" s="35"/>
      <c r="AUE585" s="21">
        <f t="shared" si="1269"/>
        <v>9596.94</v>
      </c>
      <c r="AUF585" s="21">
        <f t="shared" si="1269"/>
        <v>17146.84</v>
      </c>
      <c r="AUG585" s="21">
        <f t="shared" si="1269"/>
        <v>15852.8</v>
      </c>
      <c r="AUH585" s="23">
        <v>1</v>
      </c>
      <c r="AUI585" s="23"/>
      <c r="AUJ585" s="23"/>
      <c r="AUK585" s="35"/>
      <c r="AUL585" s="35"/>
      <c r="AUM585" s="35"/>
      <c r="AUN585" s="21">
        <f t="shared" si="1622"/>
        <v>21108.77</v>
      </c>
      <c r="AUO585" s="21">
        <f t="shared" si="1623"/>
        <v>0</v>
      </c>
      <c r="AUP585" s="21">
        <f t="shared" si="1624"/>
        <v>0</v>
      </c>
      <c r="AUQ585" s="35"/>
      <c r="AUR585" s="35"/>
      <c r="AUS585" s="35"/>
      <c r="AUT585" s="21">
        <f t="shared" si="1625"/>
        <v>9278.82</v>
      </c>
      <c r="AUU585" s="21">
        <f t="shared" si="1626"/>
        <v>8594.7800000000007</v>
      </c>
      <c r="AUV585" s="21">
        <f t="shared" si="1627"/>
        <v>8023.96</v>
      </c>
      <c r="AUW585" s="35"/>
      <c r="AUX585" s="35"/>
      <c r="AUY585" s="35"/>
      <c r="AUZ585" s="21">
        <f t="shared" si="1270"/>
        <v>9278.82</v>
      </c>
      <c r="AVA585" s="21">
        <f t="shared" si="1270"/>
        <v>0</v>
      </c>
      <c r="AVB585" s="21">
        <f t="shared" si="1270"/>
        <v>0</v>
      </c>
      <c r="AVC585" s="41">
        <f t="shared" si="1271"/>
        <v>46</v>
      </c>
      <c r="AVD585" s="41">
        <f t="shared" si="1271"/>
        <v>43</v>
      </c>
      <c r="AVE585" s="41">
        <f t="shared" si="1271"/>
        <v>43</v>
      </c>
      <c r="AVF585" s="21">
        <f t="shared" si="1271"/>
        <v>0</v>
      </c>
      <c r="AVG585" s="21">
        <f t="shared" si="1271"/>
        <v>0</v>
      </c>
      <c r="AVH585" s="21">
        <f t="shared" si="1271"/>
        <v>0</v>
      </c>
      <c r="AVI585" s="21">
        <f t="shared" si="1271"/>
        <v>971003.42</v>
      </c>
      <c r="AVJ585" s="21">
        <f t="shared" si="1271"/>
        <v>907677.11</v>
      </c>
      <c r="AVK585" s="21">
        <f t="shared" si="1271"/>
        <v>907677.11</v>
      </c>
      <c r="AVL585" s="35"/>
      <c r="AVM585" s="35"/>
      <c r="AVN585" s="35"/>
      <c r="AVO585" s="21"/>
      <c r="AVP585" s="21"/>
      <c r="AVQ585" s="21"/>
      <c r="AVR585" s="21">
        <f t="shared" si="1272"/>
        <v>0</v>
      </c>
      <c r="AVS585" s="21">
        <f t="shared" si="1272"/>
        <v>0</v>
      </c>
      <c r="AVT585" s="21">
        <f t="shared" si="1272"/>
        <v>0</v>
      </c>
      <c r="AVU585" s="21">
        <f t="shared" si="1272"/>
        <v>439605.2</v>
      </c>
      <c r="AVV585" s="21">
        <f t="shared" si="1272"/>
        <v>381474.49</v>
      </c>
      <c r="AVW585" s="21">
        <f t="shared" si="1272"/>
        <v>357380.71</v>
      </c>
    </row>
    <row r="586" spans="1:1271" ht="24">
      <c r="A586" s="22" t="s">
        <v>246</v>
      </c>
      <c r="B586" s="22" t="s">
        <v>93</v>
      </c>
      <c r="C586" s="5"/>
      <c r="D586" s="187"/>
      <c r="E586" s="160"/>
      <c r="F586" s="29"/>
      <c r="G586" s="29"/>
      <c r="H586" s="29"/>
      <c r="I586" s="21">
        <f t="shared" si="1273"/>
        <v>21108.77</v>
      </c>
      <c r="J586" s="21">
        <f t="shared" si="1273"/>
        <v>21108.77</v>
      </c>
      <c r="K586" s="21">
        <f t="shared" si="1273"/>
        <v>21108.77</v>
      </c>
      <c r="L586" s="23">
        <v>3</v>
      </c>
      <c r="M586" s="23">
        <v>1</v>
      </c>
      <c r="N586" s="23">
        <v>1</v>
      </c>
      <c r="O586" s="35"/>
      <c r="P586" s="35"/>
      <c r="Q586" s="35"/>
      <c r="R586" s="21">
        <f t="shared" si="1274"/>
        <v>63326.31</v>
      </c>
      <c r="S586" s="21">
        <f t="shared" si="1275"/>
        <v>21108.77</v>
      </c>
      <c r="T586" s="21">
        <f t="shared" si="1276"/>
        <v>21108.77</v>
      </c>
      <c r="U586" s="35"/>
      <c r="V586" s="35"/>
      <c r="W586" s="35"/>
      <c r="X586" s="21">
        <f t="shared" si="1277"/>
        <v>8992.32</v>
      </c>
      <c r="Y586" s="21">
        <f t="shared" si="1278"/>
        <v>10015.33</v>
      </c>
      <c r="Z586" s="21">
        <f t="shared" si="1279"/>
        <v>9243.5499999999993</v>
      </c>
      <c r="AA586" s="35"/>
      <c r="AB586" s="35"/>
      <c r="AC586" s="35"/>
      <c r="AD586" s="21">
        <f t="shared" si="1212"/>
        <v>26976.959999999999</v>
      </c>
      <c r="AE586" s="21">
        <f t="shared" si="1212"/>
        <v>10015.33</v>
      </c>
      <c r="AF586" s="21">
        <f t="shared" si="1212"/>
        <v>9243.5499999999993</v>
      </c>
      <c r="AG586" s="23">
        <v>8</v>
      </c>
      <c r="AH586" s="23">
        <v>7</v>
      </c>
      <c r="AI586" s="23">
        <v>7</v>
      </c>
      <c r="AJ586" s="35"/>
      <c r="AK586" s="35"/>
      <c r="AL586" s="35"/>
      <c r="AM586" s="21">
        <f t="shared" si="1280"/>
        <v>168870.16</v>
      </c>
      <c r="AN586" s="21">
        <f t="shared" si="1281"/>
        <v>147761.39000000001</v>
      </c>
      <c r="AO586" s="21">
        <f t="shared" si="1282"/>
        <v>147761.39000000001</v>
      </c>
      <c r="AP586" s="35"/>
      <c r="AQ586" s="35"/>
      <c r="AR586" s="35"/>
      <c r="AS586" s="21">
        <f t="shared" si="1283"/>
        <v>9121.41</v>
      </c>
      <c r="AT586" s="21">
        <f t="shared" si="1284"/>
        <v>9322.06</v>
      </c>
      <c r="AU586" s="21">
        <f t="shared" si="1285"/>
        <v>8812.2800000000007</v>
      </c>
      <c r="AV586" s="35"/>
      <c r="AW586" s="35"/>
      <c r="AX586" s="35"/>
      <c r="AY586" s="21">
        <f t="shared" si="1213"/>
        <v>72971.28</v>
      </c>
      <c r="AZ586" s="21">
        <f t="shared" si="1213"/>
        <v>65254.42</v>
      </c>
      <c r="BA586" s="21">
        <f t="shared" si="1213"/>
        <v>61685.96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6"/>
        <v>21108.77</v>
      </c>
      <c r="BI586" s="21">
        <f t="shared" si="1287"/>
        <v>21108.77</v>
      </c>
      <c r="BJ586" s="21">
        <f t="shared" si="1288"/>
        <v>21108.77</v>
      </c>
      <c r="BK586" s="35"/>
      <c r="BL586" s="35"/>
      <c r="BM586" s="35"/>
      <c r="BN586" s="21">
        <f t="shared" si="1289"/>
        <v>9237.41</v>
      </c>
      <c r="BO586" s="21">
        <f t="shared" si="1290"/>
        <v>9162.2900000000009</v>
      </c>
      <c r="BP586" s="21">
        <f t="shared" si="1291"/>
        <v>8407.41</v>
      </c>
      <c r="BQ586" s="35"/>
      <c r="BR586" s="35"/>
      <c r="BS586" s="35"/>
      <c r="BT586" s="21">
        <f t="shared" si="1214"/>
        <v>9237.41</v>
      </c>
      <c r="BU586" s="21">
        <f t="shared" si="1214"/>
        <v>9162.2900000000009</v>
      </c>
      <c r="BV586" s="21">
        <f t="shared" si="1214"/>
        <v>8407.41</v>
      </c>
      <c r="BW586" s="23"/>
      <c r="BX586" s="23"/>
      <c r="BY586" s="23"/>
      <c r="BZ586" s="35"/>
      <c r="CA586" s="35"/>
      <c r="CB586" s="35"/>
      <c r="CC586" s="21">
        <f t="shared" si="1292"/>
        <v>0</v>
      </c>
      <c r="CD586" s="21">
        <f t="shared" si="1293"/>
        <v>0</v>
      </c>
      <c r="CE586" s="21">
        <f t="shared" si="1294"/>
        <v>0</v>
      </c>
      <c r="CF586" s="35"/>
      <c r="CG586" s="35"/>
      <c r="CH586" s="35"/>
      <c r="CI586" s="21">
        <f t="shared" si="1295"/>
        <v>0</v>
      </c>
      <c r="CJ586" s="21">
        <f t="shared" si="1296"/>
        <v>0</v>
      </c>
      <c r="CK586" s="21">
        <f t="shared" si="1297"/>
        <v>0</v>
      </c>
      <c r="CL586" s="35"/>
      <c r="CM586" s="35"/>
      <c r="CN586" s="35"/>
      <c r="CO586" s="21">
        <f t="shared" si="1215"/>
        <v>0</v>
      </c>
      <c r="CP586" s="21">
        <f t="shared" si="1215"/>
        <v>0</v>
      </c>
      <c r="CQ586" s="21">
        <f t="shared" si="1215"/>
        <v>0</v>
      </c>
      <c r="CR586" s="23"/>
      <c r="CS586" s="23"/>
      <c r="CT586" s="23"/>
      <c r="CU586" s="35"/>
      <c r="CV586" s="35"/>
      <c r="CW586" s="35"/>
      <c r="CX586" s="21">
        <f t="shared" si="1298"/>
        <v>0</v>
      </c>
      <c r="CY586" s="21">
        <f t="shared" si="1299"/>
        <v>0</v>
      </c>
      <c r="CZ586" s="21">
        <f t="shared" si="1300"/>
        <v>0</v>
      </c>
      <c r="DA586" s="35"/>
      <c r="DB586" s="35"/>
      <c r="DC586" s="35"/>
      <c r="DD586" s="21">
        <f t="shared" si="1301"/>
        <v>11094.93</v>
      </c>
      <c r="DE586" s="21">
        <f t="shared" si="1302"/>
        <v>10853.47</v>
      </c>
      <c r="DF586" s="21">
        <f t="shared" si="1303"/>
        <v>10207.14</v>
      </c>
      <c r="DG586" s="35"/>
      <c r="DH586" s="35"/>
      <c r="DI586" s="35"/>
      <c r="DJ586" s="21">
        <f t="shared" si="1216"/>
        <v>0</v>
      </c>
      <c r="DK586" s="21">
        <f t="shared" si="1216"/>
        <v>0</v>
      </c>
      <c r="DL586" s="21">
        <f t="shared" si="1216"/>
        <v>0</v>
      </c>
      <c r="DM586" s="23"/>
      <c r="DN586" s="23"/>
      <c r="DO586" s="23"/>
      <c r="DP586" s="35"/>
      <c r="DQ586" s="35"/>
      <c r="DR586" s="35"/>
      <c r="DS586" s="21">
        <f t="shared" si="1304"/>
        <v>0</v>
      </c>
      <c r="DT586" s="21">
        <f t="shared" si="1305"/>
        <v>0</v>
      </c>
      <c r="DU586" s="21">
        <f t="shared" si="1306"/>
        <v>0</v>
      </c>
      <c r="DV586" s="35"/>
      <c r="DW586" s="35"/>
      <c r="DX586" s="35"/>
      <c r="DY586" s="21">
        <f t="shared" si="1307"/>
        <v>11761.84</v>
      </c>
      <c r="DZ586" s="21">
        <f t="shared" si="1308"/>
        <v>11572.49</v>
      </c>
      <c r="EA586" s="21">
        <f t="shared" si="1309"/>
        <v>10964.75</v>
      </c>
      <c r="EB586" s="35"/>
      <c r="EC586" s="35"/>
      <c r="ED586" s="35"/>
      <c r="EE586" s="21">
        <f t="shared" si="1217"/>
        <v>0</v>
      </c>
      <c r="EF586" s="21">
        <f t="shared" si="1217"/>
        <v>0</v>
      </c>
      <c r="EG586" s="21">
        <f t="shared" si="1217"/>
        <v>0</v>
      </c>
      <c r="EH586" s="23">
        <v>1</v>
      </c>
      <c r="EI586" s="23">
        <v>2</v>
      </c>
      <c r="EJ586" s="23">
        <v>2</v>
      </c>
      <c r="EK586" s="35"/>
      <c r="EL586" s="35"/>
      <c r="EM586" s="35"/>
      <c r="EN586" s="21">
        <f t="shared" si="1310"/>
        <v>21108.77</v>
      </c>
      <c r="EO586" s="21">
        <f t="shared" si="1311"/>
        <v>42217.54</v>
      </c>
      <c r="EP586" s="21">
        <f t="shared" si="1312"/>
        <v>42217.54</v>
      </c>
      <c r="EQ586" s="35"/>
      <c r="ER586" s="35"/>
      <c r="ES586" s="35"/>
      <c r="ET586" s="21">
        <f t="shared" si="1313"/>
        <v>11263.59</v>
      </c>
      <c r="EU586" s="21">
        <f t="shared" si="1314"/>
        <v>10417.99</v>
      </c>
      <c r="EV586" s="21">
        <f t="shared" si="1315"/>
        <v>9844.59</v>
      </c>
      <c r="EW586" s="35"/>
      <c r="EX586" s="35"/>
      <c r="EY586" s="35"/>
      <c r="EZ586" s="21">
        <f t="shared" si="1218"/>
        <v>11263.59</v>
      </c>
      <c r="FA586" s="21">
        <f t="shared" si="1218"/>
        <v>20835.98</v>
      </c>
      <c r="FB586" s="21">
        <f t="shared" si="1218"/>
        <v>19689.18</v>
      </c>
      <c r="FC586" s="23"/>
      <c r="FD586" s="23">
        <v>1</v>
      </c>
      <c r="FE586" s="23">
        <v>1</v>
      </c>
      <c r="FF586" s="35"/>
      <c r="FG586" s="35"/>
      <c r="FH586" s="35"/>
      <c r="FI586" s="21">
        <f t="shared" si="1316"/>
        <v>0</v>
      </c>
      <c r="FJ586" s="21">
        <f t="shared" si="1317"/>
        <v>21108.77</v>
      </c>
      <c r="FK586" s="21">
        <f t="shared" si="1318"/>
        <v>21108.77</v>
      </c>
      <c r="FL586" s="35"/>
      <c r="FM586" s="35"/>
      <c r="FN586" s="35"/>
      <c r="FO586" s="21">
        <f t="shared" si="1319"/>
        <v>9391.23</v>
      </c>
      <c r="FP586" s="21">
        <f t="shared" si="1320"/>
        <v>8688.9500000000007</v>
      </c>
      <c r="FQ586" s="21">
        <f t="shared" si="1321"/>
        <v>8244.42</v>
      </c>
      <c r="FR586" s="35"/>
      <c r="FS586" s="35"/>
      <c r="FT586" s="35"/>
      <c r="FU586" s="21">
        <f t="shared" si="1219"/>
        <v>0</v>
      </c>
      <c r="FV586" s="21">
        <f t="shared" si="1219"/>
        <v>8688.9500000000007</v>
      </c>
      <c r="FW586" s="21">
        <f t="shared" si="1219"/>
        <v>8244.42</v>
      </c>
      <c r="FX586" s="23">
        <f>1-1</f>
        <v>0</v>
      </c>
      <c r="FY586" s="23">
        <f t="shared" ref="FY586:FZ586" si="1634">1-1</f>
        <v>0</v>
      </c>
      <c r="FZ586" s="23">
        <f t="shared" si="1634"/>
        <v>0</v>
      </c>
      <c r="GA586" s="35"/>
      <c r="GB586" s="35"/>
      <c r="GC586" s="35"/>
      <c r="GD586" s="21">
        <f t="shared" si="1322"/>
        <v>0</v>
      </c>
      <c r="GE586" s="21">
        <f t="shared" si="1323"/>
        <v>0</v>
      </c>
      <c r="GF586" s="21">
        <f t="shared" si="1324"/>
        <v>0</v>
      </c>
      <c r="GG586" s="35"/>
      <c r="GH586" s="35"/>
      <c r="GI586" s="35"/>
      <c r="GJ586" s="21">
        <f t="shared" si="1325"/>
        <v>0</v>
      </c>
      <c r="GK586" s="21">
        <f t="shared" si="1326"/>
        <v>0</v>
      </c>
      <c r="GL586" s="21">
        <f t="shared" si="1327"/>
        <v>0</v>
      </c>
      <c r="GM586" s="35"/>
      <c r="GN586" s="35"/>
      <c r="GO586" s="35"/>
      <c r="GP586" s="21">
        <f t="shared" si="1220"/>
        <v>0</v>
      </c>
      <c r="GQ586" s="21">
        <f t="shared" si="1220"/>
        <v>0</v>
      </c>
      <c r="GR586" s="21">
        <f t="shared" si="1220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8"/>
        <v>42217.54</v>
      </c>
      <c r="GZ586" s="21">
        <f t="shared" si="1329"/>
        <v>42217.54</v>
      </c>
      <c r="HA586" s="21">
        <f t="shared" si="1330"/>
        <v>42217.54</v>
      </c>
      <c r="HB586" s="35"/>
      <c r="HC586" s="35"/>
      <c r="HD586" s="35"/>
      <c r="HE586" s="21">
        <f t="shared" si="1331"/>
        <v>10098.9</v>
      </c>
      <c r="HF586" s="21">
        <f t="shared" si="1332"/>
        <v>9990.15</v>
      </c>
      <c r="HG586" s="21">
        <f t="shared" si="1333"/>
        <v>9440.0499999999993</v>
      </c>
      <c r="HH586" s="35"/>
      <c r="HI586" s="35"/>
      <c r="HJ586" s="35"/>
      <c r="HK586" s="21">
        <f t="shared" si="1221"/>
        <v>20197.8</v>
      </c>
      <c r="HL586" s="21">
        <f t="shared" si="1221"/>
        <v>19980.3</v>
      </c>
      <c r="HM586" s="21">
        <f t="shared" si="1221"/>
        <v>18880.099999999999</v>
      </c>
      <c r="HN586" s="23">
        <v>3</v>
      </c>
      <c r="HO586" s="23">
        <v>2</v>
      </c>
      <c r="HP586" s="23">
        <v>2</v>
      </c>
      <c r="HQ586" s="35"/>
      <c r="HR586" s="35"/>
      <c r="HS586" s="35"/>
      <c r="HT586" s="21">
        <f t="shared" si="1334"/>
        <v>63326.31</v>
      </c>
      <c r="HU586" s="21">
        <f t="shared" si="1335"/>
        <v>42217.54</v>
      </c>
      <c r="HV586" s="21">
        <f t="shared" si="1336"/>
        <v>42217.54</v>
      </c>
      <c r="HW586" s="35"/>
      <c r="HX586" s="35"/>
      <c r="HY586" s="35"/>
      <c r="HZ586" s="21">
        <f t="shared" si="1337"/>
        <v>11555.91</v>
      </c>
      <c r="IA586" s="21">
        <f t="shared" si="1338"/>
        <v>9704.99</v>
      </c>
      <c r="IB586" s="21">
        <f t="shared" si="1339"/>
        <v>9059.7900000000009</v>
      </c>
      <c r="IC586" s="35"/>
      <c r="ID586" s="35"/>
      <c r="IE586" s="35"/>
      <c r="IF586" s="21">
        <f t="shared" si="1222"/>
        <v>34667.730000000003</v>
      </c>
      <c r="IG586" s="21">
        <f t="shared" si="1222"/>
        <v>19409.98</v>
      </c>
      <c r="IH586" s="21">
        <f t="shared" si="1222"/>
        <v>18119.580000000002</v>
      </c>
      <c r="II586" s="23"/>
      <c r="IJ586" s="23"/>
      <c r="IK586" s="23"/>
      <c r="IL586" s="35"/>
      <c r="IM586" s="35"/>
      <c r="IN586" s="35"/>
      <c r="IO586" s="21">
        <f t="shared" si="1340"/>
        <v>0</v>
      </c>
      <c r="IP586" s="21">
        <f t="shared" si="1341"/>
        <v>0</v>
      </c>
      <c r="IQ586" s="21">
        <f t="shared" si="1342"/>
        <v>0</v>
      </c>
      <c r="IR586" s="35"/>
      <c r="IS586" s="35"/>
      <c r="IT586" s="35"/>
      <c r="IU586" s="21">
        <f t="shared" si="1343"/>
        <v>9815.5300000000007</v>
      </c>
      <c r="IV586" s="21">
        <f t="shared" si="1344"/>
        <v>9050.01</v>
      </c>
      <c r="IW586" s="21">
        <f t="shared" si="1345"/>
        <v>8433.44</v>
      </c>
      <c r="IX586" s="35"/>
      <c r="IY586" s="35"/>
      <c r="IZ586" s="35"/>
      <c r="JA586" s="21">
        <f t="shared" si="1223"/>
        <v>0</v>
      </c>
      <c r="JB586" s="21">
        <f t="shared" si="1223"/>
        <v>0</v>
      </c>
      <c r="JC586" s="21">
        <f t="shared" si="1223"/>
        <v>0</v>
      </c>
      <c r="JD586" s="23"/>
      <c r="JE586" s="23"/>
      <c r="JF586" s="23"/>
      <c r="JG586" s="35"/>
      <c r="JH586" s="35"/>
      <c r="JI586" s="35"/>
      <c r="JJ586" s="21">
        <f t="shared" si="1346"/>
        <v>0</v>
      </c>
      <c r="JK586" s="21">
        <f t="shared" si="1347"/>
        <v>0</v>
      </c>
      <c r="JL586" s="21">
        <f t="shared" si="1348"/>
        <v>0</v>
      </c>
      <c r="JM586" s="35"/>
      <c r="JN586" s="35"/>
      <c r="JO586" s="35"/>
      <c r="JP586" s="21">
        <f t="shared" si="1349"/>
        <v>14318.07</v>
      </c>
      <c r="JQ586" s="21">
        <f t="shared" si="1350"/>
        <v>12654.63</v>
      </c>
      <c r="JR586" s="21">
        <f t="shared" si="1351"/>
        <v>12157.08</v>
      </c>
      <c r="JS586" s="35"/>
      <c r="JT586" s="35"/>
      <c r="JU586" s="35"/>
      <c r="JV586" s="21">
        <f t="shared" si="1224"/>
        <v>0</v>
      </c>
      <c r="JW586" s="21">
        <f t="shared" si="1224"/>
        <v>0</v>
      </c>
      <c r="JX586" s="21">
        <f t="shared" si="1224"/>
        <v>0</v>
      </c>
      <c r="JY586" s="23"/>
      <c r="JZ586" s="23"/>
      <c r="KA586" s="23"/>
      <c r="KB586" s="35"/>
      <c r="KC586" s="35"/>
      <c r="KD586" s="35"/>
      <c r="KE586" s="21">
        <f t="shared" si="1352"/>
        <v>0</v>
      </c>
      <c r="KF586" s="21">
        <f t="shared" si="1353"/>
        <v>0</v>
      </c>
      <c r="KG586" s="21">
        <f t="shared" si="1354"/>
        <v>0</v>
      </c>
      <c r="KH586" s="35"/>
      <c r="KI586" s="35"/>
      <c r="KJ586" s="35"/>
      <c r="KK586" s="21">
        <f t="shared" si="1355"/>
        <v>10089.73</v>
      </c>
      <c r="KL586" s="21">
        <f t="shared" si="1356"/>
        <v>8687.5400000000009</v>
      </c>
      <c r="KM586" s="21">
        <f t="shared" si="1357"/>
        <v>8120.71</v>
      </c>
      <c r="KN586" s="35"/>
      <c r="KO586" s="35"/>
      <c r="KP586" s="35"/>
      <c r="KQ586" s="21">
        <f t="shared" si="1225"/>
        <v>0</v>
      </c>
      <c r="KR586" s="21">
        <f t="shared" si="1225"/>
        <v>0</v>
      </c>
      <c r="KS586" s="21">
        <f t="shared" si="1225"/>
        <v>0</v>
      </c>
      <c r="KT586" s="23"/>
      <c r="KU586" s="23">
        <v>1</v>
      </c>
      <c r="KV586" s="23">
        <v>1</v>
      </c>
      <c r="KW586" s="35"/>
      <c r="KX586" s="35"/>
      <c r="KY586" s="35"/>
      <c r="KZ586" s="21">
        <f t="shared" si="1358"/>
        <v>0</v>
      </c>
      <c r="LA586" s="21">
        <f t="shared" si="1359"/>
        <v>21108.77</v>
      </c>
      <c r="LB586" s="21">
        <f t="shared" si="1360"/>
        <v>21108.77</v>
      </c>
      <c r="LC586" s="35"/>
      <c r="LD586" s="35"/>
      <c r="LE586" s="35"/>
      <c r="LF586" s="21">
        <f t="shared" si="1361"/>
        <v>9054.2199999999993</v>
      </c>
      <c r="LG586" s="21">
        <f t="shared" si="1362"/>
        <v>7868.62</v>
      </c>
      <c r="LH586" s="21">
        <f t="shared" si="1363"/>
        <v>7452.07</v>
      </c>
      <c r="LI586" s="35"/>
      <c r="LJ586" s="35"/>
      <c r="LK586" s="35"/>
      <c r="LL586" s="21">
        <f t="shared" si="1226"/>
        <v>0</v>
      </c>
      <c r="LM586" s="21">
        <f t="shared" si="1226"/>
        <v>7868.62</v>
      </c>
      <c r="LN586" s="21">
        <f t="shared" si="1226"/>
        <v>7452.07</v>
      </c>
      <c r="LO586" s="23"/>
      <c r="LP586" s="23"/>
      <c r="LQ586" s="23"/>
      <c r="LR586" s="35"/>
      <c r="LS586" s="35"/>
      <c r="LT586" s="35"/>
      <c r="LU586" s="21">
        <f t="shared" si="1364"/>
        <v>0</v>
      </c>
      <c r="LV586" s="21">
        <f t="shared" si="1365"/>
        <v>0</v>
      </c>
      <c r="LW586" s="21">
        <f t="shared" si="1366"/>
        <v>0</v>
      </c>
      <c r="LX586" s="35"/>
      <c r="LY586" s="35"/>
      <c r="LZ586" s="35"/>
      <c r="MA586" s="21">
        <f t="shared" si="1367"/>
        <v>12108.93</v>
      </c>
      <c r="MB586" s="21">
        <f t="shared" si="1368"/>
        <v>11024.39</v>
      </c>
      <c r="MC586" s="21">
        <f t="shared" si="1369"/>
        <v>10480</v>
      </c>
      <c r="MD586" s="35"/>
      <c r="ME586" s="35"/>
      <c r="MF586" s="35"/>
      <c r="MG586" s="21">
        <f t="shared" si="1227"/>
        <v>0</v>
      </c>
      <c r="MH586" s="21">
        <f t="shared" si="1227"/>
        <v>0</v>
      </c>
      <c r="MI586" s="21">
        <f t="shared" si="1227"/>
        <v>0</v>
      </c>
      <c r="MJ586" s="23"/>
      <c r="MK586" s="23"/>
      <c r="ML586" s="23"/>
      <c r="MM586" s="35"/>
      <c r="MN586" s="35"/>
      <c r="MO586" s="35"/>
      <c r="MP586" s="21">
        <f t="shared" si="1370"/>
        <v>0</v>
      </c>
      <c r="MQ586" s="21">
        <f t="shared" si="1371"/>
        <v>0</v>
      </c>
      <c r="MR586" s="21">
        <f t="shared" si="1372"/>
        <v>0</v>
      </c>
      <c r="MS586" s="35"/>
      <c r="MT586" s="35"/>
      <c r="MU586" s="35"/>
      <c r="MV586" s="21">
        <f t="shared" si="1373"/>
        <v>14134.07</v>
      </c>
      <c r="MW586" s="21">
        <f t="shared" si="1374"/>
        <v>12503.85</v>
      </c>
      <c r="MX586" s="21">
        <f t="shared" si="1375"/>
        <v>11650.02</v>
      </c>
      <c r="MY586" s="35"/>
      <c r="MZ586" s="35"/>
      <c r="NA586" s="35"/>
      <c r="NB586" s="21">
        <f t="shared" si="1228"/>
        <v>0</v>
      </c>
      <c r="NC586" s="21">
        <f t="shared" si="1228"/>
        <v>0</v>
      </c>
      <c r="ND586" s="21">
        <f t="shared" si="1228"/>
        <v>0</v>
      </c>
      <c r="NE586" s="23"/>
      <c r="NF586" s="23"/>
      <c r="NG586" s="23"/>
      <c r="NH586" s="35"/>
      <c r="NI586" s="35"/>
      <c r="NJ586" s="35"/>
      <c r="NK586" s="21">
        <f t="shared" si="1376"/>
        <v>0</v>
      </c>
      <c r="NL586" s="21">
        <f t="shared" si="1377"/>
        <v>0</v>
      </c>
      <c r="NM586" s="21">
        <f t="shared" si="1378"/>
        <v>0</v>
      </c>
      <c r="NN586" s="35"/>
      <c r="NO586" s="35"/>
      <c r="NP586" s="35"/>
      <c r="NQ586" s="21">
        <f t="shared" si="1379"/>
        <v>8469.51</v>
      </c>
      <c r="NR586" s="21">
        <f t="shared" si="1380"/>
        <v>7978.32</v>
      </c>
      <c r="NS586" s="21">
        <f t="shared" si="1381"/>
        <v>7489.16</v>
      </c>
      <c r="NT586" s="35"/>
      <c r="NU586" s="35"/>
      <c r="NV586" s="35"/>
      <c r="NW586" s="21">
        <f t="shared" si="1229"/>
        <v>0</v>
      </c>
      <c r="NX586" s="21">
        <f t="shared" si="1229"/>
        <v>0</v>
      </c>
      <c r="NY586" s="21">
        <f t="shared" si="1229"/>
        <v>0</v>
      </c>
      <c r="NZ586" s="23"/>
      <c r="OA586" s="23"/>
      <c r="OB586" s="23"/>
      <c r="OC586" s="35"/>
      <c r="OD586" s="35"/>
      <c r="OE586" s="35"/>
      <c r="OF586" s="21">
        <f t="shared" si="1382"/>
        <v>0</v>
      </c>
      <c r="OG586" s="21">
        <f t="shared" si="1383"/>
        <v>0</v>
      </c>
      <c r="OH586" s="21">
        <f t="shared" si="1384"/>
        <v>0</v>
      </c>
      <c r="OI586" s="35"/>
      <c r="OJ586" s="35"/>
      <c r="OK586" s="35"/>
      <c r="OL586" s="21">
        <f t="shared" si="1385"/>
        <v>11916.83</v>
      </c>
      <c r="OM586" s="21">
        <f t="shared" si="1386"/>
        <v>11699.11</v>
      </c>
      <c r="ON586" s="21">
        <f t="shared" si="1387"/>
        <v>11077.11</v>
      </c>
      <c r="OO586" s="35"/>
      <c r="OP586" s="35"/>
      <c r="OQ586" s="35"/>
      <c r="OR586" s="21">
        <f t="shared" si="1230"/>
        <v>0</v>
      </c>
      <c r="OS586" s="21">
        <f t="shared" si="1230"/>
        <v>0</v>
      </c>
      <c r="OT586" s="21">
        <f t="shared" si="1230"/>
        <v>0</v>
      </c>
      <c r="OU586" s="23">
        <v>3</v>
      </c>
      <c r="OV586" s="23">
        <v>4</v>
      </c>
      <c r="OW586" s="23">
        <v>4</v>
      </c>
      <c r="OX586" s="35"/>
      <c r="OY586" s="35"/>
      <c r="OZ586" s="35"/>
      <c r="PA586" s="21">
        <f t="shared" si="1388"/>
        <v>63326.31</v>
      </c>
      <c r="PB586" s="21">
        <f t="shared" si="1389"/>
        <v>84435.08</v>
      </c>
      <c r="PC586" s="21">
        <f t="shared" si="1390"/>
        <v>84435.08</v>
      </c>
      <c r="PD586" s="35"/>
      <c r="PE586" s="35"/>
      <c r="PF586" s="35"/>
      <c r="PG586" s="21">
        <f t="shared" si="1391"/>
        <v>9465.7000000000007</v>
      </c>
      <c r="PH586" s="21">
        <f t="shared" si="1392"/>
        <v>9121.5300000000007</v>
      </c>
      <c r="PI586" s="21">
        <f t="shared" si="1393"/>
        <v>8663.4</v>
      </c>
      <c r="PJ586" s="35"/>
      <c r="PK586" s="35"/>
      <c r="PL586" s="35"/>
      <c r="PM586" s="21">
        <f t="shared" si="1231"/>
        <v>28397.1</v>
      </c>
      <c r="PN586" s="21">
        <f t="shared" si="1231"/>
        <v>36486.120000000003</v>
      </c>
      <c r="PO586" s="21">
        <f t="shared" si="1231"/>
        <v>34653.599999999999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4"/>
        <v>21108.77</v>
      </c>
      <c r="PW586" s="21">
        <f t="shared" si="1395"/>
        <v>21108.77</v>
      </c>
      <c r="PX586" s="21">
        <f t="shared" si="1396"/>
        <v>21108.77</v>
      </c>
      <c r="PY586" s="35"/>
      <c r="PZ586" s="35"/>
      <c r="QA586" s="35"/>
      <c r="QB586" s="21">
        <f t="shared" si="1397"/>
        <v>11622.15</v>
      </c>
      <c r="QC586" s="21">
        <f t="shared" si="1398"/>
        <v>10531.81</v>
      </c>
      <c r="QD586" s="21">
        <f t="shared" si="1399"/>
        <v>9959.31</v>
      </c>
      <c r="QE586" s="35"/>
      <c r="QF586" s="35"/>
      <c r="QG586" s="35"/>
      <c r="QH586" s="21">
        <f t="shared" si="1232"/>
        <v>11622.15</v>
      </c>
      <c r="QI586" s="21">
        <f t="shared" si="1232"/>
        <v>10531.81</v>
      </c>
      <c r="QJ586" s="21">
        <f t="shared" si="1232"/>
        <v>9959.31</v>
      </c>
      <c r="QK586" s="23"/>
      <c r="QL586" s="23"/>
      <c r="QM586" s="23"/>
      <c r="QN586" s="35"/>
      <c r="QO586" s="35"/>
      <c r="QP586" s="35"/>
      <c r="QQ586" s="21">
        <f t="shared" si="1400"/>
        <v>0</v>
      </c>
      <c r="QR586" s="21">
        <f t="shared" si="1401"/>
        <v>0</v>
      </c>
      <c r="QS586" s="21">
        <f t="shared" si="1402"/>
        <v>0</v>
      </c>
      <c r="QT586" s="35"/>
      <c r="QU586" s="35"/>
      <c r="QV586" s="35"/>
      <c r="QW586" s="21">
        <f t="shared" si="1403"/>
        <v>10469.43</v>
      </c>
      <c r="QX586" s="21">
        <f t="shared" si="1404"/>
        <v>9828.3799999999992</v>
      </c>
      <c r="QY586" s="21">
        <f t="shared" si="1405"/>
        <v>9150.26</v>
      </c>
      <c r="QZ586" s="35"/>
      <c r="RA586" s="35"/>
      <c r="RB586" s="35"/>
      <c r="RC586" s="21">
        <f t="shared" si="1233"/>
        <v>0</v>
      </c>
      <c r="RD586" s="21">
        <f t="shared" si="1233"/>
        <v>0</v>
      </c>
      <c r="RE586" s="21">
        <f t="shared" si="1233"/>
        <v>0</v>
      </c>
      <c r="RF586" s="23">
        <v>1</v>
      </c>
      <c r="RG586" s="23">
        <v>2</v>
      </c>
      <c r="RH586" s="23">
        <v>2</v>
      </c>
      <c r="RI586" s="35"/>
      <c r="RJ586" s="35"/>
      <c r="RK586" s="35"/>
      <c r="RL586" s="21">
        <f t="shared" si="1406"/>
        <v>21108.77</v>
      </c>
      <c r="RM586" s="21">
        <f t="shared" si="1407"/>
        <v>42217.54</v>
      </c>
      <c r="RN586" s="21">
        <f t="shared" si="1408"/>
        <v>42217.54</v>
      </c>
      <c r="RO586" s="35"/>
      <c r="RP586" s="35"/>
      <c r="RQ586" s="35"/>
      <c r="RR586" s="21">
        <f t="shared" si="1409"/>
        <v>7227.76</v>
      </c>
      <c r="RS586" s="21">
        <f t="shared" si="1410"/>
        <v>7268.69</v>
      </c>
      <c r="RT586" s="21">
        <f t="shared" si="1411"/>
        <v>6755.85</v>
      </c>
      <c r="RU586" s="35"/>
      <c r="RV586" s="35"/>
      <c r="RW586" s="35"/>
      <c r="RX586" s="21">
        <f t="shared" si="1234"/>
        <v>7227.76</v>
      </c>
      <c r="RY586" s="21">
        <f t="shared" si="1234"/>
        <v>14537.38</v>
      </c>
      <c r="RZ586" s="21">
        <f t="shared" si="1234"/>
        <v>13511.7</v>
      </c>
      <c r="SA586" s="23">
        <v>10</v>
      </c>
      <c r="SB586" s="23">
        <v>7</v>
      </c>
      <c r="SC586" s="23">
        <v>7</v>
      </c>
      <c r="SD586" s="35"/>
      <c r="SE586" s="35"/>
      <c r="SF586" s="35"/>
      <c r="SG586" s="21">
        <f t="shared" si="1412"/>
        <v>211087.7</v>
      </c>
      <c r="SH586" s="21">
        <f t="shared" si="1413"/>
        <v>147761.39000000001</v>
      </c>
      <c r="SI586" s="21">
        <f t="shared" si="1414"/>
        <v>147761.39000000001</v>
      </c>
      <c r="SJ586" s="35"/>
      <c r="SK586" s="35"/>
      <c r="SL586" s="35"/>
      <c r="SM586" s="21">
        <f t="shared" si="1415"/>
        <v>10546.28</v>
      </c>
      <c r="SN586" s="21">
        <f t="shared" si="1416"/>
        <v>8943.4500000000007</v>
      </c>
      <c r="SO586" s="21">
        <f t="shared" si="1417"/>
        <v>8384.42</v>
      </c>
      <c r="SP586" s="35"/>
      <c r="SQ586" s="35"/>
      <c r="SR586" s="35"/>
      <c r="SS586" s="21">
        <f t="shared" si="1235"/>
        <v>105462.8</v>
      </c>
      <c r="ST586" s="21">
        <f t="shared" si="1235"/>
        <v>62604.15</v>
      </c>
      <c r="SU586" s="21">
        <f t="shared" si="1235"/>
        <v>58690.94</v>
      </c>
      <c r="SV586" s="23">
        <v>1</v>
      </c>
      <c r="SW586" s="23"/>
      <c r="SX586" s="23"/>
      <c r="SY586" s="35"/>
      <c r="SZ586" s="35"/>
      <c r="TA586" s="35"/>
      <c r="TB586" s="21">
        <f t="shared" si="1418"/>
        <v>21108.77</v>
      </c>
      <c r="TC586" s="21">
        <f t="shared" si="1419"/>
        <v>0</v>
      </c>
      <c r="TD586" s="21">
        <f t="shared" si="1420"/>
        <v>0</v>
      </c>
      <c r="TE586" s="35"/>
      <c r="TF586" s="35"/>
      <c r="TG586" s="35"/>
      <c r="TH586" s="21">
        <f t="shared" si="1421"/>
        <v>10688.04</v>
      </c>
      <c r="TI586" s="21">
        <f t="shared" si="1422"/>
        <v>9485.15</v>
      </c>
      <c r="TJ586" s="21">
        <f t="shared" si="1423"/>
        <v>8976.2999999999993</v>
      </c>
      <c r="TK586" s="35"/>
      <c r="TL586" s="35"/>
      <c r="TM586" s="35"/>
      <c r="TN586" s="21">
        <f t="shared" si="1236"/>
        <v>10688.04</v>
      </c>
      <c r="TO586" s="21">
        <f t="shared" si="1236"/>
        <v>0</v>
      </c>
      <c r="TP586" s="21">
        <f t="shared" si="1236"/>
        <v>0</v>
      </c>
      <c r="TQ586" s="23"/>
      <c r="TR586" s="23"/>
      <c r="TS586" s="23"/>
      <c r="TT586" s="35"/>
      <c r="TU586" s="35"/>
      <c r="TV586" s="35"/>
      <c r="TW586" s="21">
        <f t="shared" si="1424"/>
        <v>0</v>
      </c>
      <c r="TX586" s="21">
        <f t="shared" si="1425"/>
        <v>0</v>
      </c>
      <c r="TY586" s="21">
        <f t="shared" si="1426"/>
        <v>0</v>
      </c>
      <c r="TZ586" s="35"/>
      <c r="UA586" s="35"/>
      <c r="UB586" s="35"/>
      <c r="UC586" s="21">
        <f t="shared" si="1427"/>
        <v>11591.06</v>
      </c>
      <c r="UD586" s="21">
        <f t="shared" si="1428"/>
        <v>10046.68</v>
      </c>
      <c r="UE586" s="21">
        <f t="shared" si="1429"/>
        <v>9409.7800000000007</v>
      </c>
      <c r="UF586" s="35"/>
      <c r="UG586" s="35"/>
      <c r="UH586" s="35"/>
      <c r="UI586" s="21">
        <f t="shared" si="1237"/>
        <v>0</v>
      </c>
      <c r="UJ586" s="21">
        <f t="shared" si="1237"/>
        <v>0</v>
      </c>
      <c r="UK586" s="21">
        <f t="shared" si="1237"/>
        <v>0</v>
      </c>
      <c r="UL586" s="23">
        <v>3</v>
      </c>
      <c r="UM586" s="23">
        <v>4</v>
      </c>
      <c r="UN586" s="23">
        <v>4</v>
      </c>
      <c r="UO586" s="35"/>
      <c r="UP586" s="35"/>
      <c r="UQ586" s="35"/>
      <c r="UR586" s="21">
        <f t="shared" si="1430"/>
        <v>63326.31</v>
      </c>
      <c r="US586" s="21">
        <f t="shared" si="1431"/>
        <v>84435.08</v>
      </c>
      <c r="UT586" s="21">
        <f t="shared" si="1432"/>
        <v>84435.08</v>
      </c>
      <c r="UU586" s="35"/>
      <c r="UV586" s="35"/>
      <c r="UW586" s="35"/>
      <c r="UX586" s="21">
        <f t="shared" si="1433"/>
        <v>11085.52</v>
      </c>
      <c r="UY586" s="21">
        <f t="shared" si="1434"/>
        <v>9937.4599999999991</v>
      </c>
      <c r="UZ586" s="21">
        <f t="shared" si="1435"/>
        <v>9223.1</v>
      </c>
      <c r="VA586" s="35"/>
      <c r="VB586" s="35"/>
      <c r="VC586" s="35"/>
      <c r="VD586" s="21">
        <f t="shared" si="1238"/>
        <v>33256.559999999998</v>
      </c>
      <c r="VE586" s="21">
        <f t="shared" si="1238"/>
        <v>39749.839999999997</v>
      </c>
      <c r="VF586" s="21">
        <f t="shared" si="1238"/>
        <v>36892.400000000001</v>
      </c>
      <c r="VG586" s="23"/>
      <c r="VH586" s="23"/>
      <c r="VI586" s="23"/>
      <c r="VJ586" s="35"/>
      <c r="VK586" s="35"/>
      <c r="VL586" s="35"/>
      <c r="VM586" s="21">
        <f t="shared" si="1436"/>
        <v>0</v>
      </c>
      <c r="VN586" s="21">
        <f t="shared" si="1437"/>
        <v>0</v>
      </c>
      <c r="VO586" s="21">
        <f t="shared" si="1438"/>
        <v>0</v>
      </c>
      <c r="VP586" s="35"/>
      <c r="VQ586" s="35"/>
      <c r="VR586" s="35"/>
      <c r="VS586" s="21">
        <f t="shared" si="1439"/>
        <v>0</v>
      </c>
      <c r="VT586" s="21">
        <f t="shared" si="1440"/>
        <v>0</v>
      </c>
      <c r="VU586" s="21">
        <f t="shared" si="1441"/>
        <v>0</v>
      </c>
      <c r="VV586" s="35"/>
      <c r="VW586" s="35"/>
      <c r="VX586" s="35"/>
      <c r="VY586" s="21">
        <f t="shared" si="1239"/>
        <v>0</v>
      </c>
      <c r="VZ586" s="21">
        <f t="shared" si="1239"/>
        <v>0</v>
      </c>
      <c r="WA586" s="21">
        <f t="shared" si="1239"/>
        <v>0</v>
      </c>
      <c r="WB586" s="23"/>
      <c r="WC586" s="23"/>
      <c r="WD586" s="23"/>
      <c r="WE586" s="35"/>
      <c r="WF586" s="35"/>
      <c r="WG586" s="35"/>
      <c r="WH586" s="21">
        <f t="shared" si="1442"/>
        <v>0</v>
      </c>
      <c r="WI586" s="21">
        <f t="shared" si="1443"/>
        <v>0</v>
      </c>
      <c r="WJ586" s="21">
        <f t="shared" si="1444"/>
        <v>0</v>
      </c>
      <c r="WK586" s="35"/>
      <c r="WL586" s="35"/>
      <c r="WM586" s="35"/>
      <c r="WN586" s="21">
        <f t="shared" si="1445"/>
        <v>8370.7199999999993</v>
      </c>
      <c r="WO586" s="21">
        <f t="shared" si="1446"/>
        <v>8083.1</v>
      </c>
      <c r="WP586" s="21">
        <f t="shared" si="1447"/>
        <v>7659.44</v>
      </c>
      <c r="WQ586" s="35"/>
      <c r="WR586" s="35"/>
      <c r="WS586" s="35"/>
      <c r="WT586" s="21">
        <f t="shared" si="1240"/>
        <v>0</v>
      </c>
      <c r="WU586" s="21">
        <f t="shared" si="1240"/>
        <v>0</v>
      </c>
      <c r="WV586" s="21">
        <f t="shared" si="1240"/>
        <v>0</v>
      </c>
      <c r="WW586" s="23"/>
      <c r="WX586" s="23"/>
      <c r="WY586" s="23"/>
      <c r="WZ586" s="35"/>
      <c r="XA586" s="35"/>
      <c r="XB586" s="35"/>
      <c r="XC586" s="21">
        <f t="shared" si="1448"/>
        <v>0</v>
      </c>
      <c r="XD586" s="21">
        <f t="shared" si="1449"/>
        <v>0</v>
      </c>
      <c r="XE586" s="21">
        <f t="shared" si="1450"/>
        <v>0</v>
      </c>
      <c r="XF586" s="35"/>
      <c r="XG586" s="35"/>
      <c r="XH586" s="35"/>
      <c r="XI586" s="21">
        <f t="shared" si="1451"/>
        <v>8496.8700000000008</v>
      </c>
      <c r="XJ586" s="21">
        <f t="shared" si="1452"/>
        <v>7862.2</v>
      </c>
      <c r="XK586" s="21">
        <f t="shared" si="1453"/>
        <v>7380.96</v>
      </c>
      <c r="XL586" s="35"/>
      <c r="XM586" s="35"/>
      <c r="XN586" s="35"/>
      <c r="XO586" s="21">
        <f t="shared" si="1241"/>
        <v>0</v>
      </c>
      <c r="XP586" s="21">
        <f t="shared" si="1241"/>
        <v>0</v>
      </c>
      <c r="XQ586" s="21">
        <f t="shared" si="1241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4"/>
        <v>21108.77</v>
      </c>
      <c r="XY586" s="21">
        <f t="shared" si="1455"/>
        <v>21108.77</v>
      </c>
      <c r="XZ586" s="21">
        <f t="shared" si="1456"/>
        <v>21108.77</v>
      </c>
      <c r="YA586" s="35"/>
      <c r="YB586" s="35"/>
      <c r="YC586" s="35"/>
      <c r="YD586" s="21">
        <f t="shared" si="1457"/>
        <v>7425.03</v>
      </c>
      <c r="YE586" s="21">
        <f t="shared" si="1458"/>
        <v>7149.31</v>
      </c>
      <c r="YF586" s="21">
        <f t="shared" si="1459"/>
        <v>6708.06</v>
      </c>
      <c r="YG586" s="35"/>
      <c r="YH586" s="35"/>
      <c r="YI586" s="35"/>
      <c r="YJ586" s="21">
        <f t="shared" si="1242"/>
        <v>7425.03</v>
      </c>
      <c r="YK586" s="21">
        <f t="shared" si="1242"/>
        <v>7149.31</v>
      </c>
      <c r="YL586" s="21">
        <f t="shared" si="1242"/>
        <v>6708.06</v>
      </c>
      <c r="YM586" s="23">
        <v>1</v>
      </c>
      <c r="YN586" s="23"/>
      <c r="YO586" s="23"/>
      <c r="YP586" s="35"/>
      <c r="YQ586" s="35"/>
      <c r="YR586" s="35"/>
      <c r="YS586" s="21">
        <f t="shared" si="1460"/>
        <v>21108.77</v>
      </c>
      <c r="YT586" s="21">
        <f t="shared" si="1461"/>
        <v>0</v>
      </c>
      <c r="YU586" s="21">
        <f t="shared" si="1462"/>
        <v>0</v>
      </c>
      <c r="YV586" s="35"/>
      <c r="YW586" s="35"/>
      <c r="YX586" s="35"/>
      <c r="YY586" s="21">
        <f t="shared" si="1463"/>
        <v>9189.8799999999992</v>
      </c>
      <c r="YZ586" s="21">
        <f t="shared" si="1464"/>
        <v>8322.15</v>
      </c>
      <c r="ZA586" s="21">
        <f t="shared" si="1465"/>
        <v>7772.19</v>
      </c>
      <c r="ZB586" s="35"/>
      <c r="ZC586" s="35"/>
      <c r="ZD586" s="35"/>
      <c r="ZE586" s="21">
        <f t="shared" si="1243"/>
        <v>9189.8799999999992</v>
      </c>
      <c r="ZF586" s="21">
        <f t="shared" si="1243"/>
        <v>0</v>
      </c>
      <c r="ZG586" s="21">
        <f t="shared" si="1243"/>
        <v>0</v>
      </c>
      <c r="ZH586" s="23"/>
      <c r="ZI586" s="23"/>
      <c r="ZJ586" s="23"/>
      <c r="ZK586" s="35"/>
      <c r="ZL586" s="35"/>
      <c r="ZM586" s="35"/>
      <c r="ZN586" s="21">
        <f t="shared" si="1466"/>
        <v>0</v>
      </c>
      <c r="ZO586" s="21">
        <f t="shared" si="1467"/>
        <v>0</v>
      </c>
      <c r="ZP586" s="21">
        <f t="shared" si="1468"/>
        <v>0</v>
      </c>
      <c r="ZQ586" s="35"/>
      <c r="ZR586" s="35"/>
      <c r="ZS586" s="35"/>
      <c r="ZT586" s="21">
        <f t="shared" si="1469"/>
        <v>12026.36</v>
      </c>
      <c r="ZU586" s="21">
        <f t="shared" si="1470"/>
        <v>7313.46</v>
      </c>
      <c r="ZV586" s="21">
        <f t="shared" si="1471"/>
        <v>6817.33</v>
      </c>
      <c r="ZW586" s="35"/>
      <c r="ZX586" s="35"/>
      <c r="ZY586" s="35"/>
      <c r="ZZ586" s="21">
        <f t="shared" si="1244"/>
        <v>0</v>
      </c>
      <c r="AAA586" s="21">
        <f t="shared" si="1244"/>
        <v>0</v>
      </c>
      <c r="AAB586" s="21">
        <f t="shared" si="1244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2"/>
        <v>21108.77</v>
      </c>
      <c r="AAJ586" s="21">
        <f t="shared" si="1473"/>
        <v>21108.77</v>
      </c>
      <c r="AAK586" s="21">
        <f t="shared" si="1474"/>
        <v>21108.77</v>
      </c>
      <c r="AAL586" s="35"/>
      <c r="AAM586" s="35"/>
      <c r="AAN586" s="35"/>
      <c r="AAO586" s="21">
        <f t="shared" si="1475"/>
        <v>10386.99</v>
      </c>
      <c r="AAP586" s="21">
        <f t="shared" si="1476"/>
        <v>9970.67</v>
      </c>
      <c r="AAQ586" s="21">
        <f t="shared" si="1477"/>
        <v>9331.82</v>
      </c>
      <c r="AAR586" s="35"/>
      <c r="AAS586" s="35"/>
      <c r="AAT586" s="35"/>
      <c r="AAU586" s="21">
        <f t="shared" si="1245"/>
        <v>10386.99</v>
      </c>
      <c r="AAV586" s="21">
        <f t="shared" si="1245"/>
        <v>9970.67</v>
      </c>
      <c r="AAW586" s="21">
        <f t="shared" si="1245"/>
        <v>9331.82</v>
      </c>
      <c r="AAX586" s="23">
        <v>4</v>
      </c>
      <c r="AAY586" s="23">
        <v>6</v>
      </c>
      <c r="AAZ586" s="23">
        <v>6</v>
      </c>
      <c r="ABA586" s="35"/>
      <c r="ABB586" s="35"/>
      <c r="ABC586" s="35"/>
      <c r="ABD586" s="21">
        <f t="shared" si="1478"/>
        <v>84435.08</v>
      </c>
      <c r="ABE586" s="21">
        <f t="shared" si="1479"/>
        <v>126652.62</v>
      </c>
      <c r="ABF586" s="21">
        <f t="shared" si="1480"/>
        <v>126652.62</v>
      </c>
      <c r="ABG586" s="35"/>
      <c r="ABH586" s="35"/>
      <c r="ABI586" s="35"/>
      <c r="ABJ586" s="21">
        <f t="shared" si="1481"/>
        <v>6588.22</v>
      </c>
      <c r="ABK586" s="21">
        <f t="shared" si="1482"/>
        <v>6168.74</v>
      </c>
      <c r="ABL586" s="21">
        <f t="shared" si="1483"/>
        <v>5724.52</v>
      </c>
      <c r="ABM586" s="35"/>
      <c r="ABN586" s="35"/>
      <c r="ABO586" s="35"/>
      <c r="ABP586" s="21">
        <f t="shared" si="1246"/>
        <v>26352.880000000001</v>
      </c>
      <c r="ABQ586" s="21">
        <f t="shared" si="1246"/>
        <v>37012.44</v>
      </c>
      <c r="ABR586" s="21">
        <f t="shared" si="1246"/>
        <v>34347.120000000003</v>
      </c>
      <c r="ABS586" s="23">
        <v>4</v>
      </c>
      <c r="ABT586" s="23">
        <v>3</v>
      </c>
      <c r="ABU586" s="23">
        <v>3</v>
      </c>
      <c r="ABV586" s="35"/>
      <c r="ABW586" s="35"/>
      <c r="ABX586" s="35"/>
      <c r="ABY586" s="21">
        <f t="shared" si="1484"/>
        <v>84435.08</v>
      </c>
      <c r="ABZ586" s="21">
        <f t="shared" si="1485"/>
        <v>63326.31</v>
      </c>
      <c r="ACA586" s="21">
        <f t="shared" si="1486"/>
        <v>63326.31</v>
      </c>
      <c r="ACB586" s="35"/>
      <c r="ACC586" s="35"/>
      <c r="ACD586" s="35"/>
      <c r="ACE586" s="21">
        <f t="shared" si="1487"/>
        <v>8016.8</v>
      </c>
      <c r="ACF586" s="21">
        <f t="shared" si="1488"/>
        <v>7369.7</v>
      </c>
      <c r="ACG586" s="21">
        <f t="shared" si="1489"/>
        <v>6968.94</v>
      </c>
      <c r="ACH586" s="35"/>
      <c r="ACI586" s="35"/>
      <c r="ACJ586" s="35"/>
      <c r="ACK586" s="21">
        <f t="shared" si="1247"/>
        <v>32067.200000000001</v>
      </c>
      <c r="ACL586" s="21">
        <f t="shared" si="1247"/>
        <v>22109.1</v>
      </c>
      <c r="ACM586" s="21">
        <f t="shared" si="1247"/>
        <v>20906.82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0"/>
        <v>42217.54</v>
      </c>
      <c r="ACU586" s="21">
        <f t="shared" si="1491"/>
        <v>42217.54</v>
      </c>
      <c r="ACV586" s="21">
        <f t="shared" si="1492"/>
        <v>42217.54</v>
      </c>
      <c r="ACW586" s="35"/>
      <c r="ACX586" s="35"/>
      <c r="ACY586" s="35"/>
      <c r="ACZ586" s="21">
        <f t="shared" si="1493"/>
        <v>8655.1200000000008</v>
      </c>
      <c r="ADA586" s="21">
        <f t="shared" si="1494"/>
        <v>8037.05</v>
      </c>
      <c r="ADB586" s="21">
        <f t="shared" si="1495"/>
        <v>7582.1</v>
      </c>
      <c r="ADC586" s="35"/>
      <c r="ADD586" s="35"/>
      <c r="ADE586" s="35"/>
      <c r="ADF586" s="21">
        <f t="shared" si="1248"/>
        <v>17310.240000000002</v>
      </c>
      <c r="ADG586" s="21">
        <f t="shared" si="1248"/>
        <v>16074.1</v>
      </c>
      <c r="ADH586" s="21">
        <f t="shared" si="1248"/>
        <v>15164.2</v>
      </c>
      <c r="ADI586" s="184"/>
      <c r="ADJ586" s="184"/>
      <c r="ADK586" s="184"/>
      <c r="ADL586" s="35"/>
      <c r="ADM586" s="35"/>
      <c r="ADN586" s="35"/>
      <c r="ADO586" s="21">
        <f t="shared" si="1496"/>
        <v>0</v>
      </c>
      <c r="ADP586" s="21">
        <f t="shared" si="1497"/>
        <v>0</v>
      </c>
      <c r="ADQ586" s="21">
        <f t="shared" si="1498"/>
        <v>0</v>
      </c>
      <c r="ADR586" s="35"/>
      <c r="ADS586" s="35"/>
      <c r="ADT586" s="35"/>
      <c r="ADU586" s="21">
        <f t="shared" si="1499"/>
        <v>7547.26</v>
      </c>
      <c r="ADV586" s="21">
        <f t="shared" si="1500"/>
        <v>6835.92</v>
      </c>
      <c r="ADW586" s="21">
        <f t="shared" si="1501"/>
        <v>6368.92</v>
      </c>
      <c r="ADX586" s="35"/>
      <c r="ADY586" s="35"/>
      <c r="ADZ586" s="35"/>
      <c r="AEA586" s="21">
        <f t="shared" si="1249"/>
        <v>0</v>
      </c>
      <c r="AEB586" s="21">
        <f t="shared" si="1249"/>
        <v>0</v>
      </c>
      <c r="AEC586" s="21">
        <f t="shared" si="1249"/>
        <v>0</v>
      </c>
      <c r="AED586" s="23">
        <v>27</v>
      </c>
      <c r="AEE586" s="23">
        <v>23</v>
      </c>
      <c r="AEF586" s="23">
        <v>23</v>
      </c>
      <c r="AEG586" s="35"/>
      <c r="AEH586" s="35"/>
      <c r="AEI586" s="35"/>
      <c r="AEJ586" s="21">
        <f t="shared" si="1502"/>
        <v>569936.79</v>
      </c>
      <c r="AEK586" s="21">
        <f t="shared" si="1503"/>
        <v>485501.71</v>
      </c>
      <c r="AEL586" s="21">
        <f t="shared" si="1504"/>
        <v>485501.71</v>
      </c>
      <c r="AEM586" s="35"/>
      <c r="AEN586" s="35"/>
      <c r="AEO586" s="35"/>
      <c r="AEP586" s="21">
        <f t="shared" si="1505"/>
        <v>8757.3700000000008</v>
      </c>
      <c r="AEQ586" s="21">
        <f t="shared" si="1506"/>
        <v>8672.15</v>
      </c>
      <c r="AER586" s="21">
        <f t="shared" si="1507"/>
        <v>8192.5400000000009</v>
      </c>
      <c r="AES586" s="35"/>
      <c r="AET586" s="35"/>
      <c r="AEU586" s="35"/>
      <c r="AEV586" s="21">
        <f t="shared" si="1250"/>
        <v>236448.99</v>
      </c>
      <c r="AEW586" s="21">
        <f t="shared" si="1250"/>
        <v>199459.45</v>
      </c>
      <c r="AEX586" s="21">
        <f t="shared" si="1250"/>
        <v>188428.42</v>
      </c>
      <c r="AEY586" s="23"/>
      <c r="AEZ586" s="23"/>
      <c r="AFA586" s="23"/>
      <c r="AFB586" s="35"/>
      <c r="AFC586" s="35"/>
      <c r="AFD586" s="35"/>
      <c r="AFE586" s="21">
        <f t="shared" si="1508"/>
        <v>0</v>
      </c>
      <c r="AFF586" s="21">
        <f t="shared" si="1509"/>
        <v>0</v>
      </c>
      <c r="AFG586" s="21">
        <f t="shared" si="1510"/>
        <v>0</v>
      </c>
      <c r="AFH586" s="35"/>
      <c r="AFI586" s="35"/>
      <c r="AFJ586" s="35"/>
      <c r="AFK586" s="21">
        <f t="shared" si="1511"/>
        <v>9516.76</v>
      </c>
      <c r="AFL586" s="21">
        <f t="shared" si="1512"/>
        <v>9024.68</v>
      </c>
      <c r="AFM586" s="21">
        <f t="shared" si="1513"/>
        <v>8508.6</v>
      </c>
      <c r="AFN586" s="35"/>
      <c r="AFO586" s="35"/>
      <c r="AFP586" s="35"/>
      <c r="AFQ586" s="21">
        <f t="shared" si="1251"/>
        <v>0</v>
      </c>
      <c r="AFR586" s="21">
        <f t="shared" si="1251"/>
        <v>0</v>
      </c>
      <c r="AFS586" s="21">
        <f t="shared" si="1251"/>
        <v>0</v>
      </c>
      <c r="AFT586" s="23"/>
      <c r="AFU586" s="23"/>
      <c r="AFV586" s="23"/>
      <c r="AFW586" s="35"/>
      <c r="AFX586" s="35"/>
      <c r="AFY586" s="35"/>
      <c r="AFZ586" s="21">
        <f t="shared" si="1514"/>
        <v>0</v>
      </c>
      <c r="AGA586" s="21">
        <f t="shared" si="1515"/>
        <v>0</v>
      </c>
      <c r="AGB586" s="21">
        <f t="shared" si="1516"/>
        <v>0</v>
      </c>
      <c r="AGC586" s="35"/>
      <c r="AGD586" s="35"/>
      <c r="AGE586" s="35"/>
      <c r="AGF586" s="21">
        <f t="shared" si="1517"/>
        <v>10432.32</v>
      </c>
      <c r="AGG586" s="21">
        <f t="shared" si="1518"/>
        <v>9300.2000000000007</v>
      </c>
      <c r="AGH586" s="21">
        <f t="shared" si="1519"/>
        <v>8774.73</v>
      </c>
      <c r="AGI586" s="35"/>
      <c r="AGJ586" s="35"/>
      <c r="AGK586" s="35"/>
      <c r="AGL586" s="21">
        <f t="shared" si="1252"/>
        <v>0</v>
      </c>
      <c r="AGM586" s="21">
        <f t="shared" si="1252"/>
        <v>0</v>
      </c>
      <c r="AGN586" s="21">
        <f t="shared" si="1252"/>
        <v>0</v>
      </c>
      <c r="AGO586" s="23"/>
      <c r="AGP586" s="23"/>
      <c r="AGQ586" s="23"/>
      <c r="AGR586" s="35"/>
      <c r="AGS586" s="35"/>
      <c r="AGT586" s="35"/>
      <c r="AGU586" s="21">
        <f t="shared" si="1520"/>
        <v>0</v>
      </c>
      <c r="AGV586" s="21">
        <f t="shared" si="1521"/>
        <v>0</v>
      </c>
      <c r="AGW586" s="21">
        <f t="shared" si="1522"/>
        <v>0</v>
      </c>
      <c r="AGX586" s="35"/>
      <c r="AGY586" s="35"/>
      <c r="AGZ586" s="35"/>
      <c r="AHA586" s="21">
        <f t="shared" si="1523"/>
        <v>15650.93</v>
      </c>
      <c r="AHB586" s="21">
        <f t="shared" si="1524"/>
        <v>13866.12</v>
      </c>
      <c r="AHC586" s="21">
        <f t="shared" si="1525"/>
        <v>13055.82</v>
      </c>
      <c r="AHD586" s="35"/>
      <c r="AHE586" s="35"/>
      <c r="AHF586" s="35"/>
      <c r="AHG586" s="21">
        <f t="shared" si="1253"/>
        <v>0</v>
      </c>
      <c r="AHH586" s="21">
        <f t="shared" si="1253"/>
        <v>0</v>
      </c>
      <c r="AHI586" s="21">
        <f t="shared" si="1253"/>
        <v>0</v>
      </c>
      <c r="AHJ586" s="23">
        <v>2</v>
      </c>
      <c r="AHK586" s="23">
        <v>1</v>
      </c>
      <c r="AHL586" s="23">
        <v>1</v>
      </c>
      <c r="AHM586" s="35"/>
      <c r="AHN586" s="35"/>
      <c r="AHO586" s="35"/>
      <c r="AHP586" s="21">
        <f t="shared" si="1526"/>
        <v>42217.54</v>
      </c>
      <c r="AHQ586" s="21">
        <f t="shared" si="1527"/>
        <v>21108.77</v>
      </c>
      <c r="AHR586" s="21">
        <f t="shared" si="1528"/>
        <v>21108.77</v>
      </c>
      <c r="AHS586" s="35"/>
      <c r="AHT586" s="35"/>
      <c r="AHU586" s="35"/>
      <c r="AHV586" s="21">
        <f t="shared" si="1529"/>
        <v>9179.83</v>
      </c>
      <c r="AHW586" s="21">
        <f t="shared" si="1530"/>
        <v>8533.27</v>
      </c>
      <c r="AHX586" s="21">
        <f t="shared" si="1531"/>
        <v>8007.16</v>
      </c>
      <c r="AHY586" s="35"/>
      <c r="AHZ586" s="35"/>
      <c r="AIA586" s="35"/>
      <c r="AIB586" s="21">
        <f t="shared" si="1254"/>
        <v>18359.66</v>
      </c>
      <c r="AIC586" s="21">
        <f t="shared" si="1254"/>
        <v>8533.27</v>
      </c>
      <c r="AID586" s="21">
        <f t="shared" si="1254"/>
        <v>8007.16</v>
      </c>
      <c r="AIE586" s="23"/>
      <c r="AIF586" s="23"/>
      <c r="AIG586" s="23"/>
      <c r="AIH586" s="35"/>
      <c r="AII586" s="35"/>
      <c r="AIJ586" s="35"/>
      <c r="AIK586" s="21">
        <f t="shared" si="1532"/>
        <v>0</v>
      </c>
      <c r="AIL586" s="21">
        <f t="shared" si="1533"/>
        <v>0</v>
      </c>
      <c r="AIM586" s="21">
        <f t="shared" si="1534"/>
        <v>0</v>
      </c>
      <c r="AIN586" s="35"/>
      <c r="AIO586" s="35"/>
      <c r="AIP586" s="35"/>
      <c r="AIQ586" s="21">
        <f t="shared" si="1535"/>
        <v>0</v>
      </c>
      <c r="AIR586" s="21">
        <f t="shared" si="1536"/>
        <v>0</v>
      </c>
      <c r="AIS586" s="21">
        <f t="shared" si="1537"/>
        <v>0</v>
      </c>
      <c r="AIT586" s="35"/>
      <c r="AIU586" s="35"/>
      <c r="AIV586" s="35"/>
      <c r="AIW586" s="21">
        <f t="shared" si="1255"/>
        <v>0</v>
      </c>
      <c r="AIX586" s="21">
        <f t="shared" si="1255"/>
        <v>0</v>
      </c>
      <c r="AIY586" s="21">
        <f t="shared" si="1255"/>
        <v>0</v>
      </c>
      <c r="AIZ586" s="23"/>
      <c r="AJA586" s="23"/>
      <c r="AJB586" s="23"/>
      <c r="AJC586" s="35"/>
      <c r="AJD586" s="35"/>
      <c r="AJE586" s="35"/>
      <c r="AJF586" s="21">
        <f t="shared" si="1538"/>
        <v>0</v>
      </c>
      <c r="AJG586" s="21">
        <f t="shared" si="1539"/>
        <v>0</v>
      </c>
      <c r="AJH586" s="21">
        <f t="shared" si="1540"/>
        <v>0</v>
      </c>
      <c r="AJI586" s="35"/>
      <c r="AJJ586" s="35"/>
      <c r="AJK586" s="35"/>
      <c r="AJL586" s="21">
        <f t="shared" si="1541"/>
        <v>9365.65</v>
      </c>
      <c r="AJM586" s="21">
        <f t="shared" si="1542"/>
        <v>8801.11</v>
      </c>
      <c r="AJN586" s="21">
        <f t="shared" si="1543"/>
        <v>8313.8799999999992</v>
      </c>
      <c r="AJO586" s="35"/>
      <c r="AJP586" s="35"/>
      <c r="AJQ586" s="35"/>
      <c r="AJR586" s="21">
        <f t="shared" si="1256"/>
        <v>0</v>
      </c>
      <c r="AJS586" s="21">
        <f t="shared" si="1256"/>
        <v>0</v>
      </c>
      <c r="AJT586" s="21">
        <f t="shared" si="1256"/>
        <v>0</v>
      </c>
      <c r="AJU586" s="23"/>
      <c r="AJV586" s="23"/>
      <c r="AJW586" s="23"/>
      <c r="AJX586" s="35"/>
      <c r="AJY586" s="35"/>
      <c r="AJZ586" s="35"/>
      <c r="AKA586" s="21">
        <f t="shared" si="1544"/>
        <v>0</v>
      </c>
      <c r="AKB586" s="21">
        <f t="shared" si="1545"/>
        <v>0</v>
      </c>
      <c r="AKC586" s="21">
        <f t="shared" si="1546"/>
        <v>0</v>
      </c>
      <c r="AKD586" s="35"/>
      <c r="AKE586" s="35"/>
      <c r="AKF586" s="35"/>
      <c r="AKG586" s="21">
        <f t="shared" si="1547"/>
        <v>9551.2099999999991</v>
      </c>
      <c r="AKH586" s="21">
        <f t="shared" si="1548"/>
        <v>8607.5499999999993</v>
      </c>
      <c r="AKI586" s="21">
        <f t="shared" si="1549"/>
        <v>8127.11</v>
      </c>
      <c r="AKJ586" s="35"/>
      <c r="AKK586" s="35"/>
      <c r="AKL586" s="35"/>
      <c r="AKM586" s="21">
        <f t="shared" si="1257"/>
        <v>0</v>
      </c>
      <c r="AKN586" s="21">
        <f t="shared" si="1257"/>
        <v>0</v>
      </c>
      <c r="AKO586" s="21">
        <f t="shared" si="1257"/>
        <v>0</v>
      </c>
      <c r="AKP586" s="23"/>
      <c r="AKQ586" s="23"/>
      <c r="AKR586" s="23"/>
      <c r="AKS586" s="35"/>
      <c r="AKT586" s="35"/>
      <c r="AKU586" s="35"/>
      <c r="AKV586" s="21">
        <f t="shared" si="1550"/>
        <v>0</v>
      </c>
      <c r="AKW586" s="21">
        <f t="shared" si="1551"/>
        <v>0</v>
      </c>
      <c r="AKX586" s="21">
        <f t="shared" si="1552"/>
        <v>0</v>
      </c>
      <c r="AKY586" s="35"/>
      <c r="AKZ586" s="35"/>
      <c r="ALA586" s="35"/>
      <c r="ALB586" s="21">
        <f t="shared" si="1553"/>
        <v>9695.65</v>
      </c>
      <c r="ALC586" s="21">
        <f t="shared" si="1554"/>
        <v>9096.3799999999992</v>
      </c>
      <c r="ALD586" s="21">
        <f t="shared" si="1555"/>
        <v>8481.7199999999993</v>
      </c>
      <c r="ALE586" s="35"/>
      <c r="ALF586" s="35"/>
      <c r="ALG586" s="35"/>
      <c r="ALH586" s="21">
        <f t="shared" si="1258"/>
        <v>0</v>
      </c>
      <c r="ALI586" s="21">
        <f t="shared" si="1258"/>
        <v>0</v>
      </c>
      <c r="ALJ586" s="21">
        <f t="shared" si="1258"/>
        <v>0</v>
      </c>
      <c r="ALK586" s="23"/>
      <c r="ALL586" s="23"/>
      <c r="ALM586" s="23"/>
      <c r="ALN586" s="35"/>
      <c r="ALO586" s="35"/>
      <c r="ALP586" s="35"/>
      <c r="ALQ586" s="21">
        <f t="shared" si="1556"/>
        <v>0</v>
      </c>
      <c r="ALR586" s="21">
        <f t="shared" si="1557"/>
        <v>0</v>
      </c>
      <c r="ALS586" s="21">
        <f t="shared" si="1558"/>
        <v>0</v>
      </c>
      <c r="ALT586" s="35"/>
      <c r="ALU586" s="35"/>
      <c r="ALV586" s="35"/>
      <c r="ALW586" s="21">
        <f t="shared" si="1559"/>
        <v>11046.07</v>
      </c>
      <c r="ALX586" s="21">
        <f t="shared" si="1560"/>
        <v>9807.99</v>
      </c>
      <c r="ALY586" s="21">
        <f t="shared" si="1561"/>
        <v>9132.9500000000007</v>
      </c>
      <c r="ALZ586" s="35"/>
      <c r="AMA586" s="35"/>
      <c r="AMB586" s="35"/>
      <c r="AMC586" s="21">
        <f t="shared" si="1259"/>
        <v>0</v>
      </c>
      <c r="AMD586" s="21">
        <f t="shared" si="1259"/>
        <v>0</v>
      </c>
      <c r="AME586" s="21">
        <f t="shared" si="1259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2"/>
        <v>21108.77</v>
      </c>
      <c r="AMM586" s="21">
        <f t="shared" si="1563"/>
        <v>21108.77</v>
      </c>
      <c r="AMN586" s="21">
        <f t="shared" si="1564"/>
        <v>21108.77</v>
      </c>
      <c r="AMO586" s="35"/>
      <c r="AMP586" s="35"/>
      <c r="AMQ586" s="35"/>
      <c r="AMR586" s="21">
        <f t="shared" si="1565"/>
        <v>9326.6299999999992</v>
      </c>
      <c r="AMS586" s="21">
        <f t="shared" si="1566"/>
        <v>8283.09</v>
      </c>
      <c r="AMT586" s="21">
        <f t="shared" si="1567"/>
        <v>7735.52</v>
      </c>
      <c r="AMU586" s="35"/>
      <c r="AMV586" s="35"/>
      <c r="AMW586" s="35"/>
      <c r="AMX586" s="21">
        <f t="shared" si="1260"/>
        <v>9326.6299999999992</v>
      </c>
      <c r="AMY586" s="21">
        <f t="shared" si="1260"/>
        <v>8283.09</v>
      </c>
      <c r="AMZ586" s="21">
        <f t="shared" si="1260"/>
        <v>7735.52</v>
      </c>
      <c r="ANA586" s="23"/>
      <c r="ANB586" s="23"/>
      <c r="ANC586" s="23"/>
      <c r="AND586" s="35"/>
      <c r="ANE586" s="35"/>
      <c r="ANF586" s="35"/>
      <c r="ANG586" s="21">
        <f t="shared" si="1568"/>
        <v>0</v>
      </c>
      <c r="ANH586" s="21">
        <f t="shared" si="1569"/>
        <v>0</v>
      </c>
      <c r="ANI586" s="21">
        <f t="shared" si="1570"/>
        <v>0</v>
      </c>
      <c r="ANJ586" s="35"/>
      <c r="ANK586" s="35"/>
      <c r="ANL586" s="35"/>
      <c r="ANM586" s="21">
        <f t="shared" si="1571"/>
        <v>14839.51</v>
      </c>
      <c r="ANN586" s="21">
        <f t="shared" si="1572"/>
        <v>21374.39</v>
      </c>
      <c r="ANO586" s="21">
        <f t="shared" si="1573"/>
        <v>20541.18</v>
      </c>
      <c r="ANP586" s="35"/>
      <c r="ANQ586" s="35"/>
      <c r="ANR586" s="35"/>
      <c r="ANS586" s="21">
        <f t="shared" si="1261"/>
        <v>0</v>
      </c>
      <c r="ANT586" s="21">
        <f t="shared" si="1261"/>
        <v>0</v>
      </c>
      <c r="ANU586" s="21">
        <f t="shared" si="1261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4"/>
        <v>126652.62</v>
      </c>
      <c r="AOC586" s="21">
        <f t="shared" si="1575"/>
        <v>126652.62</v>
      </c>
      <c r="AOD586" s="21">
        <f t="shared" si="1576"/>
        <v>126652.62</v>
      </c>
      <c r="AOE586" s="35"/>
      <c r="AOF586" s="35"/>
      <c r="AOG586" s="35"/>
      <c r="AOH586" s="21">
        <f t="shared" si="1577"/>
        <v>8545.6200000000008</v>
      </c>
      <c r="AOI586" s="21">
        <f t="shared" si="1578"/>
        <v>8527.75</v>
      </c>
      <c r="AOJ586" s="21">
        <f t="shared" si="1579"/>
        <v>7973.76</v>
      </c>
      <c r="AOK586" s="35"/>
      <c r="AOL586" s="35"/>
      <c r="AOM586" s="35"/>
      <c r="AON586" s="21">
        <f t="shared" si="1262"/>
        <v>51273.72</v>
      </c>
      <c r="AOO586" s="21">
        <f t="shared" si="1262"/>
        <v>51166.5</v>
      </c>
      <c r="AOP586" s="21">
        <f t="shared" si="1262"/>
        <v>47842.559999999998</v>
      </c>
      <c r="AOQ586" s="23">
        <v>1</v>
      </c>
      <c r="AOR586" s="23"/>
      <c r="AOS586" s="23"/>
      <c r="AOT586" s="35"/>
      <c r="AOU586" s="35"/>
      <c r="AOV586" s="35"/>
      <c r="AOW586" s="21">
        <f t="shared" si="1580"/>
        <v>21108.77</v>
      </c>
      <c r="AOX586" s="21">
        <f t="shared" si="1581"/>
        <v>0</v>
      </c>
      <c r="AOY586" s="21">
        <f t="shared" si="1582"/>
        <v>0</v>
      </c>
      <c r="AOZ586" s="35"/>
      <c r="APA586" s="35"/>
      <c r="APB586" s="35"/>
      <c r="APC586" s="21">
        <f t="shared" si="1583"/>
        <v>11155.43</v>
      </c>
      <c r="APD586" s="21">
        <f t="shared" si="1584"/>
        <v>9571.84</v>
      </c>
      <c r="APE586" s="21">
        <f t="shared" si="1585"/>
        <v>8871.26</v>
      </c>
      <c r="APF586" s="35"/>
      <c r="APG586" s="35"/>
      <c r="APH586" s="35"/>
      <c r="API586" s="21">
        <f t="shared" si="1263"/>
        <v>11155.43</v>
      </c>
      <c r="APJ586" s="21">
        <f t="shared" si="1263"/>
        <v>0</v>
      </c>
      <c r="APK586" s="21">
        <f t="shared" si="1263"/>
        <v>0</v>
      </c>
      <c r="APL586" s="23">
        <v>2</v>
      </c>
      <c r="APM586" s="23"/>
      <c r="APN586" s="23"/>
      <c r="APO586" s="35"/>
      <c r="APP586" s="35"/>
      <c r="APQ586" s="35"/>
      <c r="APR586" s="21">
        <f t="shared" si="1586"/>
        <v>42217.54</v>
      </c>
      <c r="APS586" s="21">
        <f t="shared" si="1587"/>
        <v>0</v>
      </c>
      <c r="APT586" s="21">
        <f t="shared" si="1588"/>
        <v>0</v>
      </c>
      <c r="APU586" s="35"/>
      <c r="APV586" s="35"/>
      <c r="APW586" s="35"/>
      <c r="APX586" s="21">
        <f t="shared" si="1589"/>
        <v>9755.25</v>
      </c>
      <c r="APY586" s="21">
        <f t="shared" si="1590"/>
        <v>8579.5300000000007</v>
      </c>
      <c r="APZ586" s="21">
        <f t="shared" si="1591"/>
        <v>8024.21</v>
      </c>
      <c r="AQA586" s="35"/>
      <c r="AQB586" s="35"/>
      <c r="AQC586" s="35"/>
      <c r="AQD586" s="21">
        <f t="shared" si="1264"/>
        <v>19510.5</v>
      </c>
      <c r="AQE586" s="21">
        <f t="shared" si="1264"/>
        <v>0</v>
      </c>
      <c r="AQF586" s="21">
        <f t="shared" si="1264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2"/>
        <v>63326.31</v>
      </c>
      <c r="AQN586" s="21">
        <f t="shared" si="1593"/>
        <v>63326.31</v>
      </c>
      <c r="AQO586" s="21">
        <f t="shared" si="1594"/>
        <v>63326.31</v>
      </c>
      <c r="AQP586" s="35"/>
      <c r="AQQ586" s="35"/>
      <c r="AQR586" s="35"/>
      <c r="AQS586" s="21">
        <f t="shared" si="1595"/>
        <v>8452.64</v>
      </c>
      <c r="AQT586" s="21">
        <f t="shared" si="1596"/>
        <v>8036.53</v>
      </c>
      <c r="AQU586" s="21">
        <f t="shared" si="1597"/>
        <v>7585.29</v>
      </c>
      <c r="AQV586" s="35"/>
      <c r="AQW586" s="35"/>
      <c r="AQX586" s="35"/>
      <c r="AQY586" s="21">
        <f t="shared" si="1265"/>
        <v>25357.919999999998</v>
      </c>
      <c r="AQZ586" s="21">
        <f t="shared" si="1265"/>
        <v>24109.59</v>
      </c>
      <c r="ARA586" s="21">
        <f t="shared" si="1265"/>
        <v>22755.87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8"/>
        <v>21108.77</v>
      </c>
      <c r="ARI586" s="21">
        <f t="shared" si="1599"/>
        <v>21108.77</v>
      </c>
      <c r="ARJ586" s="21">
        <f t="shared" si="1600"/>
        <v>21108.77</v>
      </c>
      <c r="ARK586" s="35"/>
      <c r="ARL586" s="35"/>
      <c r="ARM586" s="35"/>
      <c r="ARN586" s="21">
        <f t="shared" si="1601"/>
        <v>10326.459999999999</v>
      </c>
      <c r="ARO586" s="21">
        <f t="shared" si="1602"/>
        <v>7842.19</v>
      </c>
      <c r="ARP586" s="21">
        <f t="shared" si="1603"/>
        <v>7306.08</v>
      </c>
      <c r="ARQ586" s="35"/>
      <c r="ARR586" s="35"/>
      <c r="ARS586" s="35"/>
      <c r="ART586" s="21">
        <f t="shared" si="1266"/>
        <v>10326.459999999999</v>
      </c>
      <c r="ARU586" s="21">
        <f t="shared" si="1266"/>
        <v>7842.19</v>
      </c>
      <c r="ARV586" s="21">
        <f t="shared" si="1266"/>
        <v>7306.08</v>
      </c>
      <c r="ARW586" s="23">
        <v>1</v>
      </c>
      <c r="ARX586" s="23"/>
      <c r="ARY586" s="23"/>
      <c r="ARZ586" s="35"/>
      <c r="ASA586" s="35"/>
      <c r="ASB586" s="35"/>
      <c r="ASC586" s="21">
        <f t="shared" si="1604"/>
        <v>21108.77</v>
      </c>
      <c r="ASD586" s="21">
        <f t="shared" si="1605"/>
        <v>0</v>
      </c>
      <c r="ASE586" s="21">
        <f t="shared" si="1606"/>
        <v>0</v>
      </c>
      <c r="ASF586" s="35"/>
      <c r="ASG586" s="35"/>
      <c r="ASH586" s="35"/>
      <c r="ASI586" s="21">
        <f t="shared" si="1607"/>
        <v>9472.34</v>
      </c>
      <c r="ASJ586" s="21">
        <f t="shared" si="1608"/>
        <v>8865.81</v>
      </c>
      <c r="ASK586" s="21">
        <f t="shared" si="1609"/>
        <v>8194.52</v>
      </c>
      <c r="ASL586" s="35"/>
      <c r="ASM586" s="35"/>
      <c r="ASN586" s="35"/>
      <c r="ASO586" s="21">
        <f t="shared" si="1267"/>
        <v>9472.34</v>
      </c>
      <c r="ASP586" s="21">
        <f t="shared" si="1267"/>
        <v>0</v>
      </c>
      <c r="ASQ586" s="21">
        <f t="shared" si="1267"/>
        <v>0</v>
      </c>
      <c r="ASR586" s="23"/>
      <c r="ASS586" s="23">
        <v>1</v>
      </c>
      <c r="AST586" s="23">
        <v>1</v>
      </c>
      <c r="ASU586" s="35"/>
      <c r="ASV586" s="35"/>
      <c r="ASW586" s="35"/>
      <c r="ASX586" s="21">
        <f t="shared" si="1610"/>
        <v>0</v>
      </c>
      <c r="ASY586" s="21">
        <f t="shared" si="1611"/>
        <v>21108.77</v>
      </c>
      <c r="ASZ586" s="21">
        <f t="shared" si="1612"/>
        <v>21108.77</v>
      </c>
      <c r="ATA586" s="35"/>
      <c r="ATB586" s="35"/>
      <c r="ATC586" s="35"/>
      <c r="ATD586" s="21">
        <f t="shared" si="1613"/>
        <v>7918.14</v>
      </c>
      <c r="ATE586" s="21">
        <f t="shared" si="1614"/>
        <v>7566.65</v>
      </c>
      <c r="ATF586" s="21">
        <f t="shared" si="1615"/>
        <v>7063.21</v>
      </c>
      <c r="ATG586" s="35"/>
      <c r="ATH586" s="35"/>
      <c r="ATI586" s="35"/>
      <c r="ATJ586" s="21">
        <f t="shared" si="1268"/>
        <v>0</v>
      </c>
      <c r="ATK586" s="21">
        <f t="shared" si="1268"/>
        <v>7566.65</v>
      </c>
      <c r="ATL586" s="21">
        <f t="shared" si="1268"/>
        <v>7063.21</v>
      </c>
      <c r="ATM586" s="23">
        <v>2</v>
      </c>
      <c r="ATN586" s="23"/>
      <c r="ATO586" s="23"/>
      <c r="ATP586" s="35"/>
      <c r="ATQ586" s="35"/>
      <c r="ATR586" s="35"/>
      <c r="ATS586" s="21">
        <f t="shared" si="1616"/>
        <v>42217.54</v>
      </c>
      <c r="ATT586" s="21">
        <f t="shared" si="1617"/>
        <v>0</v>
      </c>
      <c r="ATU586" s="21">
        <f t="shared" si="1618"/>
        <v>0</v>
      </c>
      <c r="ATV586" s="35"/>
      <c r="ATW586" s="35"/>
      <c r="ATX586" s="35"/>
      <c r="ATY586" s="21">
        <f t="shared" si="1619"/>
        <v>9596.94</v>
      </c>
      <c r="ATZ586" s="21">
        <f t="shared" si="1620"/>
        <v>8573.42</v>
      </c>
      <c r="AUA586" s="21">
        <f t="shared" si="1621"/>
        <v>7926.4</v>
      </c>
      <c r="AUB586" s="35"/>
      <c r="AUC586" s="35"/>
      <c r="AUD586" s="35"/>
      <c r="AUE586" s="21">
        <f t="shared" si="1269"/>
        <v>19193.88</v>
      </c>
      <c r="AUF586" s="21">
        <f t="shared" si="1269"/>
        <v>0</v>
      </c>
      <c r="AUG586" s="21">
        <f t="shared" si="1269"/>
        <v>0</v>
      </c>
      <c r="AUH586" s="23"/>
      <c r="AUI586" s="23"/>
      <c r="AUJ586" s="23"/>
      <c r="AUK586" s="35"/>
      <c r="AUL586" s="35"/>
      <c r="AUM586" s="35"/>
      <c r="AUN586" s="21">
        <f t="shared" si="1622"/>
        <v>0</v>
      </c>
      <c r="AUO586" s="21">
        <f t="shared" si="1623"/>
        <v>0</v>
      </c>
      <c r="AUP586" s="21">
        <f t="shared" si="1624"/>
        <v>0</v>
      </c>
      <c r="AUQ586" s="35"/>
      <c r="AUR586" s="35"/>
      <c r="AUS586" s="35"/>
      <c r="AUT586" s="21">
        <f t="shared" si="1625"/>
        <v>9278.82</v>
      </c>
      <c r="AUU586" s="21">
        <f t="shared" si="1626"/>
        <v>8594.7800000000007</v>
      </c>
      <c r="AUV586" s="21">
        <f t="shared" si="1627"/>
        <v>8023.96</v>
      </c>
      <c r="AUW586" s="35"/>
      <c r="AUX586" s="35"/>
      <c r="AUY586" s="35"/>
      <c r="AUZ586" s="21">
        <f t="shared" si="1270"/>
        <v>0</v>
      </c>
      <c r="AVA586" s="21">
        <f t="shared" si="1270"/>
        <v>0</v>
      </c>
      <c r="AVB586" s="21">
        <f t="shared" si="1270"/>
        <v>0</v>
      </c>
      <c r="AVC586" s="41">
        <f t="shared" si="1271"/>
        <v>96</v>
      </c>
      <c r="AVD586" s="41">
        <f t="shared" si="1271"/>
        <v>84</v>
      </c>
      <c r="AVE586" s="41">
        <f t="shared" si="1271"/>
        <v>84</v>
      </c>
      <c r="AVF586" s="21">
        <f t="shared" si="1271"/>
        <v>0</v>
      </c>
      <c r="AVG586" s="21">
        <f t="shared" si="1271"/>
        <v>0</v>
      </c>
      <c r="AVH586" s="21">
        <f t="shared" si="1271"/>
        <v>0</v>
      </c>
      <c r="AVI586" s="21">
        <f t="shared" si="1271"/>
        <v>2026441.92</v>
      </c>
      <c r="AVJ586" s="21">
        <f t="shared" si="1271"/>
        <v>1773136.68</v>
      </c>
      <c r="AVK586" s="21">
        <f t="shared" si="1271"/>
        <v>1773136.68</v>
      </c>
      <c r="AVL586" s="35"/>
      <c r="AVM586" s="35"/>
      <c r="AVN586" s="35"/>
      <c r="AVO586" s="21"/>
      <c r="AVP586" s="21"/>
      <c r="AVQ586" s="21"/>
      <c r="AVR586" s="21">
        <f t="shared" si="1272"/>
        <v>0</v>
      </c>
      <c r="AVS586" s="21">
        <f t="shared" si="1272"/>
        <v>0</v>
      </c>
      <c r="AVT586" s="21">
        <f t="shared" si="1272"/>
        <v>0</v>
      </c>
      <c r="AVU586" s="21">
        <f t="shared" si="1272"/>
        <v>885126.93</v>
      </c>
      <c r="AVV586" s="21">
        <f t="shared" si="1272"/>
        <v>724401.53</v>
      </c>
      <c r="AVW586" s="21">
        <f t="shared" si="1272"/>
        <v>681027.06</v>
      </c>
    </row>
    <row r="587" spans="1:1271" ht="36">
      <c r="A587" s="22" t="s">
        <v>282</v>
      </c>
      <c r="B587" s="22" t="s">
        <v>94</v>
      </c>
      <c r="C587" s="5"/>
      <c r="D587" s="187"/>
      <c r="E587" s="160"/>
      <c r="F587" s="29"/>
      <c r="G587" s="29"/>
      <c r="H587" s="29"/>
      <c r="I587" s="21">
        <f t="shared" si="1273"/>
        <v>15831.58</v>
      </c>
      <c r="J587" s="21">
        <f t="shared" si="1273"/>
        <v>15831.58</v>
      </c>
      <c r="K587" s="21">
        <f t="shared" si="1273"/>
        <v>15831.58</v>
      </c>
      <c r="L587" s="23">
        <v>26</v>
      </c>
      <c r="M587" s="23">
        <v>22</v>
      </c>
      <c r="N587" s="23">
        <v>22</v>
      </c>
      <c r="O587" s="35"/>
      <c r="P587" s="35"/>
      <c r="Q587" s="35"/>
      <c r="R587" s="21">
        <f t="shared" si="1274"/>
        <v>411621.08</v>
      </c>
      <c r="S587" s="21">
        <f t="shared" si="1275"/>
        <v>348294.76</v>
      </c>
      <c r="T587" s="21">
        <f t="shared" si="1276"/>
        <v>348294.76</v>
      </c>
      <c r="U587" s="35"/>
      <c r="V587" s="35"/>
      <c r="W587" s="35"/>
      <c r="X587" s="21">
        <f t="shared" si="1277"/>
        <v>6744.24</v>
      </c>
      <c r="Y587" s="21">
        <f t="shared" si="1278"/>
        <v>7511.5</v>
      </c>
      <c r="Z587" s="21">
        <f t="shared" si="1279"/>
        <v>6932.66</v>
      </c>
      <c r="AA587" s="35"/>
      <c r="AB587" s="35"/>
      <c r="AC587" s="35"/>
      <c r="AD587" s="21">
        <f t="shared" si="1212"/>
        <v>175350.24</v>
      </c>
      <c r="AE587" s="21">
        <f t="shared" si="1212"/>
        <v>165253</v>
      </c>
      <c r="AF587" s="21">
        <f t="shared" si="1212"/>
        <v>152518.51999999999</v>
      </c>
      <c r="AG587" s="23">
        <v>124</v>
      </c>
      <c r="AH587" s="23">
        <v>80</v>
      </c>
      <c r="AI587" s="23">
        <v>80</v>
      </c>
      <c r="AJ587" s="35"/>
      <c r="AK587" s="35"/>
      <c r="AL587" s="35"/>
      <c r="AM587" s="21">
        <f t="shared" si="1280"/>
        <v>1963115.92</v>
      </c>
      <c r="AN587" s="21">
        <f t="shared" si="1281"/>
        <v>1266526.3999999999</v>
      </c>
      <c r="AO587" s="21">
        <f t="shared" si="1282"/>
        <v>1266526.3999999999</v>
      </c>
      <c r="AP587" s="35"/>
      <c r="AQ587" s="35"/>
      <c r="AR587" s="35"/>
      <c r="AS587" s="21">
        <f t="shared" si="1283"/>
        <v>6841.06</v>
      </c>
      <c r="AT587" s="21">
        <f t="shared" si="1284"/>
        <v>6991.54</v>
      </c>
      <c r="AU587" s="21">
        <f t="shared" si="1285"/>
        <v>6609.21</v>
      </c>
      <c r="AV587" s="35"/>
      <c r="AW587" s="35"/>
      <c r="AX587" s="35"/>
      <c r="AY587" s="21">
        <f t="shared" si="1213"/>
        <v>848291.44</v>
      </c>
      <c r="AZ587" s="21">
        <f t="shared" si="1213"/>
        <v>559323.19999999995</v>
      </c>
      <c r="BA587" s="21">
        <f t="shared" si="1213"/>
        <v>528736.80000000005</v>
      </c>
      <c r="BB587" s="23">
        <v>49</v>
      </c>
      <c r="BC587" s="23">
        <v>50</v>
      </c>
      <c r="BD587" s="23">
        <v>50</v>
      </c>
      <c r="BE587" s="35"/>
      <c r="BF587" s="35"/>
      <c r="BG587" s="35"/>
      <c r="BH587" s="21">
        <f t="shared" si="1286"/>
        <v>775747.42</v>
      </c>
      <c r="BI587" s="21">
        <f t="shared" si="1287"/>
        <v>791579</v>
      </c>
      <c r="BJ587" s="21">
        <f t="shared" si="1288"/>
        <v>791579</v>
      </c>
      <c r="BK587" s="35"/>
      <c r="BL587" s="35"/>
      <c r="BM587" s="35"/>
      <c r="BN587" s="21">
        <f t="shared" si="1289"/>
        <v>6928.06</v>
      </c>
      <c r="BO587" s="21">
        <f t="shared" si="1290"/>
        <v>6871.72</v>
      </c>
      <c r="BP587" s="21">
        <f t="shared" si="1291"/>
        <v>6305.56</v>
      </c>
      <c r="BQ587" s="35"/>
      <c r="BR587" s="35"/>
      <c r="BS587" s="35"/>
      <c r="BT587" s="21">
        <f t="shared" si="1214"/>
        <v>339474.94</v>
      </c>
      <c r="BU587" s="21">
        <f t="shared" si="1214"/>
        <v>343586</v>
      </c>
      <c r="BV587" s="21">
        <f t="shared" si="1214"/>
        <v>315278</v>
      </c>
      <c r="BW587" s="23"/>
      <c r="BX587" s="23"/>
      <c r="BY587" s="23"/>
      <c r="BZ587" s="35"/>
      <c r="CA587" s="35"/>
      <c r="CB587" s="35"/>
      <c r="CC587" s="21">
        <f t="shared" si="1292"/>
        <v>0</v>
      </c>
      <c r="CD587" s="21">
        <f t="shared" si="1293"/>
        <v>0</v>
      </c>
      <c r="CE587" s="21">
        <f t="shared" si="1294"/>
        <v>0</v>
      </c>
      <c r="CF587" s="35"/>
      <c r="CG587" s="35"/>
      <c r="CH587" s="35"/>
      <c r="CI587" s="21">
        <f t="shared" si="1295"/>
        <v>0</v>
      </c>
      <c r="CJ587" s="21">
        <f t="shared" si="1296"/>
        <v>0</v>
      </c>
      <c r="CK587" s="21">
        <f t="shared" si="1297"/>
        <v>0</v>
      </c>
      <c r="CL587" s="35"/>
      <c r="CM587" s="35"/>
      <c r="CN587" s="35"/>
      <c r="CO587" s="21">
        <f t="shared" si="1215"/>
        <v>0</v>
      </c>
      <c r="CP587" s="21">
        <f t="shared" si="1215"/>
        <v>0</v>
      </c>
      <c r="CQ587" s="21">
        <f t="shared" si="1215"/>
        <v>0</v>
      </c>
      <c r="CR587" s="23">
        <v>28</v>
      </c>
      <c r="CS587" s="23">
        <v>22</v>
      </c>
      <c r="CT587" s="23">
        <v>22</v>
      </c>
      <c r="CU587" s="35"/>
      <c r="CV587" s="35"/>
      <c r="CW587" s="35"/>
      <c r="CX587" s="21">
        <f t="shared" si="1298"/>
        <v>443284.24</v>
      </c>
      <c r="CY587" s="21">
        <f t="shared" si="1299"/>
        <v>348294.76</v>
      </c>
      <c r="CZ587" s="21">
        <f t="shared" si="1300"/>
        <v>348294.76</v>
      </c>
      <c r="DA587" s="35"/>
      <c r="DB587" s="35"/>
      <c r="DC587" s="35"/>
      <c r="DD587" s="21">
        <f t="shared" si="1301"/>
        <v>8321.2000000000007</v>
      </c>
      <c r="DE587" s="21">
        <f t="shared" si="1302"/>
        <v>8140.1</v>
      </c>
      <c r="DF587" s="21">
        <f t="shared" si="1303"/>
        <v>7655.36</v>
      </c>
      <c r="DG587" s="35"/>
      <c r="DH587" s="35"/>
      <c r="DI587" s="35"/>
      <c r="DJ587" s="21">
        <f t="shared" si="1216"/>
        <v>232993.6</v>
      </c>
      <c r="DK587" s="21">
        <f t="shared" si="1216"/>
        <v>179082.2</v>
      </c>
      <c r="DL587" s="21">
        <f t="shared" si="1216"/>
        <v>168417.92000000001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4"/>
        <v>205810.54</v>
      </c>
      <c r="DT587" s="21">
        <f t="shared" si="1305"/>
        <v>205810.54</v>
      </c>
      <c r="DU587" s="21">
        <f t="shared" si="1306"/>
        <v>205810.54</v>
      </c>
      <c r="DV587" s="35"/>
      <c r="DW587" s="35"/>
      <c r="DX587" s="35"/>
      <c r="DY587" s="21">
        <f t="shared" si="1307"/>
        <v>8821.3799999999992</v>
      </c>
      <c r="DZ587" s="21">
        <f t="shared" si="1308"/>
        <v>8679.3700000000008</v>
      </c>
      <c r="EA587" s="21">
        <f t="shared" si="1309"/>
        <v>8223.56</v>
      </c>
      <c r="EB587" s="35"/>
      <c r="EC587" s="35"/>
      <c r="ED587" s="35"/>
      <c r="EE587" s="21">
        <f t="shared" si="1217"/>
        <v>114677.94</v>
      </c>
      <c r="EF587" s="21">
        <f t="shared" si="1217"/>
        <v>112831.81</v>
      </c>
      <c r="EG587" s="21">
        <f t="shared" si="1217"/>
        <v>106906.28</v>
      </c>
      <c r="EH587" s="23">
        <v>48</v>
      </c>
      <c r="EI587" s="23">
        <v>2</v>
      </c>
      <c r="EJ587" s="23">
        <v>2</v>
      </c>
      <c r="EK587" s="35"/>
      <c r="EL587" s="35"/>
      <c r="EM587" s="35"/>
      <c r="EN587" s="21">
        <f t="shared" si="1310"/>
        <v>759915.84</v>
      </c>
      <c r="EO587" s="21">
        <f t="shared" si="1311"/>
        <v>31663.16</v>
      </c>
      <c r="EP587" s="21">
        <f t="shared" si="1312"/>
        <v>31663.16</v>
      </c>
      <c r="EQ587" s="35"/>
      <c r="ER587" s="35"/>
      <c r="ES587" s="35"/>
      <c r="ET587" s="21">
        <f t="shared" si="1313"/>
        <v>8447.7000000000007</v>
      </c>
      <c r="EU587" s="21">
        <f t="shared" si="1314"/>
        <v>7813.49</v>
      </c>
      <c r="EV587" s="21">
        <f t="shared" si="1315"/>
        <v>7383.44</v>
      </c>
      <c r="EW587" s="35"/>
      <c r="EX587" s="35"/>
      <c r="EY587" s="35"/>
      <c r="EZ587" s="21">
        <f t="shared" si="1218"/>
        <v>405489.6</v>
      </c>
      <c r="FA587" s="21">
        <f t="shared" si="1218"/>
        <v>15626.98</v>
      </c>
      <c r="FB587" s="21">
        <f t="shared" si="1218"/>
        <v>14766.88</v>
      </c>
      <c r="FC587" s="23">
        <v>43</v>
      </c>
      <c r="FD587" s="23">
        <v>38</v>
      </c>
      <c r="FE587" s="23">
        <v>38</v>
      </c>
      <c r="FF587" s="35"/>
      <c r="FG587" s="35"/>
      <c r="FH587" s="35"/>
      <c r="FI587" s="21">
        <f t="shared" si="1316"/>
        <v>680757.94</v>
      </c>
      <c r="FJ587" s="21">
        <f t="shared" si="1317"/>
        <v>601600.04</v>
      </c>
      <c r="FK587" s="21">
        <f t="shared" si="1318"/>
        <v>601600.04</v>
      </c>
      <c r="FL587" s="35"/>
      <c r="FM587" s="35"/>
      <c r="FN587" s="35"/>
      <c r="FO587" s="21">
        <f t="shared" si="1319"/>
        <v>7043.43</v>
      </c>
      <c r="FP587" s="21">
        <f t="shared" si="1320"/>
        <v>6516.71</v>
      </c>
      <c r="FQ587" s="21">
        <f t="shared" si="1321"/>
        <v>6183.32</v>
      </c>
      <c r="FR587" s="35"/>
      <c r="FS587" s="35"/>
      <c r="FT587" s="35"/>
      <c r="FU587" s="21">
        <f t="shared" si="1219"/>
        <v>302867.49</v>
      </c>
      <c r="FV587" s="21">
        <f t="shared" si="1219"/>
        <v>247634.98</v>
      </c>
      <c r="FW587" s="21">
        <f t="shared" si="1219"/>
        <v>234966.16</v>
      </c>
      <c r="FX587" s="23">
        <f>34-34</f>
        <v>0</v>
      </c>
      <c r="FY587" s="23">
        <f t="shared" ref="FY587:FZ587" si="1635">34-34</f>
        <v>0</v>
      </c>
      <c r="FZ587" s="23">
        <f t="shared" si="1635"/>
        <v>0</v>
      </c>
      <c r="GA587" s="35"/>
      <c r="GB587" s="35"/>
      <c r="GC587" s="35"/>
      <c r="GD587" s="21">
        <f t="shared" si="1322"/>
        <v>0</v>
      </c>
      <c r="GE587" s="21">
        <f t="shared" si="1323"/>
        <v>0</v>
      </c>
      <c r="GF587" s="21">
        <f t="shared" si="1324"/>
        <v>0</v>
      </c>
      <c r="GG587" s="35"/>
      <c r="GH587" s="35"/>
      <c r="GI587" s="35"/>
      <c r="GJ587" s="21">
        <f t="shared" si="1325"/>
        <v>0</v>
      </c>
      <c r="GK587" s="21">
        <f t="shared" si="1326"/>
        <v>0</v>
      </c>
      <c r="GL587" s="21">
        <f t="shared" si="1327"/>
        <v>0</v>
      </c>
      <c r="GM587" s="35"/>
      <c r="GN587" s="35"/>
      <c r="GO587" s="35"/>
      <c r="GP587" s="21">
        <f t="shared" si="1220"/>
        <v>0</v>
      </c>
      <c r="GQ587" s="21">
        <f t="shared" si="1220"/>
        <v>0</v>
      </c>
      <c r="GR587" s="21">
        <f t="shared" si="1220"/>
        <v>0</v>
      </c>
      <c r="GS587" s="23">
        <v>35</v>
      </c>
      <c r="GT587" s="23">
        <v>26</v>
      </c>
      <c r="GU587" s="23">
        <v>26</v>
      </c>
      <c r="GV587" s="35"/>
      <c r="GW587" s="35"/>
      <c r="GX587" s="35"/>
      <c r="GY587" s="21">
        <f t="shared" si="1328"/>
        <v>554105.30000000005</v>
      </c>
      <c r="GZ587" s="21">
        <f t="shared" si="1329"/>
        <v>411621.08</v>
      </c>
      <c r="HA587" s="21">
        <f t="shared" si="1330"/>
        <v>411621.08</v>
      </c>
      <c r="HB587" s="35"/>
      <c r="HC587" s="35"/>
      <c r="HD587" s="35"/>
      <c r="HE587" s="21">
        <f t="shared" si="1331"/>
        <v>7574.18</v>
      </c>
      <c r="HF587" s="21">
        <f t="shared" si="1332"/>
        <v>7492.61</v>
      </c>
      <c r="HG587" s="21">
        <f t="shared" si="1333"/>
        <v>7080.04</v>
      </c>
      <c r="HH587" s="35"/>
      <c r="HI587" s="35"/>
      <c r="HJ587" s="35"/>
      <c r="HK587" s="21">
        <f t="shared" si="1221"/>
        <v>265096.3</v>
      </c>
      <c r="HL587" s="21">
        <f t="shared" si="1221"/>
        <v>194807.86</v>
      </c>
      <c r="HM587" s="21">
        <f t="shared" si="1221"/>
        <v>184081.04</v>
      </c>
      <c r="HN587" s="23">
        <v>67</v>
      </c>
      <c r="HO587" s="23">
        <v>63</v>
      </c>
      <c r="HP587" s="23">
        <v>63</v>
      </c>
      <c r="HQ587" s="35"/>
      <c r="HR587" s="35"/>
      <c r="HS587" s="35"/>
      <c r="HT587" s="21">
        <f t="shared" si="1334"/>
        <v>1060715.8600000001</v>
      </c>
      <c r="HU587" s="21">
        <f t="shared" si="1335"/>
        <v>997389.54</v>
      </c>
      <c r="HV587" s="21">
        <f t="shared" si="1336"/>
        <v>997389.54</v>
      </c>
      <c r="HW587" s="35"/>
      <c r="HX587" s="35"/>
      <c r="HY587" s="35"/>
      <c r="HZ587" s="21">
        <f t="shared" si="1337"/>
        <v>8666.94</v>
      </c>
      <c r="IA587" s="21">
        <f t="shared" si="1338"/>
        <v>7278.74</v>
      </c>
      <c r="IB587" s="21">
        <f t="shared" si="1339"/>
        <v>6794.84</v>
      </c>
      <c r="IC587" s="35"/>
      <c r="ID587" s="35"/>
      <c r="IE587" s="35"/>
      <c r="IF587" s="21">
        <f t="shared" si="1222"/>
        <v>580684.98</v>
      </c>
      <c r="IG587" s="21">
        <f t="shared" si="1222"/>
        <v>458560.62</v>
      </c>
      <c r="IH587" s="21">
        <f t="shared" si="1222"/>
        <v>428074.92</v>
      </c>
      <c r="II587" s="23">
        <v>39</v>
      </c>
      <c r="IJ587" s="23">
        <v>31</v>
      </c>
      <c r="IK587" s="23">
        <v>31</v>
      </c>
      <c r="IL587" s="35"/>
      <c r="IM587" s="35"/>
      <c r="IN587" s="35"/>
      <c r="IO587" s="21">
        <f t="shared" si="1340"/>
        <v>617431.62</v>
      </c>
      <c r="IP587" s="21">
        <f t="shared" si="1341"/>
        <v>490778.98</v>
      </c>
      <c r="IQ587" s="21">
        <f t="shared" si="1342"/>
        <v>490778.98</v>
      </c>
      <c r="IR587" s="35"/>
      <c r="IS587" s="35"/>
      <c r="IT587" s="35"/>
      <c r="IU587" s="21">
        <f t="shared" si="1343"/>
        <v>7361.65</v>
      </c>
      <c r="IV587" s="21">
        <f t="shared" si="1344"/>
        <v>6787.51</v>
      </c>
      <c r="IW587" s="21">
        <f t="shared" si="1345"/>
        <v>6325.08</v>
      </c>
      <c r="IX587" s="35"/>
      <c r="IY587" s="35"/>
      <c r="IZ587" s="35"/>
      <c r="JA587" s="21">
        <f t="shared" si="1223"/>
        <v>287104.34999999998</v>
      </c>
      <c r="JB587" s="21">
        <f t="shared" si="1223"/>
        <v>210412.81</v>
      </c>
      <c r="JC587" s="21">
        <f t="shared" si="1223"/>
        <v>196077.48</v>
      </c>
      <c r="JD587" s="23">
        <v>50</v>
      </c>
      <c r="JE587" s="23">
        <v>12</v>
      </c>
      <c r="JF587" s="23">
        <v>12</v>
      </c>
      <c r="JG587" s="35"/>
      <c r="JH587" s="35"/>
      <c r="JI587" s="35"/>
      <c r="JJ587" s="21">
        <f t="shared" si="1346"/>
        <v>791579</v>
      </c>
      <c r="JK587" s="21">
        <f t="shared" si="1347"/>
        <v>189978.96</v>
      </c>
      <c r="JL587" s="21">
        <f t="shared" si="1348"/>
        <v>189978.96</v>
      </c>
      <c r="JM587" s="35"/>
      <c r="JN587" s="35"/>
      <c r="JO587" s="35"/>
      <c r="JP587" s="21">
        <f t="shared" si="1349"/>
        <v>10738.55</v>
      </c>
      <c r="JQ587" s="21">
        <f t="shared" si="1350"/>
        <v>9490.9699999999993</v>
      </c>
      <c r="JR587" s="21">
        <f t="shared" si="1351"/>
        <v>9117.81</v>
      </c>
      <c r="JS587" s="35"/>
      <c r="JT587" s="35"/>
      <c r="JU587" s="35"/>
      <c r="JV587" s="21">
        <f t="shared" si="1224"/>
        <v>536927.5</v>
      </c>
      <c r="JW587" s="21">
        <f t="shared" si="1224"/>
        <v>113891.64</v>
      </c>
      <c r="JX587" s="21">
        <f t="shared" si="1224"/>
        <v>109413.72</v>
      </c>
      <c r="JY587" s="23">
        <v>36</v>
      </c>
      <c r="JZ587" s="23">
        <v>37</v>
      </c>
      <c r="KA587" s="23">
        <v>37</v>
      </c>
      <c r="KB587" s="35"/>
      <c r="KC587" s="35"/>
      <c r="KD587" s="35"/>
      <c r="KE587" s="21">
        <f t="shared" si="1352"/>
        <v>569936.88</v>
      </c>
      <c r="KF587" s="21">
        <f t="shared" si="1353"/>
        <v>585768.46</v>
      </c>
      <c r="KG587" s="21">
        <f t="shared" si="1354"/>
        <v>585768.46</v>
      </c>
      <c r="KH587" s="35"/>
      <c r="KI587" s="35"/>
      <c r="KJ587" s="35"/>
      <c r="KK587" s="21">
        <f t="shared" si="1355"/>
        <v>7567.3</v>
      </c>
      <c r="KL587" s="21">
        <f t="shared" si="1356"/>
        <v>6515.66</v>
      </c>
      <c r="KM587" s="21">
        <f t="shared" si="1357"/>
        <v>6090.53</v>
      </c>
      <c r="KN587" s="35"/>
      <c r="KO587" s="35"/>
      <c r="KP587" s="35"/>
      <c r="KQ587" s="21">
        <f t="shared" si="1225"/>
        <v>272422.8</v>
      </c>
      <c r="KR587" s="21">
        <f t="shared" si="1225"/>
        <v>241079.42</v>
      </c>
      <c r="KS587" s="21">
        <f t="shared" si="1225"/>
        <v>225349.61</v>
      </c>
      <c r="KT587" s="23">
        <v>62</v>
      </c>
      <c r="KU587" s="23">
        <v>55</v>
      </c>
      <c r="KV587" s="23">
        <v>55</v>
      </c>
      <c r="KW587" s="35"/>
      <c r="KX587" s="35"/>
      <c r="KY587" s="35"/>
      <c r="KZ587" s="21">
        <f t="shared" si="1358"/>
        <v>981557.96</v>
      </c>
      <c r="LA587" s="21">
        <f t="shared" si="1359"/>
        <v>870736.9</v>
      </c>
      <c r="LB587" s="21">
        <f t="shared" si="1360"/>
        <v>870736.9</v>
      </c>
      <c r="LC587" s="35"/>
      <c r="LD587" s="35"/>
      <c r="LE587" s="35"/>
      <c r="LF587" s="21">
        <f t="shared" si="1361"/>
        <v>6790.67</v>
      </c>
      <c r="LG587" s="21">
        <f t="shared" si="1362"/>
        <v>5901.47</v>
      </c>
      <c r="LH587" s="21">
        <f t="shared" si="1363"/>
        <v>5589.05</v>
      </c>
      <c r="LI587" s="35"/>
      <c r="LJ587" s="35"/>
      <c r="LK587" s="35"/>
      <c r="LL587" s="21">
        <f t="shared" si="1226"/>
        <v>421021.54</v>
      </c>
      <c r="LM587" s="21">
        <f t="shared" si="1226"/>
        <v>324580.84999999998</v>
      </c>
      <c r="LN587" s="21">
        <f t="shared" si="1226"/>
        <v>307397.75</v>
      </c>
      <c r="LO587" s="23">
        <v>18</v>
      </c>
      <c r="LP587" s="23">
        <v>21</v>
      </c>
      <c r="LQ587" s="23">
        <v>21</v>
      </c>
      <c r="LR587" s="35"/>
      <c r="LS587" s="35"/>
      <c r="LT587" s="35"/>
      <c r="LU587" s="21">
        <f t="shared" si="1364"/>
        <v>284968.44</v>
      </c>
      <c r="LV587" s="21">
        <f t="shared" si="1365"/>
        <v>332463.18</v>
      </c>
      <c r="LW587" s="21">
        <f t="shared" si="1366"/>
        <v>332463.18</v>
      </c>
      <c r="LX587" s="35"/>
      <c r="LY587" s="35"/>
      <c r="LZ587" s="35"/>
      <c r="MA587" s="21">
        <f t="shared" si="1367"/>
        <v>9081.7000000000007</v>
      </c>
      <c r="MB587" s="21">
        <f t="shared" si="1368"/>
        <v>8268.2999999999993</v>
      </c>
      <c r="MC587" s="21">
        <f t="shared" si="1369"/>
        <v>7860</v>
      </c>
      <c r="MD587" s="35"/>
      <c r="ME587" s="35"/>
      <c r="MF587" s="35"/>
      <c r="MG587" s="21">
        <f t="shared" si="1227"/>
        <v>163470.6</v>
      </c>
      <c r="MH587" s="21">
        <f t="shared" si="1227"/>
        <v>173634.3</v>
      </c>
      <c r="MI587" s="21">
        <f t="shared" si="1227"/>
        <v>165060</v>
      </c>
      <c r="MJ587" s="23">
        <v>28</v>
      </c>
      <c r="MK587" s="23">
        <v>37</v>
      </c>
      <c r="ML587" s="23">
        <v>37</v>
      </c>
      <c r="MM587" s="35"/>
      <c r="MN587" s="35"/>
      <c r="MO587" s="35"/>
      <c r="MP587" s="21">
        <f t="shared" si="1370"/>
        <v>443284.24</v>
      </c>
      <c r="MQ587" s="21">
        <f t="shared" si="1371"/>
        <v>585768.46</v>
      </c>
      <c r="MR587" s="21">
        <f t="shared" si="1372"/>
        <v>585768.46</v>
      </c>
      <c r="MS587" s="35"/>
      <c r="MT587" s="35"/>
      <c r="MU587" s="35"/>
      <c r="MV587" s="21">
        <f t="shared" si="1373"/>
        <v>10600.56</v>
      </c>
      <c r="MW587" s="21">
        <f t="shared" si="1374"/>
        <v>9377.89</v>
      </c>
      <c r="MX587" s="21">
        <f t="shared" si="1375"/>
        <v>8737.52</v>
      </c>
      <c r="MY587" s="35"/>
      <c r="MZ587" s="35"/>
      <c r="NA587" s="35"/>
      <c r="NB587" s="21">
        <f t="shared" si="1228"/>
        <v>296815.68</v>
      </c>
      <c r="NC587" s="21">
        <f t="shared" si="1228"/>
        <v>346981.93</v>
      </c>
      <c r="ND587" s="21">
        <f t="shared" si="1228"/>
        <v>323288.24</v>
      </c>
      <c r="NE587" s="23">
        <v>57</v>
      </c>
      <c r="NF587" s="23">
        <v>46</v>
      </c>
      <c r="NG587" s="23">
        <v>46</v>
      </c>
      <c r="NH587" s="35"/>
      <c r="NI587" s="35"/>
      <c r="NJ587" s="35"/>
      <c r="NK587" s="21">
        <f t="shared" si="1376"/>
        <v>902400.06</v>
      </c>
      <c r="NL587" s="21">
        <f t="shared" si="1377"/>
        <v>728252.68</v>
      </c>
      <c r="NM587" s="21">
        <f t="shared" si="1378"/>
        <v>728252.68</v>
      </c>
      <c r="NN587" s="35"/>
      <c r="NO587" s="35"/>
      <c r="NP587" s="35"/>
      <c r="NQ587" s="21">
        <f t="shared" si="1379"/>
        <v>6352.14</v>
      </c>
      <c r="NR587" s="21">
        <f t="shared" si="1380"/>
        <v>5983.74</v>
      </c>
      <c r="NS587" s="21">
        <f t="shared" si="1381"/>
        <v>5616.87</v>
      </c>
      <c r="NT587" s="35"/>
      <c r="NU587" s="35"/>
      <c r="NV587" s="35"/>
      <c r="NW587" s="21">
        <f t="shared" si="1229"/>
        <v>362071.98</v>
      </c>
      <c r="NX587" s="21">
        <f t="shared" si="1229"/>
        <v>275252.03999999998</v>
      </c>
      <c r="NY587" s="21">
        <f t="shared" si="1229"/>
        <v>258376.02</v>
      </c>
      <c r="NZ587" s="23">
        <v>29</v>
      </c>
      <c r="OA587" s="23">
        <v>30</v>
      </c>
      <c r="OB587" s="23">
        <v>30</v>
      </c>
      <c r="OC587" s="35"/>
      <c r="OD587" s="35"/>
      <c r="OE587" s="35"/>
      <c r="OF587" s="21">
        <f t="shared" si="1382"/>
        <v>459115.82</v>
      </c>
      <c r="OG587" s="21">
        <f t="shared" si="1383"/>
        <v>474947.4</v>
      </c>
      <c r="OH587" s="21">
        <f t="shared" si="1384"/>
        <v>474947.4</v>
      </c>
      <c r="OI587" s="35"/>
      <c r="OJ587" s="35"/>
      <c r="OK587" s="35"/>
      <c r="OL587" s="21">
        <f t="shared" si="1385"/>
        <v>8937.6200000000008</v>
      </c>
      <c r="OM587" s="21">
        <f t="shared" si="1386"/>
        <v>8774.33</v>
      </c>
      <c r="ON587" s="21">
        <f t="shared" si="1387"/>
        <v>8307.84</v>
      </c>
      <c r="OO587" s="35"/>
      <c r="OP587" s="35"/>
      <c r="OQ587" s="35"/>
      <c r="OR587" s="21">
        <f t="shared" si="1230"/>
        <v>259190.98</v>
      </c>
      <c r="OS587" s="21">
        <f t="shared" si="1230"/>
        <v>263229.90000000002</v>
      </c>
      <c r="OT587" s="21">
        <f t="shared" si="1230"/>
        <v>249235.20000000001</v>
      </c>
      <c r="OU587" s="23">
        <v>93</v>
      </c>
      <c r="OV587" s="23">
        <v>19</v>
      </c>
      <c r="OW587" s="23">
        <v>19</v>
      </c>
      <c r="OX587" s="35"/>
      <c r="OY587" s="35"/>
      <c r="OZ587" s="35"/>
      <c r="PA587" s="21">
        <f t="shared" si="1388"/>
        <v>1472336.94</v>
      </c>
      <c r="PB587" s="21">
        <f t="shared" si="1389"/>
        <v>300800.02</v>
      </c>
      <c r="PC587" s="21">
        <f t="shared" si="1390"/>
        <v>300800.02</v>
      </c>
      <c r="PD587" s="35"/>
      <c r="PE587" s="35"/>
      <c r="PF587" s="35"/>
      <c r="PG587" s="21">
        <f t="shared" si="1391"/>
        <v>7099.28</v>
      </c>
      <c r="PH587" s="21">
        <f t="shared" si="1392"/>
        <v>6841.15</v>
      </c>
      <c r="PI587" s="21">
        <f t="shared" si="1393"/>
        <v>6497.55</v>
      </c>
      <c r="PJ587" s="35"/>
      <c r="PK587" s="35"/>
      <c r="PL587" s="35"/>
      <c r="PM587" s="21">
        <f t="shared" si="1231"/>
        <v>660233.04</v>
      </c>
      <c r="PN587" s="21">
        <f t="shared" si="1231"/>
        <v>129981.85</v>
      </c>
      <c r="PO587" s="21">
        <f t="shared" si="1231"/>
        <v>123453.45</v>
      </c>
      <c r="PP587" s="23">
        <v>27</v>
      </c>
      <c r="PQ587" s="23">
        <v>25</v>
      </c>
      <c r="PR587" s="23">
        <v>25</v>
      </c>
      <c r="PS587" s="35"/>
      <c r="PT587" s="35"/>
      <c r="PU587" s="35"/>
      <c r="PV587" s="21">
        <f t="shared" si="1394"/>
        <v>427452.66</v>
      </c>
      <c r="PW587" s="21">
        <f t="shared" si="1395"/>
        <v>395789.5</v>
      </c>
      <c r="PX587" s="21">
        <f t="shared" si="1396"/>
        <v>395789.5</v>
      </c>
      <c r="PY587" s="35"/>
      <c r="PZ587" s="35"/>
      <c r="QA587" s="35"/>
      <c r="QB587" s="21">
        <f t="shared" si="1397"/>
        <v>8716.61</v>
      </c>
      <c r="QC587" s="21">
        <f t="shared" si="1398"/>
        <v>7898.86</v>
      </c>
      <c r="QD587" s="21">
        <f t="shared" si="1399"/>
        <v>7469.48</v>
      </c>
      <c r="QE587" s="35"/>
      <c r="QF587" s="35"/>
      <c r="QG587" s="35"/>
      <c r="QH587" s="21">
        <f t="shared" si="1232"/>
        <v>235348.47</v>
      </c>
      <c r="QI587" s="21">
        <f t="shared" si="1232"/>
        <v>197471.5</v>
      </c>
      <c r="QJ587" s="21">
        <f t="shared" si="1232"/>
        <v>186737</v>
      </c>
      <c r="QK587" s="23">
        <v>55</v>
      </c>
      <c r="QL587" s="23">
        <v>53</v>
      </c>
      <c r="QM587" s="23">
        <v>53</v>
      </c>
      <c r="QN587" s="35"/>
      <c r="QO587" s="35"/>
      <c r="QP587" s="35"/>
      <c r="QQ587" s="21">
        <f t="shared" si="1400"/>
        <v>870736.9</v>
      </c>
      <c r="QR587" s="21">
        <f t="shared" si="1401"/>
        <v>839073.74</v>
      </c>
      <c r="QS587" s="21">
        <f t="shared" si="1402"/>
        <v>839073.74</v>
      </c>
      <c r="QT587" s="35"/>
      <c r="QU587" s="35"/>
      <c r="QV587" s="35"/>
      <c r="QW587" s="21">
        <f t="shared" si="1403"/>
        <v>7852.08</v>
      </c>
      <c r="QX587" s="21">
        <f t="shared" si="1404"/>
        <v>7371.29</v>
      </c>
      <c r="QY587" s="21">
        <f t="shared" si="1405"/>
        <v>6862.7</v>
      </c>
      <c r="QZ587" s="35"/>
      <c r="RA587" s="35"/>
      <c r="RB587" s="35"/>
      <c r="RC587" s="21">
        <f t="shared" si="1233"/>
        <v>431864.4</v>
      </c>
      <c r="RD587" s="21">
        <f t="shared" si="1233"/>
        <v>390678.37</v>
      </c>
      <c r="RE587" s="21">
        <f t="shared" si="1233"/>
        <v>363723.1</v>
      </c>
      <c r="RF587" s="23">
        <v>93</v>
      </c>
      <c r="RG587" s="23">
        <v>86</v>
      </c>
      <c r="RH587" s="23">
        <v>86</v>
      </c>
      <c r="RI587" s="35"/>
      <c r="RJ587" s="35"/>
      <c r="RK587" s="35"/>
      <c r="RL587" s="21">
        <f t="shared" si="1406"/>
        <v>1472336.94</v>
      </c>
      <c r="RM587" s="21">
        <f t="shared" si="1407"/>
        <v>1361515.88</v>
      </c>
      <c r="RN587" s="21">
        <f t="shared" si="1408"/>
        <v>1361515.88</v>
      </c>
      <c r="RO587" s="35"/>
      <c r="RP587" s="35"/>
      <c r="RQ587" s="35"/>
      <c r="RR587" s="21">
        <f t="shared" si="1409"/>
        <v>5420.82</v>
      </c>
      <c r="RS587" s="21">
        <f t="shared" si="1410"/>
        <v>5451.52</v>
      </c>
      <c r="RT587" s="21">
        <f t="shared" si="1411"/>
        <v>5066.8900000000003</v>
      </c>
      <c r="RU587" s="35"/>
      <c r="RV587" s="35"/>
      <c r="RW587" s="35"/>
      <c r="RX587" s="21">
        <f t="shared" si="1234"/>
        <v>504136.26</v>
      </c>
      <c r="RY587" s="21">
        <f t="shared" si="1234"/>
        <v>468830.71999999997</v>
      </c>
      <c r="RZ587" s="21">
        <f t="shared" si="1234"/>
        <v>435752.54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2"/>
        <v>949894.8</v>
      </c>
      <c r="SH587" s="21">
        <f t="shared" si="1413"/>
        <v>348294.76</v>
      </c>
      <c r="SI587" s="21">
        <f t="shared" si="1414"/>
        <v>348294.76</v>
      </c>
      <c r="SJ587" s="35"/>
      <c r="SK587" s="35"/>
      <c r="SL587" s="35"/>
      <c r="SM587" s="21">
        <f t="shared" si="1415"/>
        <v>7909.71</v>
      </c>
      <c r="SN587" s="21">
        <f t="shared" si="1416"/>
        <v>6707.59</v>
      </c>
      <c r="SO587" s="21">
        <f t="shared" si="1417"/>
        <v>6288.32</v>
      </c>
      <c r="SP587" s="35"/>
      <c r="SQ587" s="35"/>
      <c r="SR587" s="35"/>
      <c r="SS587" s="21">
        <f t="shared" si="1235"/>
        <v>474582.6</v>
      </c>
      <c r="ST587" s="21">
        <f t="shared" si="1235"/>
        <v>147566.98000000001</v>
      </c>
      <c r="SU587" s="21">
        <f t="shared" si="1235"/>
        <v>138343.04000000001</v>
      </c>
      <c r="SV587" s="23">
        <v>15</v>
      </c>
      <c r="SW587" s="23">
        <v>22</v>
      </c>
      <c r="SX587" s="23">
        <v>22</v>
      </c>
      <c r="SY587" s="35"/>
      <c r="SZ587" s="35"/>
      <c r="TA587" s="35"/>
      <c r="TB587" s="21">
        <f t="shared" si="1418"/>
        <v>237473.7</v>
      </c>
      <c r="TC587" s="21">
        <f t="shared" si="1419"/>
        <v>348294.76</v>
      </c>
      <c r="TD587" s="21">
        <f t="shared" si="1420"/>
        <v>348294.76</v>
      </c>
      <c r="TE587" s="35"/>
      <c r="TF587" s="35"/>
      <c r="TG587" s="35"/>
      <c r="TH587" s="21">
        <f t="shared" si="1421"/>
        <v>8016.03</v>
      </c>
      <c r="TI587" s="21">
        <f t="shared" si="1422"/>
        <v>7113.86</v>
      </c>
      <c r="TJ587" s="21">
        <f t="shared" si="1423"/>
        <v>6732.22</v>
      </c>
      <c r="TK587" s="35"/>
      <c r="TL587" s="35"/>
      <c r="TM587" s="35"/>
      <c r="TN587" s="21">
        <f t="shared" si="1236"/>
        <v>120240.45</v>
      </c>
      <c r="TO587" s="21">
        <f t="shared" si="1236"/>
        <v>156504.92000000001</v>
      </c>
      <c r="TP587" s="21">
        <f t="shared" si="1236"/>
        <v>148108.84</v>
      </c>
      <c r="TQ587" s="23">
        <v>54</v>
      </c>
      <c r="TR587" s="23">
        <v>49</v>
      </c>
      <c r="TS587" s="23">
        <v>49</v>
      </c>
      <c r="TT587" s="35"/>
      <c r="TU587" s="35"/>
      <c r="TV587" s="35"/>
      <c r="TW587" s="21">
        <f t="shared" si="1424"/>
        <v>854905.32</v>
      </c>
      <c r="TX587" s="21">
        <f t="shared" si="1425"/>
        <v>775747.42</v>
      </c>
      <c r="TY587" s="21">
        <f t="shared" si="1426"/>
        <v>775747.42</v>
      </c>
      <c r="TZ587" s="35"/>
      <c r="UA587" s="35"/>
      <c r="UB587" s="35"/>
      <c r="UC587" s="21">
        <f t="shared" si="1427"/>
        <v>8693.2999999999993</v>
      </c>
      <c r="UD587" s="21">
        <f t="shared" si="1428"/>
        <v>7535.01</v>
      </c>
      <c r="UE587" s="21">
        <f t="shared" si="1429"/>
        <v>7057.34</v>
      </c>
      <c r="UF587" s="35"/>
      <c r="UG587" s="35"/>
      <c r="UH587" s="35"/>
      <c r="UI587" s="21">
        <f t="shared" si="1237"/>
        <v>469438.2</v>
      </c>
      <c r="UJ587" s="21">
        <f t="shared" si="1237"/>
        <v>369215.49</v>
      </c>
      <c r="UK587" s="21">
        <f t="shared" si="1237"/>
        <v>345809.66</v>
      </c>
      <c r="UL587" s="23">
        <v>84</v>
      </c>
      <c r="UM587" s="23">
        <v>49</v>
      </c>
      <c r="UN587" s="23">
        <v>49</v>
      </c>
      <c r="UO587" s="35"/>
      <c r="UP587" s="35"/>
      <c r="UQ587" s="35"/>
      <c r="UR587" s="21">
        <f t="shared" si="1430"/>
        <v>1329852.72</v>
      </c>
      <c r="US587" s="21">
        <f t="shared" si="1431"/>
        <v>775747.42</v>
      </c>
      <c r="UT587" s="21">
        <f t="shared" si="1432"/>
        <v>775747.42</v>
      </c>
      <c r="UU587" s="35"/>
      <c r="UV587" s="35"/>
      <c r="UW587" s="35"/>
      <c r="UX587" s="21">
        <f t="shared" si="1433"/>
        <v>8314.14</v>
      </c>
      <c r="UY587" s="21">
        <f t="shared" si="1434"/>
        <v>7453.1</v>
      </c>
      <c r="UZ587" s="21">
        <f t="shared" si="1435"/>
        <v>6917.32</v>
      </c>
      <c r="VA587" s="35"/>
      <c r="VB587" s="35"/>
      <c r="VC587" s="35"/>
      <c r="VD587" s="21">
        <f t="shared" si="1238"/>
        <v>698387.76</v>
      </c>
      <c r="VE587" s="21">
        <f t="shared" si="1238"/>
        <v>365201.9</v>
      </c>
      <c r="VF587" s="21">
        <f t="shared" si="1238"/>
        <v>338948.68</v>
      </c>
      <c r="VG587" s="23">
        <f>25-25</f>
        <v>0</v>
      </c>
      <c r="VH587" s="23">
        <f t="shared" ref="VH587:VI587" si="1636">25-25</f>
        <v>0</v>
      </c>
      <c r="VI587" s="23">
        <f t="shared" si="1636"/>
        <v>0</v>
      </c>
      <c r="VJ587" s="35"/>
      <c r="VK587" s="35"/>
      <c r="VL587" s="35"/>
      <c r="VM587" s="21">
        <f t="shared" si="1436"/>
        <v>0</v>
      </c>
      <c r="VN587" s="21">
        <f t="shared" si="1437"/>
        <v>0</v>
      </c>
      <c r="VO587" s="21">
        <f t="shared" si="1438"/>
        <v>0</v>
      </c>
      <c r="VP587" s="35"/>
      <c r="VQ587" s="35"/>
      <c r="VR587" s="35"/>
      <c r="VS587" s="21">
        <f t="shared" si="1439"/>
        <v>0</v>
      </c>
      <c r="VT587" s="21">
        <f t="shared" si="1440"/>
        <v>0</v>
      </c>
      <c r="VU587" s="21">
        <f t="shared" si="1441"/>
        <v>0</v>
      </c>
      <c r="VV587" s="35"/>
      <c r="VW587" s="35"/>
      <c r="VX587" s="35"/>
      <c r="VY587" s="21">
        <f t="shared" si="1239"/>
        <v>0</v>
      </c>
      <c r="VZ587" s="21">
        <f t="shared" si="1239"/>
        <v>0</v>
      </c>
      <c r="WA587" s="21">
        <f t="shared" si="1239"/>
        <v>0</v>
      </c>
      <c r="WB587" s="23">
        <v>38</v>
      </c>
      <c r="WC587" s="23">
        <v>32</v>
      </c>
      <c r="WD587" s="23">
        <v>32</v>
      </c>
      <c r="WE587" s="35"/>
      <c r="WF587" s="35"/>
      <c r="WG587" s="35"/>
      <c r="WH587" s="21">
        <f t="shared" si="1442"/>
        <v>601600.04</v>
      </c>
      <c r="WI587" s="21">
        <f t="shared" si="1443"/>
        <v>506610.56</v>
      </c>
      <c r="WJ587" s="21">
        <f t="shared" si="1444"/>
        <v>506610.56</v>
      </c>
      <c r="WK587" s="35"/>
      <c r="WL587" s="35"/>
      <c r="WM587" s="35"/>
      <c r="WN587" s="21">
        <f t="shared" si="1445"/>
        <v>6278.04</v>
      </c>
      <c r="WO587" s="21">
        <f t="shared" si="1446"/>
        <v>6062.32</v>
      </c>
      <c r="WP587" s="21">
        <f t="shared" si="1447"/>
        <v>5744.58</v>
      </c>
      <c r="WQ587" s="35"/>
      <c r="WR587" s="35"/>
      <c r="WS587" s="35"/>
      <c r="WT587" s="21">
        <f t="shared" si="1240"/>
        <v>238565.52</v>
      </c>
      <c r="WU587" s="21">
        <f t="shared" si="1240"/>
        <v>193994.23999999999</v>
      </c>
      <c r="WV587" s="21">
        <f t="shared" si="1240"/>
        <v>183826.56</v>
      </c>
      <c r="WW587" s="23">
        <v>94</v>
      </c>
      <c r="WX587" s="23">
        <v>76</v>
      </c>
      <c r="WY587" s="23">
        <v>76</v>
      </c>
      <c r="WZ587" s="35"/>
      <c r="XA587" s="35"/>
      <c r="XB587" s="35"/>
      <c r="XC587" s="21">
        <f t="shared" si="1448"/>
        <v>1488168.52</v>
      </c>
      <c r="XD587" s="21">
        <f t="shared" si="1449"/>
        <v>1203200.08</v>
      </c>
      <c r="XE587" s="21">
        <f t="shared" si="1450"/>
        <v>1203200.08</v>
      </c>
      <c r="XF587" s="35"/>
      <c r="XG587" s="35"/>
      <c r="XH587" s="35"/>
      <c r="XI587" s="21">
        <f t="shared" si="1451"/>
        <v>6372.66</v>
      </c>
      <c r="XJ587" s="21">
        <f t="shared" si="1452"/>
        <v>5896.65</v>
      </c>
      <c r="XK587" s="21">
        <f t="shared" si="1453"/>
        <v>5535.72</v>
      </c>
      <c r="XL587" s="35"/>
      <c r="XM587" s="35"/>
      <c r="XN587" s="35"/>
      <c r="XO587" s="21">
        <f t="shared" si="1241"/>
        <v>599030.04</v>
      </c>
      <c r="XP587" s="21">
        <f t="shared" si="1241"/>
        <v>448145.4</v>
      </c>
      <c r="XQ587" s="21">
        <f t="shared" si="1241"/>
        <v>420714.72</v>
      </c>
      <c r="XR587" s="23">
        <v>73</v>
      </c>
      <c r="XS587" s="23">
        <v>48</v>
      </c>
      <c r="XT587" s="23">
        <v>48</v>
      </c>
      <c r="XU587" s="35"/>
      <c r="XV587" s="35"/>
      <c r="XW587" s="35"/>
      <c r="XX587" s="21">
        <f t="shared" si="1454"/>
        <v>1155705.3400000001</v>
      </c>
      <c r="XY587" s="21">
        <f t="shared" si="1455"/>
        <v>759915.84</v>
      </c>
      <c r="XZ587" s="21">
        <f t="shared" si="1456"/>
        <v>759915.84</v>
      </c>
      <c r="YA587" s="35"/>
      <c r="YB587" s="35"/>
      <c r="YC587" s="35"/>
      <c r="YD587" s="21">
        <f t="shared" si="1457"/>
        <v>5568.77</v>
      </c>
      <c r="YE587" s="21">
        <f t="shared" si="1458"/>
        <v>5361.99</v>
      </c>
      <c r="YF587" s="21">
        <f t="shared" si="1459"/>
        <v>5031.04</v>
      </c>
      <c r="YG587" s="35"/>
      <c r="YH587" s="35"/>
      <c r="YI587" s="35"/>
      <c r="YJ587" s="21">
        <f t="shared" si="1242"/>
        <v>406520.21</v>
      </c>
      <c r="YK587" s="21">
        <f t="shared" si="1242"/>
        <v>257375.52</v>
      </c>
      <c r="YL587" s="21">
        <f t="shared" si="1242"/>
        <v>241489.92000000001</v>
      </c>
      <c r="YM587" s="23">
        <v>52</v>
      </c>
      <c r="YN587" s="23">
        <v>50</v>
      </c>
      <c r="YO587" s="23">
        <v>50</v>
      </c>
      <c r="YP587" s="35"/>
      <c r="YQ587" s="35"/>
      <c r="YR587" s="35"/>
      <c r="YS587" s="21">
        <f t="shared" si="1460"/>
        <v>823242.16</v>
      </c>
      <c r="YT587" s="21">
        <f t="shared" si="1461"/>
        <v>791579</v>
      </c>
      <c r="YU587" s="21">
        <f t="shared" si="1462"/>
        <v>791579</v>
      </c>
      <c r="YV587" s="35"/>
      <c r="YW587" s="35"/>
      <c r="YX587" s="35"/>
      <c r="YY587" s="21">
        <f t="shared" si="1463"/>
        <v>6892.41</v>
      </c>
      <c r="YZ587" s="21">
        <f t="shared" si="1464"/>
        <v>6241.61</v>
      </c>
      <c r="ZA587" s="21">
        <f t="shared" si="1465"/>
        <v>5829.15</v>
      </c>
      <c r="ZB587" s="35"/>
      <c r="ZC587" s="35"/>
      <c r="ZD587" s="35"/>
      <c r="ZE587" s="21">
        <f t="shared" si="1243"/>
        <v>358405.32</v>
      </c>
      <c r="ZF587" s="21">
        <f t="shared" si="1243"/>
        <v>312080.5</v>
      </c>
      <c r="ZG587" s="21">
        <f t="shared" si="1243"/>
        <v>291457.5</v>
      </c>
      <c r="ZH587" s="23">
        <v>18</v>
      </c>
      <c r="ZI587" s="23">
        <v>26</v>
      </c>
      <c r="ZJ587" s="23">
        <v>26</v>
      </c>
      <c r="ZK587" s="35"/>
      <c r="ZL587" s="35"/>
      <c r="ZM587" s="35"/>
      <c r="ZN587" s="21">
        <f t="shared" si="1466"/>
        <v>284968.44</v>
      </c>
      <c r="ZO587" s="21">
        <f t="shared" si="1467"/>
        <v>411621.08</v>
      </c>
      <c r="ZP587" s="21">
        <f t="shared" si="1468"/>
        <v>411621.08</v>
      </c>
      <c r="ZQ587" s="35"/>
      <c r="ZR587" s="35"/>
      <c r="ZS587" s="35"/>
      <c r="ZT587" s="21">
        <f t="shared" si="1469"/>
        <v>9019.77</v>
      </c>
      <c r="ZU587" s="21">
        <f t="shared" si="1470"/>
        <v>5485.09</v>
      </c>
      <c r="ZV587" s="21">
        <f t="shared" si="1471"/>
        <v>5113</v>
      </c>
      <c r="ZW587" s="35"/>
      <c r="ZX587" s="35"/>
      <c r="ZY587" s="35"/>
      <c r="ZZ587" s="21">
        <f t="shared" si="1244"/>
        <v>162355.85999999999</v>
      </c>
      <c r="AAA587" s="21">
        <f t="shared" si="1244"/>
        <v>142612.34</v>
      </c>
      <c r="AAB587" s="21">
        <f t="shared" si="1244"/>
        <v>132938</v>
      </c>
      <c r="AAC587" s="23">
        <v>18</v>
      </c>
      <c r="AAD587" s="23">
        <v>17</v>
      </c>
      <c r="AAE587" s="23">
        <v>17</v>
      </c>
      <c r="AAF587" s="35"/>
      <c r="AAG587" s="35"/>
      <c r="AAH587" s="35"/>
      <c r="AAI587" s="21">
        <f t="shared" si="1472"/>
        <v>284968.44</v>
      </c>
      <c r="AAJ587" s="21">
        <f t="shared" si="1473"/>
        <v>269136.86</v>
      </c>
      <c r="AAK587" s="21">
        <f t="shared" si="1474"/>
        <v>269136.86</v>
      </c>
      <c r="AAL587" s="35"/>
      <c r="AAM587" s="35"/>
      <c r="AAN587" s="35"/>
      <c r="AAO587" s="21">
        <f t="shared" si="1475"/>
        <v>7790.24</v>
      </c>
      <c r="AAP587" s="21">
        <f t="shared" si="1476"/>
        <v>7478</v>
      </c>
      <c r="AAQ587" s="21">
        <f t="shared" si="1477"/>
        <v>6998.86</v>
      </c>
      <c r="AAR587" s="35"/>
      <c r="AAS587" s="35"/>
      <c r="AAT587" s="35"/>
      <c r="AAU587" s="21">
        <f t="shared" si="1245"/>
        <v>140224.32000000001</v>
      </c>
      <c r="AAV587" s="21">
        <f t="shared" si="1245"/>
        <v>127126</v>
      </c>
      <c r="AAW587" s="21">
        <f t="shared" si="1245"/>
        <v>118980.62</v>
      </c>
      <c r="AAX587" s="23">
        <v>38</v>
      </c>
      <c r="AAY587" s="23">
        <v>53</v>
      </c>
      <c r="AAZ587" s="23">
        <v>53</v>
      </c>
      <c r="ABA587" s="35"/>
      <c r="ABB587" s="35"/>
      <c r="ABC587" s="35"/>
      <c r="ABD587" s="21">
        <f t="shared" si="1478"/>
        <v>601600.04</v>
      </c>
      <c r="ABE587" s="21">
        <f t="shared" si="1479"/>
        <v>839073.74</v>
      </c>
      <c r="ABF587" s="21">
        <f t="shared" si="1480"/>
        <v>839073.74</v>
      </c>
      <c r="ABG587" s="35"/>
      <c r="ABH587" s="35"/>
      <c r="ABI587" s="35"/>
      <c r="ABJ587" s="21">
        <f t="shared" si="1481"/>
        <v>4941.17</v>
      </c>
      <c r="ABK587" s="21">
        <f t="shared" si="1482"/>
        <v>4626.5600000000004</v>
      </c>
      <c r="ABL587" s="21">
        <f t="shared" si="1483"/>
        <v>4293.3900000000003</v>
      </c>
      <c r="ABM587" s="35"/>
      <c r="ABN587" s="35"/>
      <c r="ABO587" s="35"/>
      <c r="ABP587" s="21">
        <f t="shared" si="1246"/>
        <v>187764.46</v>
      </c>
      <c r="ABQ587" s="21">
        <f t="shared" si="1246"/>
        <v>245207.67999999999</v>
      </c>
      <c r="ABR587" s="21">
        <f t="shared" si="1246"/>
        <v>227549.67</v>
      </c>
      <c r="ABS587" s="23">
        <v>66</v>
      </c>
      <c r="ABT587" s="23">
        <v>16</v>
      </c>
      <c r="ABU587" s="23">
        <v>16</v>
      </c>
      <c r="ABV587" s="35"/>
      <c r="ABW587" s="35"/>
      <c r="ABX587" s="35"/>
      <c r="ABY587" s="21">
        <f t="shared" si="1484"/>
        <v>1044884.28</v>
      </c>
      <c r="ABZ587" s="21">
        <f t="shared" si="1485"/>
        <v>253305.28</v>
      </c>
      <c r="ACA587" s="21">
        <f t="shared" si="1486"/>
        <v>253305.28</v>
      </c>
      <c r="ACB587" s="35"/>
      <c r="ACC587" s="35"/>
      <c r="ACD587" s="35"/>
      <c r="ACE587" s="21">
        <f t="shared" si="1487"/>
        <v>6012.6</v>
      </c>
      <c r="ACF587" s="21">
        <f t="shared" si="1488"/>
        <v>5527.28</v>
      </c>
      <c r="ACG587" s="21">
        <f t="shared" si="1489"/>
        <v>5226.7</v>
      </c>
      <c r="ACH587" s="35"/>
      <c r="ACI587" s="35"/>
      <c r="ACJ587" s="35"/>
      <c r="ACK587" s="21">
        <f t="shared" si="1247"/>
        <v>396831.6</v>
      </c>
      <c r="ACL587" s="21">
        <f t="shared" si="1247"/>
        <v>88436.479999999996</v>
      </c>
      <c r="ACM587" s="21">
        <f t="shared" si="1247"/>
        <v>83627.199999999997</v>
      </c>
      <c r="ACN587" s="23">
        <v>33</v>
      </c>
      <c r="ACO587" s="23">
        <v>31</v>
      </c>
      <c r="ACP587" s="23">
        <v>31</v>
      </c>
      <c r="ACQ587" s="35"/>
      <c r="ACR587" s="35"/>
      <c r="ACS587" s="35"/>
      <c r="ACT587" s="21">
        <f t="shared" si="1490"/>
        <v>522442.14</v>
      </c>
      <c r="ACU587" s="21">
        <f t="shared" si="1491"/>
        <v>490778.98</v>
      </c>
      <c r="ACV587" s="21">
        <f t="shared" si="1492"/>
        <v>490778.98</v>
      </c>
      <c r="ACW587" s="35"/>
      <c r="ACX587" s="35"/>
      <c r="ACY587" s="35"/>
      <c r="ACZ587" s="21">
        <f t="shared" si="1493"/>
        <v>6491.34</v>
      </c>
      <c r="ADA587" s="21">
        <f t="shared" si="1494"/>
        <v>6027.79</v>
      </c>
      <c r="ADB587" s="21">
        <f t="shared" si="1495"/>
        <v>5686.58</v>
      </c>
      <c r="ADC587" s="35"/>
      <c r="ADD587" s="35"/>
      <c r="ADE587" s="35"/>
      <c r="ADF587" s="21">
        <f t="shared" si="1248"/>
        <v>214214.22</v>
      </c>
      <c r="ADG587" s="21">
        <f t="shared" si="1248"/>
        <v>186861.49</v>
      </c>
      <c r="ADH587" s="21">
        <f t="shared" si="1248"/>
        <v>176283.98</v>
      </c>
      <c r="ADI587" s="184">
        <v>101</v>
      </c>
      <c r="ADJ587" s="184">
        <v>71</v>
      </c>
      <c r="ADK587" s="184">
        <v>71</v>
      </c>
      <c r="ADL587" s="35"/>
      <c r="ADM587" s="35"/>
      <c r="ADN587" s="35"/>
      <c r="ADO587" s="21">
        <f t="shared" si="1496"/>
        <v>1598989.58</v>
      </c>
      <c r="ADP587" s="21">
        <f t="shared" si="1497"/>
        <v>1124042.18</v>
      </c>
      <c r="ADQ587" s="21">
        <f t="shared" si="1498"/>
        <v>1124042.18</v>
      </c>
      <c r="ADR587" s="35"/>
      <c r="ADS587" s="35"/>
      <c r="ADT587" s="35"/>
      <c r="ADU587" s="21">
        <f t="shared" si="1499"/>
        <v>5660.44</v>
      </c>
      <c r="ADV587" s="21">
        <f t="shared" si="1500"/>
        <v>5126.9399999999996</v>
      </c>
      <c r="ADW587" s="21">
        <f t="shared" si="1501"/>
        <v>4776.6899999999996</v>
      </c>
      <c r="ADX587" s="35"/>
      <c r="ADY587" s="35"/>
      <c r="ADZ587" s="35"/>
      <c r="AEA587" s="21">
        <f t="shared" si="1249"/>
        <v>571704.43999999994</v>
      </c>
      <c r="AEB587" s="21">
        <f t="shared" si="1249"/>
        <v>364012.74</v>
      </c>
      <c r="AEC587" s="21">
        <f t="shared" si="1249"/>
        <v>339144.99</v>
      </c>
      <c r="AED587" s="23">
        <v>26</v>
      </c>
      <c r="AEE587" s="23">
        <v>24</v>
      </c>
      <c r="AEF587" s="23">
        <v>24</v>
      </c>
      <c r="AEG587" s="35"/>
      <c r="AEH587" s="35"/>
      <c r="AEI587" s="35"/>
      <c r="AEJ587" s="21">
        <f t="shared" si="1502"/>
        <v>411621.08</v>
      </c>
      <c r="AEK587" s="21">
        <f t="shared" si="1503"/>
        <v>379957.92</v>
      </c>
      <c r="AEL587" s="21">
        <f t="shared" si="1504"/>
        <v>379957.92</v>
      </c>
      <c r="AEM587" s="35"/>
      <c r="AEN587" s="35"/>
      <c r="AEO587" s="35"/>
      <c r="AEP587" s="21">
        <f t="shared" si="1505"/>
        <v>6568.03</v>
      </c>
      <c r="AEQ587" s="21">
        <f t="shared" si="1506"/>
        <v>6504.11</v>
      </c>
      <c r="AER587" s="21">
        <f t="shared" si="1507"/>
        <v>6144.41</v>
      </c>
      <c r="AES587" s="35"/>
      <c r="AET587" s="35"/>
      <c r="AEU587" s="35"/>
      <c r="AEV587" s="21">
        <f t="shared" si="1250"/>
        <v>170768.78</v>
      </c>
      <c r="AEW587" s="21">
        <f t="shared" si="1250"/>
        <v>156098.64000000001</v>
      </c>
      <c r="AEX587" s="21">
        <f t="shared" si="1250"/>
        <v>147465.84</v>
      </c>
      <c r="AEY587" s="23">
        <v>33</v>
      </c>
      <c r="AEZ587" s="23">
        <v>24</v>
      </c>
      <c r="AFA587" s="23">
        <v>24</v>
      </c>
      <c r="AFB587" s="35"/>
      <c r="AFC587" s="35"/>
      <c r="AFD587" s="35"/>
      <c r="AFE587" s="21">
        <f t="shared" si="1508"/>
        <v>522442.14</v>
      </c>
      <c r="AFF587" s="21">
        <f t="shared" si="1509"/>
        <v>379957.92</v>
      </c>
      <c r="AFG587" s="21">
        <f t="shared" si="1510"/>
        <v>379957.92</v>
      </c>
      <c r="AFH587" s="35"/>
      <c r="AFI587" s="35"/>
      <c r="AFJ587" s="35"/>
      <c r="AFK587" s="21">
        <f t="shared" si="1511"/>
        <v>7137.57</v>
      </c>
      <c r="AFL587" s="21">
        <f t="shared" si="1512"/>
        <v>6768.51</v>
      </c>
      <c r="AFM587" s="21">
        <f t="shared" si="1513"/>
        <v>6381.45</v>
      </c>
      <c r="AFN587" s="35"/>
      <c r="AFO587" s="35"/>
      <c r="AFP587" s="35"/>
      <c r="AFQ587" s="21">
        <f t="shared" si="1251"/>
        <v>235539.81</v>
      </c>
      <c r="AFR587" s="21">
        <f t="shared" si="1251"/>
        <v>162444.24</v>
      </c>
      <c r="AFS587" s="21">
        <f t="shared" si="1251"/>
        <v>153154.79999999999</v>
      </c>
      <c r="AFT587" s="23">
        <v>37</v>
      </c>
      <c r="AFU587" s="23">
        <v>44</v>
      </c>
      <c r="AFV587" s="23">
        <v>44</v>
      </c>
      <c r="AFW587" s="35"/>
      <c r="AFX587" s="35"/>
      <c r="AFY587" s="35"/>
      <c r="AFZ587" s="21">
        <f t="shared" si="1514"/>
        <v>585768.46</v>
      </c>
      <c r="AGA587" s="21">
        <f t="shared" si="1515"/>
        <v>696589.52</v>
      </c>
      <c r="AGB587" s="21">
        <f t="shared" si="1516"/>
        <v>696589.52</v>
      </c>
      <c r="AGC587" s="35"/>
      <c r="AGD587" s="35"/>
      <c r="AGE587" s="35"/>
      <c r="AGF587" s="21">
        <f t="shared" si="1517"/>
        <v>7824.24</v>
      </c>
      <c r="AGG587" s="21">
        <f t="shared" si="1518"/>
        <v>6975.15</v>
      </c>
      <c r="AGH587" s="21">
        <f t="shared" si="1519"/>
        <v>6581.05</v>
      </c>
      <c r="AGI587" s="35"/>
      <c r="AGJ587" s="35"/>
      <c r="AGK587" s="35"/>
      <c r="AGL587" s="21">
        <f t="shared" si="1252"/>
        <v>289496.88</v>
      </c>
      <c r="AGM587" s="21">
        <f t="shared" si="1252"/>
        <v>306906.59999999998</v>
      </c>
      <c r="AGN587" s="21">
        <f t="shared" si="1252"/>
        <v>289566.2</v>
      </c>
      <c r="AGO587" s="23">
        <v>13</v>
      </c>
      <c r="AGP587" s="23">
        <v>18</v>
      </c>
      <c r="AGQ587" s="23">
        <v>18</v>
      </c>
      <c r="AGR587" s="35"/>
      <c r="AGS587" s="35"/>
      <c r="AGT587" s="35"/>
      <c r="AGU587" s="21">
        <f t="shared" si="1520"/>
        <v>205810.54</v>
      </c>
      <c r="AGV587" s="21">
        <f t="shared" si="1521"/>
        <v>284968.44</v>
      </c>
      <c r="AGW587" s="21">
        <f t="shared" si="1522"/>
        <v>284968.44</v>
      </c>
      <c r="AGX587" s="35"/>
      <c r="AGY587" s="35"/>
      <c r="AGZ587" s="35"/>
      <c r="AHA587" s="21">
        <f t="shared" si="1523"/>
        <v>11738.2</v>
      </c>
      <c r="AHB587" s="21">
        <f t="shared" si="1524"/>
        <v>10399.6</v>
      </c>
      <c r="AHC587" s="21">
        <f t="shared" si="1525"/>
        <v>9791.8700000000008</v>
      </c>
      <c r="AHD587" s="35"/>
      <c r="AHE587" s="35"/>
      <c r="AHF587" s="35"/>
      <c r="AHG587" s="21">
        <f t="shared" si="1253"/>
        <v>152596.6</v>
      </c>
      <c r="AHH587" s="21">
        <f t="shared" si="1253"/>
        <v>187192.8</v>
      </c>
      <c r="AHI587" s="21">
        <f t="shared" si="1253"/>
        <v>176253.66</v>
      </c>
      <c r="AHJ587" s="23">
        <v>18</v>
      </c>
      <c r="AHK587" s="23">
        <v>28</v>
      </c>
      <c r="AHL587" s="23">
        <v>28</v>
      </c>
      <c r="AHM587" s="35"/>
      <c r="AHN587" s="35"/>
      <c r="AHO587" s="35"/>
      <c r="AHP587" s="21">
        <f t="shared" si="1526"/>
        <v>284968.44</v>
      </c>
      <c r="AHQ587" s="21">
        <f t="shared" si="1527"/>
        <v>443284.24</v>
      </c>
      <c r="AHR587" s="21">
        <f t="shared" si="1528"/>
        <v>443284.24</v>
      </c>
      <c r="AHS587" s="35"/>
      <c r="AHT587" s="35"/>
      <c r="AHU587" s="35"/>
      <c r="AHV587" s="21">
        <f t="shared" si="1529"/>
        <v>6884.87</v>
      </c>
      <c r="AHW587" s="21">
        <f t="shared" si="1530"/>
        <v>6399.96</v>
      </c>
      <c r="AHX587" s="21">
        <f t="shared" si="1531"/>
        <v>6005.37</v>
      </c>
      <c r="AHY587" s="35"/>
      <c r="AHZ587" s="35"/>
      <c r="AIA587" s="35"/>
      <c r="AIB587" s="21">
        <f t="shared" si="1254"/>
        <v>123927.66</v>
      </c>
      <c r="AIC587" s="21">
        <f t="shared" si="1254"/>
        <v>179198.88</v>
      </c>
      <c r="AID587" s="21">
        <f t="shared" si="1254"/>
        <v>168150.36</v>
      </c>
      <c r="AIE587" s="23">
        <f>19-19</f>
        <v>0</v>
      </c>
      <c r="AIF587" s="23">
        <f t="shared" ref="AIF587:AIG587" si="1637">19-19</f>
        <v>0</v>
      </c>
      <c r="AIG587" s="23">
        <f t="shared" si="1637"/>
        <v>0</v>
      </c>
      <c r="AIH587" s="35"/>
      <c r="AII587" s="35"/>
      <c r="AIJ587" s="35"/>
      <c r="AIK587" s="21">
        <f t="shared" si="1532"/>
        <v>0</v>
      </c>
      <c r="AIL587" s="21">
        <f t="shared" si="1533"/>
        <v>0</v>
      </c>
      <c r="AIM587" s="21">
        <f t="shared" si="1534"/>
        <v>0</v>
      </c>
      <c r="AIN587" s="35"/>
      <c r="AIO587" s="35"/>
      <c r="AIP587" s="35"/>
      <c r="AIQ587" s="21">
        <f t="shared" si="1535"/>
        <v>0</v>
      </c>
      <c r="AIR587" s="21">
        <f t="shared" si="1536"/>
        <v>0</v>
      </c>
      <c r="AIS587" s="21">
        <f t="shared" si="1537"/>
        <v>0</v>
      </c>
      <c r="AIT587" s="35"/>
      <c r="AIU587" s="35"/>
      <c r="AIV587" s="35"/>
      <c r="AIW587" s="21">
        <f t="shared" si="1255"/>
        <v>0</v>
      </c>
      <c r="AIX587" s="21">
        <f t="shared" si="1255"/>
        <v>0</v>
      </c>
      <c r="AIY587" s="21">
        <f t="shared" si="1255"/>
        <v>0</v>
      </c>
      <c r="AIZ587" s="23">
        <v>33</v>
      </c>
      <c r="AJA587" s="23">
        <v>43</v>
      </c>
      <c r="AJB587" s="23">
        <v>43</v>
      </c>
      <c r="AJC587" s="35"/>
      <c r="AJD587" s="35"/>
      <c r="AJE587" s="35"/>
      <c r="AJF587" s="21">
        <f t="shared" si="1538"/>
        <v>522442.14</v>
      </c>
      <c r="AJG587" s="21">
        <f t="shared" si="1539"/>
        <v>680757.94</v>
      </c>
      <c r="AJH587" s="21">
        <f t="shared" si="1540"/>
        <v>680757.94</v>
      </c>
      <c r="AJI587" s="35"/>
      <c r="AJJ587" s="35"/>
      <c r="AJK587" s="35"/>
      <c r="AJL587" s="21">
        <f t="shared" si="1541"/>
        <v>7024.24</v>
      </c>
      <c r="AJM587" s="21">
        <f t="shared" si="1542"/>
        <v>6600.84</v>
      </c>
      <c r="AJN587" s="21">
        <f t="shared" si="1543"/>
        <v>6235.41</v>
      </c>
      <c r="AJO587" s="35"/>
      <c r="AJP587" s="35"/>
      <c r="AJQ587" s="35"/>
      <c r="AJR587" s="21">
        <f t="shared" si="1256"/>
        <v>231799.92</v>
      </c>
      <c r="AJS587" s="21">
        <f t="shared" si="1256"/>
        <v>283836.12</v>
      </c>
      <c r="AJT587" s="21">
        <f t="shared" si="1256"/>
        <v>268122.63</v>
      </c>
      <c r="AJU587" s="23">
        <v>25</v>
      </c>
      <c r="AJV587" s="23">
        <v>24</v>
      </c>
      <c r="AJW587" s="23">
        <v>24</v>
      </c>
      <c r="AJX587" s="35"/>
      <c r="AJY587" s="35"/>
      <c r="AJZ587" s="35"/>
      <c r="AKA587" s="21">
        <f t="shared" si="1544"/>
        <v>395789.5</v>
      </c>
      <c r="AKB587" s="21">
        <f t="shared" si="1545"/>
        <v>379957.92</v>
      </c>
      <c r="AKC587" s="21">
        <f t="shared" si="1546"/>
        <v>379957.92</v>
      </c>
      <c r="AKD587" s="35"/>
      <c r="AKE587" s="35"/>
      <c r="AKF587" s="35"/>
      <c r="AKG587" s="21">
        <f t="shared" si="1547"/>
        <v>7163.41</v>
      </c>
      <c r="AKH587" s="21">
        <f t="shared" si="1548"/>
        <v>6455.66</v>
      </c>
      <c r="AKI587" s="21">
        <f t="shared" si="1549"/>
        <v>6095.33</v>
      </c>
      <c r="AKJ587" s="35"/>
      <c r="AKK587" s="35"/>
      <c r="AKL587" s="35"/>
      <c r="AKM587" s="21">
        <f t="shared" si="1257"/>
        <v>179085.25</v>
      </c>
      <c r="AKN587" s="21">
        <f t="shared" si="1257"/>
        <v>154935.84</v>
      </c>
      <c r="AKO587" s="21">
        <f t="shared" si="1257"/>
        <v>146287.92000000001</v>
      </c>
      <c r="AKP587" s="23">
        <v>20</v>
      </c>
      <c r="AKQ587" s="23">
        <v>24</v>
      </c>
      <c r="AKR587" s="23">
        <v>24</v>
      </c>
      <c r="AKS587" s="35"/>
      <c r="AKT587" s="35"/>
      <c r="AKU587" s="35"/>
      <c r="AKV587" s="21">
        <f t="shared" si="1550"/>
        <v>316631.59999999998</v>
      </c>
      <c r="AKW587" s="21">
        <f t="shared" si="1551"/>
        <v>379957.92</v>
      </c>
      <c r="AKX587" s="21">
        <f t="shared" si="1552"/>
        <v>379957.92</v>
      </c>
      <c r="AKY587" s="35"/>
      <c r="AKZ587" s="35"/>
      <c r="ALA587" s="35"/>
      <c r="ALB587" s="21">
        <f t="shared" si="1553"/>
        <v>7271.74</v>
      </c>
      <c r="ALC587" s="21">
        <f t="shared" si="1554"/>
        <v>6822.29</v>
      </c>
      <c r="ALD587" s="21">
        <f t="shared" si="1555"/>
        <v>6361.29</v>
      </c>
      <c r="ALE587" s="35"/>
      <c r="ALF587" s="35"/>
      <c r="ALG587" s="35"/>
      <c r="ALH587" s="21">
        <f t="shared" si="1258"/>
        <v>145434.79999999999</v>
      </c>
      <c r="ALI587" s="21">
        <f t="shared" si="1258"/>
        <v>163734.96</v>
      </c>
      <c r="ALJ587" s="21">
        <f t="shared" si="1258"/>
        <v>152670.96</v>
      </c>
      <c r="ALK587" s="23">
        <v>23</v>
      </c>
      <c r="ALL587" s="23">
        <v>24</v>
      </c>
      <c r="ALM587" s="23">
        <v>24</v>
      </c>
      <c r="ALN587" s="35"/>
      <c r="ALO587" s="35"/>
      <c r="ALP587" s="35"/>
      <c r="ALQ587" s="21">
        <f t="shared" si="1556"/>
        <v>364126.34</v>
      </c>
      <c r="ALR587" s="21">
        <f t="shared" si="1557"/>
        <v>379957.92</v>
      </c>
      <c r="ALS587" s="21">
        <f t="shared" si="1558"/>
        <v>379957.92</v>
      </c>
      <c r="ALT587" s="35"/>
      <c r="ALU587" s="35"/>
      <c r="ALV587" s="35"/>
      <c r="ALW587" s="21">
        <f t="shared" si="1559"/>
        <v>8284.5499999999993</v>
      </c>
      <c r="ALX587" s="21">
        <f t="shared" si="1560"/>
        <v>7355.99</v>
      </c>
      <c r="ALY587" s="21">
        <f t="shared" si="1561"/>
        <v>6849.71</v>
      </c>
      <c r="ALZ587" s="35"/>
      <c r="AMA587" s="35"/>
      <c r="AMB587" s="35"/>
      <c r="AMC587" s="21">
        <f t="shared" si="1259"/>
        <v>190544.65</v>
      </c>
      <c r="AMD587" s="21">
        <f t="shared" si="1259"/>
        <v>176543.76</v>
      </c>
      <c r="AME587" s="21">
        <f t="shared" si="1259"/>
        <v>164393.04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2"/>
        <v>1393179.04</v>
      </c>
      <c r="AMM587" s="21">
        <f t="shared" si="1563"/>
        <v>1393179.04</v>
      </c>
      <c r="AMN587" s="21">
        <f t="shared" si="1564"/>
        <v>1393179.04</v>
      </c>
      <c r="AMO587" s="35"/>
      <c r="AMP587" s="35"/>
      <c r="AMQ587" s="35"/>
      <c r="AMR587" s="21">
        <f t="shared" si="1565"/>
        <v>6994.98</v>
      </c>
      <c r="AMS587" s="21">
        <f t="shared" si="1566"/>
        <v>6212.32</v>
      </c>
      <c r="AMT587" s="21">
        <f t="shared" si="1567"/>
        <v>5801.64</v>
      </c>
      <c r="AMU587" s="35"/>
      <c r="AMV587" s="35"/>
      <c r="AMW587" s="35"/>
      <c r="AMX587" s="21">
        <f t="shared" si="1260"/>
        <v>615558.24</v>
      </c>
      <c r="AMY587" s="21">
        <f t="shared" si="1260"/>
        <v>546684.16000000003</v>
      </c>
      <c r="AMZ587" s="21">
        <f t="shared" si="1260"/>
        <v>510544.32</v>
      </c>
      <c r="ANA587" s="23">
        <v>12</v>
      </c>
      <c r="ANB587" s="23">
        <v>8</v>
      </c>
      <c r="ANC587" s="23">
        <v>8</v>
      </c>
      <c r="AND587" s="35"/>
      <c r="ANE587" s="35"/>
      <c r="ANF587" s="35"/>
      <c r="ANG587" s="21">
        <f t="shared" si="1568"/>
        <v>189978.96</v>
      </c>
      <c r="ANH587" s="21">
        <f t="shared" si="1569"/>
        <v>126652.64</v>
      </c>
      <c r="ANI587" s="21">
        <f t="shared" si="1570"/>
        <v>126652.64</v>
      </c>
      <c r="ANJ587" s="35"/>
      <c r="ANK587" s="35"/>
      <c r="ANL587" s="35"/>
      <c r="ANM587" s="21">
        <f t="shared" si="1571"/>
        <v>11129.63</v>
      </c>
      <c r="ANN587" s="21">
        <f t="shared" si="1572"/>
        <v>16030.8</v>
      </c>
      <c r="ANO587" s="21">
        <f t="shared" si="1573"/>
        <v>15405.89</v>
      </c>
      <c r="ANP587" s="35"/>
      <c r="ANQ587" s="35"/>
      <c r="ANR587" s="35"/>
      <c r="ANS587" s="21">
        <f t="shared" si="1261"/>
        <v>133555.56</v>
      </c>
      <c r="ANT587" s="21">
        <f t="shared" si="1261"/>
        <v>128246.39999999999</v>
      </c>
      <c r="ANU587" s="21">
        <f t="shared" si="1261"/>
        <v>123247.12</v>
      </c>
      <c r="ANV587" s="23">
        <v>89</v>
      </c>
      <c r="ANW587" s="23">
        <v>65</v>
      </c>
      <c r="ANX587" s="23">
        <v>65</v>
      </c>
      <c r="ANY587" s="35"/>
      <c r="ANZ587" s="35"/>
      <c r="AOA587" s="35"/>
      <c r="AOB587" s="21">
        <f t="shared" si="1574"/>
        <v>1409010.62</v>
      </c>
      <c r="AOC587" s="21">
        <f t="shared" si="1575"/>
        <v>1029052.7</v>
      </c>
      <c r="AOD587" s="21">
        <f t="shared" si="1576"/>
        <v>1029052.7</v>
      </c>
      <c r="AOE587" s="35"/>
      <c r="AOF587" s="35"/>
      <c r="AOG587" s="35"/>
      <c r="AOH587" s="21">
        <f t="shared" si="1577"/>
        <v>6409.21</v>
      </c>
      <c r="AOI587" s="21">
        <f t="shared" si="1578"/>
        <v>6395.81</v>
      </c>
      <c r="AOJ587" s="21">
        <f t="shared" si="1579"/>
        <v>5980.32</v>
      </c>
      <c r="AOK587" s="35"/>
      <c r="AOL587" s="35"/>
      <c r="AOM587" s="35"/>
      <c r="AON587" s="21">
        <f t="shared" si="1262"/>
        <v>570419.68999999994</v>
      </c>
      <c r="AOO587" s="21">
        <f t="shared" si="1262"/>
        <v>415727.65</v>
      </c>
      <c r="AOP587" s="21">
        <f t="shared" si="1262"/>
        <v>388720.8</v>
      </c>
      <c r="AOQ587" s="23">
        <v>44</v>
      </c>
      <c r="AOR587" s="23">
        <v>47</v>
      </c>
      <c r="AOS587" s="23">
        <v>47</v>
      </c>
      <c r="AOT587" s="35"/>
      <c r="AOU587" s="35"/>
      <c r="AOV587" s="35"/>
      <c r="AOW587" s="21">
        <f t="shared" si="1580"/>
        <v>696589.52</v>
      </c>
      <c r="AOX587" s="21">
        <f t="shared" si="1581"/>
        <v>744084.26</v>
      </c>
      <c r="AOY587" s="21">
        <f t="shared" si="1582"/>
        <v>744084.26</v>
      </c>
      <c r="AOZ587" s="35"/>
      <c r="APA587" s="35"/>
      <c r="APB587" s="35"/>
      <c r="APC587" s="21">
        <f t="shared" si="1583"/>
        <v>8366.58</v>
      </c>
      <c r="APD587" s="21">
        <f t="shared" si="1584"/>
        <v>7178.88</v>
      </c>
      <c r="APE587" s="21">
        <f t="shared" si="1585"/>
        <v>6653.44</v>
      </c>
      <c r="APF587" s="35"/>
      <c r="APG587" s="35"/>
      <c r="APH587" s="35"/>
      <c r="API587" s="21">
        <f t="shared" si="1263"/>
        <v>368129.52</v>
      </c>
      <c r="APJ587" s="21">
        <f t="shared" si="1263"/>
        <v>337407.36</v>
      </c>
      <c r="APK587" s="21">
        <f t="shared" si="1263"/>
        <v>312711.67999999999</v>
      </c>
      <c r="APL587" s="23">
        <v>34</v>
      </c>
      <c r="APM587" s="23">
        <v>35</v>
      </c>
      <c r="APN587" s="23">
        <v>35</v>
      </c>
      <c r="APO587" s="35"/>
      <c r="APP587" s="35"/>
      <c r="APQ587" s="35"/>
      <c r="APR587" s="21">
        <f t="shared" si="1586"/>
        <v>538273.72</v>
      </c>
      <c r="APS587" s="21">
        <f t="shared" si="1587"/>
        <v>554105.30000000005</v>
      </c>
      <c r="APT587" s="21">
        <f t="shared" si="1588"/>
        <v>554105.30000000005</v>
      </c>
      <c r="APU587" s="35"/>
      <c r="APV587" s="35"/>
      <c r="APW587" s="35"/>
      <c r="APX587" s="21">
        <f t="shared" si="1589"/>
        <v>7316.44</v>
      </c>
      <c r="APY587" s="21">
        <f t="shared" si="1590"/>
        <v>6434.65</v>
      </c>
      <c r="APZ587" s="21">
        <f t="shared" si="1591"/>
        <v>6018.16</v>
      </c>
      <c r="AQA587" s="35"/>
      <c r="AQB587" s="35"/>
      <c r="AQC587" s="35"/>
      <c r="AQD587" s="21">
        <f t="shared" si="1264"/>
        <v>248758.96</v>
      </c>
      <c r="AQE587" s="21">
        <f t="shared" si="1264"/>
        <v>225212.75</v>
      </c>
      <c r="AQF587" s="21">
        <f t="shared" si="1264"/>
        <v>210635.6</v>
      </c>
      <c r="AQG587" s="23">
        <v>102</v>
      </c>
      <c r="AQH587" s="23">
        <v>63</v>
      </c>
      <c r="AQI587" s="23">
        <v>63</v>
      </c>
      <c r="AQJ587" s="35"/>
      <c r="AQK587" s="35"/>
      <c r="AQL587" s="35"/>
      <c r="AQM587" s="21">
        <f t="shared" si="1592"/>
        <v>1614821.16</v>
      </c>
      <c r="AQN587" s="21">
        <f t="shared" si="1593"/>
        <v>997389.54</v>
      </c>
      <c r="AQO587" s="21">
        <f t="shared" si="1594"/>
        <v>997389.54</v>
      </c>
      <c r="AQP587" s="35"/>
      <c r="AQQ587" s="35"/>
      <c r="AQR587" s="35"/>
      <c r="AQS587" s="21">
        <f t="shared" si="1595"/>
        <v>6339.48</v>
      </c>
      <c r="AQT587" s="21">
        <f t="shared" si="1596"/>
        <v>6027.4</v>
      </c>
      <c r="AQU587" s="21">
        <f t="shared" si="1597"/>
        <v>5688.97</v>
      </c>
      <c r="AQV587" s="35"/>
      <c r="AQW587" s="35"/>
      <c r="AQX587" s="35"/>
      <c r="AQY587" s="21">
        <f t="shared" si="1265"/>
        <v>646626.96</v>
      </c>
      <c r="AQZ587" s="21">
        <f t="shared" si="1265"/>
        <v>379726.2</v>
      </c>
      <c r="ARA587" s="21">
        <f t="shared" si="1265"/>
        <v>358405.11</v>
      </c>
      <c r="ARB587" s="23">
        <v>38</v>
      </c>
      <c r="ARC587" s="23">
        <v>35</v>
      </c>
      <c r="ARD587" s="23">
        <v>35</v>
      </c>
      <c r="ARE587" s="35"/>
      <c r="ARF587" s="35"/>
      <c r="ARG587" s="35"/>
      <c r="ARH587" s="21">
        <f t="shared" si="1598"/>
        <v>601600.04</v>
      </c>
      <c r="ARI587" s="21">
        <f t="shared" si="1599"/>
        <v>554105.30000000005</v>
      </c>
      <c r="ARJ587" s="21">
        <f t="shared" si="1600"/>
        <v>554105.30000000005</v>
      </c>
      <c r="ARK587" s="35"/>
      <c r="ARL587" s="35"/>
      <c r="ARM587" s="35"/>
      <c r="ARN587" s="21">
        <f t="shared" si="1601"/>
        <v>7744.85</v>
      </c>
      <c r="ARO587" s="21">
        <f t="shared" si="1602"/>
        <v>5881.64</v>
      </c>
      <c r="ARP587" s="21">
        <f t="shared" si="1603"/>
        <v>5479.56</v>
      </c>
      <c r="ARQ587" s="35"/>
      <c r="ARR587" s="35"/>
      <c r="ARS587" s="35"/>
      <c r="ART587" s="21">
        <f t="shared" si="1266"/>
        <v>294304.3</v>
      </c>
      <c r="ARU587" s="21">
        <f t="shared" si="1266"/>
        <v>205857.4</v>
      </c>
      <c r="ARV587" s="21">
        <f t="shared" si="1266"/>
        <v>191784.6</v>
      </c>
      <c r="ARW587" s="23">
        <v>60</v>
      </c>
      <c r="ARX587" s="23">
        <v>59</v>
      </c>
      <c r="ARY587" s="23">
        <v>59</v>
      </c>
      <c r="ARZ587" s="35"/>
      <c r="ASA587" s="35"/>
      <c r="ASB587" s="35"/>
      <c r="ASC587" s="21">
        <f t="shared" si="1604"/>
        <v>949894.8</v>
      </c>
      <c r="ASD587" s="21">
        <f t="shared" si="1605"/>
        <v>934063.22</v>
      </c>
      <c r="ASE587" s="21">
        <f t="shared" si="1606"/>
        <v>934063.22</v>
      </c>
      <c r="ASF587" s="35"/>
      <c r="ASG587" s="35"/>
      <c r="ASH587" s="35"/>
      <c r="ASI587" s="21">
        <f t="shared" si="1607"/>
        <v>7104.26</v>
      </c>
      <c r="ASJ587" s="21">
        <f t="shared" si="1608"/>
        <v>6649.36</v>
      </c>
      <c r="ASK587" s="21">
        <f t="shared" si="1609"/>
        <v>6145.89</v>
      </c>
      <c r="ASL587" s="35"/>
      <c r="ASM587" s="35"/>
      <c r="ASN587" s="35"/>
      <c r="ASO587" s="21">
        <f t="shared" si="1267"/>
        <v>426255.6</v>
      </c>
      <c r="ASP587" s="21">
        <f t="shared" si="1267"/>
        <v>392312.24</v>
      </c>
      <c r="ASQ587" s="21">
        <f t="shared" si="1267"/>
        <v>362607.51</v>
      </c>
      <c r="ASR587" s="23">
        <v>98</v>
      </c>
      <c r="ASS587" s="23">
        <v>60</v>
      </c>
      <c r="AST587" s="23">
        <v>60</v>
      </c>
      <c r="ASU587" s="35"/>
      <c r="ASV587" s="35"/>
      <c r="ASW587" s="35"/>
      <c r="ASX587" s="21">
        <f t="shared" si="1610"/>
        <v>1551494.84</v>
      </c>
      <c r="ASY587" s="21">
        <f t="shared" si="1611"/>
        <v>949894.8</v>
      </c>
      <c r="ASZ587" s="21">
        <f t="shared" si="1612"/>
        <v>949894.8</v>
      </c>
      <c r="ATA587" s="35"/>
      <c r="ATB587" s="35"/>
      <c r="ATC587" s="35"/>
      <c r="ATD587" s="21">
        <f t="shared" si="1613"/>
        <v>5938.61</v>
      </c>
      <c r="ATE587" s="21">
        <f t="shared" si="1614"/>
        <v>5674.99</v>
      </c>
      <c r="ATF587" s="21">
        <f t="shared" si="1615"/>
        <v>5297.41</v>
      </c>
      <c r="ATG587" s="35"/>
      <c r="ATH587" s="35"/>
      <c r="ATI587" s="35"/>
      <c r="ATJ587" s="21">
        <f t="shared" si="1268"/>
        <v>581983.78</v>
      </c>
      <c r="ATK587" s="21">
        <f t="shared" si="1268"/>
        <v>340499.4</v>
      </c>
      <c r="ATL587" s="21">
        <f t="shared" si="1268"/>
        <v>317844.59999999998</v>
      </c>
      <c r="ATM587" s="23">
        <v>96</v>
      </c>
      <c r="ATN587" s="23">
        <v>84</v>
      </c>
      <c r="ATO587" s="23">
        <v>84</v>
      </c>
      <c r="ATP587" s="35"/>
      <c r="ATQ587" s="35"/>
      <c r="ATR587" s="35"/>
      <c r="ATS587" s="21">
        <f t="shared" si="1616"/>
        <v>1519831.68</v>
      </c>
      <c r="ATT587" s="21">
        <f t="shared" si="1617"/>
        <v>1329852.72</v>
      </c>
      <c r="ATU587" s="21">
        <f t="shared" si="1618"/>
        <v>1329852.72</v>
      </c>
      <c r="ATV587" s="35"/>
      <c r="ATW587" s="35"/>
      <c r="ATX587" s="35"/>
      <c r="ATY587" s="21">
        <f t="shared" si="1619"/>
        <v>7197.71</v>
      </c>
      <c r="ATZ587" s="21">
        <f t="shared" si="1620"/>
        <v>6430.06</v>
      </c>
      <c r="AUA587" s="21">
        <f t="shared" si="1621"/>
        <v>5944.8</v>
      </c>
      <c r="AUB587" s="35"/>
      <c r="AUC587" s="35"/>
      <c r="AUD587" s="35"/>
      <c r="AUE587" s="21">
        <f t="shared" si="1269"/>
        <v>690980.16</v>
      </c>
      <c r="AUF587" s="21">
        <f t="shared" si="1269"/>
        <v>540125.04</v>
      </c>
      <c r="AUG587" s="21">
        <f t="shared" si="1269"/>
        <v>499363.2</v>
      </c>
      <c r="AUH587" s="23">
        <v>79</v>
      </c>
      <c r="AUI587" s="23">
        <v>51</v>
      </c>
      <c r="AUJ587" s="23">
        <v>51</v>
      </c>
      <c r="AUK587" s="35"/>
      <c r="AUL587" s="35"/>
      <c r="AUM587" s="35"/>
      <c r="AUN587" s="21">
        <f t="shared" si="1622"/>
        <v>1250694.82</v>
      </c>
      <c r="AUO587" s="21">
        <f t="shared" si="1623"/>
        <v>807410.58</v>
      </c>
      <c r="AUP587" s="21">
        <f t="shared" si="1624"/>
        <v>807410.58</v>
      </c>
      <c r="AUQ587" s="35"/>
      <c r="AUR587" s="35"/>
      <c r="AUS587" s="35"/>
      <c r="AUT587" s="21">
        <f t="shared" si="1625"/>
        <v>6959.12</v>
      </c>
      <c r="AUU587" s="21">
        <f t="shared" si="1626"/>
        <v>6446.09</v>
      </c>
      <c r="AUV587" s="21">
        <f t="shared" si="1627"/>
        <v>6017.97</v>
      </c>
      <c r="AUW587" s="35"/>
      <c r="AUX587" s="35"/>
      <c r="AUY587" s="35"/>
      <c r="AUZ587" s="21">
        <f t="shared" si="1270"/>
        <v>549770.48</v>
      </c>
      <c r="AVA587" s="21">
        <f t="shared" si="1270"/>
        <v>328750.59000000003</v>
      </c>
      <c r="AVB587" s="21">
        <f t="shared" si="1270"/>
        <v>306916.46999999997</v>
      </c>
      <c r="AVC587" s="41">
        <f t="shared" si="1271"/>
        <v>2732</v>
      </c>
      <c r="AVD587" s="41">
        <f t="shared" si="1271"/>
        <v>2178</v>
      </c>
      <c r="AVE587" s="41">
        <f t="shared" si="1271"/>
        <v>2178</v>
      </c>
      <c r="AVF587" s="21">
        <f t="shared" si="1271"/>
        <v>0</v>
      </c>
      <c r="AVG587" s="21">
        <f t="shared" si="1271"/>
        <v>0</v>
      </c>
      <c r="AVH587" s="21">
        <f t="shared" si="1271"/>
        <v>0</v>
      </c>
      <c r="AVI587" s="21">
        <f t="shared" si="1271"/>
        <v>43251876.560000002</v>
      </c>
      <c r="AVJ587" s="21">
        <f t="shared" si="1271"/>
        <v>34481181.240000002</v>
      </c>
      <c r="AVK587" s="21">
        <f t="shared" si="1271"/>
        <v>34481181.240000002</v>
      </c>
      <c r="AVL587" s="35"/>
      <c r="AVM587" s="35"/>
      <c r="AVN587" s="35"/>
      <c r="AVO587" s="21"/>
      <c r="AVP587" s="21"/>
      <c r="AVQ587" s="21"/>
      <c r="AVR587" s="21">
        <f t="shared" si="1272"/>
        <v>0</v>
      </c>
      <c r="AVS587" s="21">
        <f t="shared" si="1272"/>
        <v>0</v>
      </c>
      <c r="AVT587" s="21">
        <f t="shared" si="1272"/>
        <v>0</v>
      </c>
      <c r="AVU587" s="21">
        <f t="shared" si="1272"/>
        <v>19579336.73</v>
      </c>
      <c r="AVV587" s="21">
        <f t="shared" si="1272"/>
        <v>14428514.689999999</v>
      </c>
      <c r="AVW587" s="21">
        <f t="shared" si="1272"/>
        <v>13513680.43</v>
      </c>
    </row>
    <row r="588" spans="1:1271" ht="36">
      <c r="A588" s="22" t="s">
        <v>247</v>
      </c>
      <c r="B588" s="22" t="s">
        <v>95</v>
      </c>
      <c r="C588" s="5"/>
      <c r="D588" s="187"/>
      <c r="E588" s="160"/>
      <c r="F588" s="29"/>
      <c r="G588" s="29"/>
      <c r="H588" s="29"/>
      <c r="I588" s="21">
        <f t="shared" si="1273"/>
        <v>3588.49</v>
      </c>
      <c r="J588" s="21">
        <f t="shared" si="1273"/>
        <v>3588.49</v>
      </c>
      <c r="K588" s="21">
        <f t="shared" si="1273"/>
        <v>3588.49</v>
      </c>
      <c r="L588" s="23">
        <v>159</v>
      </c>
      <c r="M588" s="23">
        <v>146</v>
      </c>
      <c r="N588" s="23">
        <v>146</v>
      </c>
      <c r="O588" s="35"/>
      <c r="P588" s="35"/>
      <c r="Q588" s="35"/>
      <c r="R588" s="21">
        <f t="shared" si="1274"/>
        <v>570569.91</v>
      </c>
      <c r="S588" s="21">
        <f t="shared" si="1275"/>
        <v>523919.54</v>
      </c>
      <c r="T588" s="21">
        <f t="shared" si="1276"/>
        <v>523919.54</v>
      </c>
      <c r="U588" s="35"/>
      <c r="V588" s="35"/>
      <c r="W588" s="35"/>
      <c r="X588" s="21">
        <f t="shared" si="1277"/>
        <v>1528.69</v>
      </c>
      <c r="Y588" s="21">
        <f t="shared" si="1278"/>
        <v>1702.6</v>
      </c>
      <c r="Z588" s="21">
        <f t="shared" si="1279"/>
        <v>1571.4</v>
      </c>
      <c r="AA588" s="35"/>
      <c r="AB588" s="35"/>
      <c r="AC588" s="35"/>
      <c r="AD588" s="21">
        <f t="shared" si="1212"/>
        <v>243061.71</v>
      </c>
      <c r="AE588" s="21">
        <f t="shared" si="1212"/>
        <v>248579.6</v>
      </c>
      <c r="AF588" s="21">
        <f t="shared" si="1212"/>
        <v>229424.4</v>
      </c>
      <c r="AG588" s="23">
        <v>276</v>
      </c>
      <c r="AH588" s="23">
        <v>308</v>
      </c>
      <c r="AI588" s="23">
        <v>308</v>
      </c>
      <c r="AJ588" s="35"/>
      <c r="AK588" s="35"/>
      <c r="AL588" s="35"/>
      <c r="AM588" s="21">
        <f t="shared" si="1280"/>
        <v>990423.24</v>
      </c>
      <c r="AN588" s="21">
        <f t="shared" si="1281"/>
        <v>1105254.92</v>
      </c>
      <c r="AO588" s="21">
        <f t="shared" si="1282"/>
        <v>1105254.92</v>
      </c>
      <c r="AP588" s="35"/>
      <c r="AQ588" s="35"/>
      <c r="AR588" s="35"/>
      <c r="AS588" s="21">
        <f t="shared" si="1283"/>
        <v>1550.64</v>
      </c>
      <c r="AT588" s="21">
        <f t="shared" si="1284"/>
        <v>1584.75</v>
      </c>
      <c r="AU588" s="21">
        <f t="shared" si="1285"/>
        <v>1498.09</v>
      </c>
      <c r="AV588" s="35"/>
      <c r="AW588" s="35"/>
      <c r="AX588" s="35"/>
      <c r="AY588" s="21">
        <f t="shared" si="1213"/>
        <v>427976.64</v>
      </c>
      <c r="AZ588" s="21">
        <f t="shared" si="1213"/>
        <v>488103</v>
      </c>
      <c r="BA588" s="21">
        <f t="shared" si="1213"/>
        <v>461411.72</v>
      </c>
      <c r="BB588" s="23">
        <v>211</v>
      </c>
      <c r="BC588" s="23">
        <v>225</v>
      </c>
      <c r="BD588" s="23">
        <v>225</v>
      </c>
      <c r="BE588" s="35"/>
      <c r="BF588" s="35"/>
      <c r="BG588" s="35"/>
      <c r="BH588" s="21">
        <f t="shared" si="1286"/>
        <v>757171.39</v>
      </c>
      <c r="BI588" s="21">
        <f t="shared" si="1287"/>
        <v>807410.25</v>
      </c>
      <c r="BJ588" s="21">
        <f t="shared" si="1288"/>
        <v>807410.25</v>
      </c>
      <c r="BK588" s="35"/>
      <c r="BL588" s="35"/>
      <c r="BM588" s="35"/>
      <c r="BN588" s="21">
        <f t="shared" si="1289"/>
        <v>1570.36</v>
      </c>
      <c r="BO588" s="21">
        <f t="shared" si="1290"/>
        <v>1557.59</v>
      </c>
      <c r="BP588" s="21">
        <f t="shared" si="1291"/>
        <v>1429.26</v>
      </c>
      <c r="BQ588" s="35"/>
      <c r="BR588" s="35"/>
      <c r="BS588" s="35"/>
      <c r="BT588" s="21">
        <f t="shared" si="1214"/>
        <v>331345.96000000002</v>
      </c>
      <c r="BU588" s="21">
        <f t="shared" si="1214"/>
        <v>350457.75</v>
      </c>
      <c r="BV588" s="21">
        <f t="shared" si="1214"/>
        <v>321583.5</v>
      </c>
      <c r="BW588" s="23"/>
      <c r="BX588" s="23"/>
      <c r="BY588" s="23"/>
      <c r="BZ588" s="35"/>
      <c r="CA588" s="35"/>
      <c r="CB588" s="35"/>
      <c r="CC588" s="21">
        <f t="shared" si="1292"/>
        <v>0</v>
      </c>
      <c r="CD588" s="21">
        <f t="shared" si="1293"/>
        <v>0</v>
      </c>
      <c r="CE588" s="21">
        <f t="shared" si="1294"/>
        <v>0</v>
      </c>
      <c r="CF588" s="35"/>
      <c r="CG588" s="35"/>
      <c r="CH588" s="35"/>
      <c r="CI588" s="21">
        <f t="shared" si="1295"/>
        <v>0</v>
      </c>
      <c r="CJ588" s="21">
        <f t="shared" si="1296"/>
        <v>0</v>
      </c>
      <c r="CK588" s="21">
        <f t="shared" si="1297"/>
        <v>0</v>
      </c>
      <c r="CL588" s="35"/>
      <c r="CM588" s="35"/>
      <c r="CN588" s="35"/>
      <c r="CO588" s="21">
        <f t="shared" si="1215"/>
        <v>0</v>
      </c>
      <c r="CP588" s="21">
        <f t="shared" si="1215"/>
        <v>0</v>
      </c>
      <c r="CQ588" s="21">
        <f t="shared" si="1215"/>
        <v>0</v>
      </c>
      <c r="CR588" s="23">
        <v>111</v>
      </c>
      <c r="CS588" s="23">
        <v>109</v>
      </c>
      <c r="CT588" s="23">
        <v>109</v>
      </c>
      <c r="CU588" s="35"/>
      <c r="CV588" s="35"/>
      <c r="CW588" s="35"/>
      <c r="CX588" s="21">
        <f t="shared" si="1298"/>
        <v>398322.39</v>
      </c>
      <c r="CY588" s="21">
        <f t="shared" si="1299"/>
        <v>391145.41</v>
      </c>
      <c r="CZ588" s="21">
        <f t="shared" si="1300"/>
        <v>391145.41</v>
      </c>
      <c r="DA588" s="35"/>
      <c r="DB588" s="35"/>
      <c r="DC588" s="35"/>
      <c r="DD588" s="21">
        <f t="shared" si="1301"/>
        <v>1886.14</v>
      </c>
      <c r="DE588" s="21">
        <f t="shared" si="1302"/>
        <v>1845.09</v>
      </c>
      <c r="DF588" s="21">
        <f t="shared" si="1303"/>
        <v>1735.21</v>
      </c>
      <c r="DG588" s="35"/>
      <c r="DH588" s="35"/>
      <c r="DI588" s="35"/>
      <c r="DJ588" s="21">
        <f t="shared" si="1216"/>
        <v>209361.54</v>
      </c>
      <c r="DK588" s="21">
        <f t="shared" si="1216"/>
        <v>201114.81</v>
      </c>
      <c r="DL588" s="21">
        <f t="shared" si="1216"/>
        <v>189137.89</v>
      </c>
      <c r="DM588" s="23">
        <v>150</v>
      </c>
      <c r="DN588" s="23">
        <v>136</v>
      </c>
      <c r="DO588" s="23">
        <v>136</v>
      </c>
      <c r="DP588" s="35"/>
      <c r="DQ588" s="35"/>
      <c r="DR588" s="35"/>
      <c r="DS588" s="21">
        <f t="shared" si="1304"/>
        <v>538273.5</v>
      </c>
      <c r="DT588" s="21">
        <f t="shared" si="1305"/>
        <v>488034.64</v>
      </c>
      <c r="DU588" s="21">
        <f t="shared" si="1306"/>
        <v>488034.64</v>
      </c>
      <c r="DV588" s="35"/>
      <c r="DW588" s="35"/>
      <c r="DX588" s="35"/>
      <c r="DY588" s="21">
        <f t="shared" si="1307"/>
        <v>1999.51</v>
      </c>
      <c r="DZ588" s="21">
        <f t="shared" si="1308"/>
        <v>1967.32</v>
      </c>
      <c r="EA588" s="21">
        <f t="shared" si="1309"/>
        <v>1864.01</v>
      </c>
      <c r="EB588" s="35"/>
      <c r="EC588" s="35"/>
      <c r="ED588" s="35"/>
      <c r="EE588" s="21">
        <f t="shared" si="1217"/>
        <v>299926.5</v>
      </c>
      <c r="EF588" s="21">
        <f t="shared" si="1217"/>
        <v>267555.52</v>
      </c>
      <c r="EG588" s="21">
        <f t="shared" si="1217"/>
        <v>253505.36</v>
      </c>
      <c r="EH588" s="23">
        <v>0</v>
      </c>
      <c r="EI588" s="23">
        <v>45</v>
      </c>
      <c r="EJ588" s="23">
        <v>45</v>
      </c>
      <c r="EK588" s="35"/>
      <c r="EL588" s="35"/>
      <c r="EM588" s="35"/>
      <c r="EN588" s="21">
        <f t="shared" si="1310"/>
        <v>0</v>
      </c>
      <c r="EO588" s="21">
        <f t="shared" si="1311"/>
        <v>161482.04999999999</v>
      </c>
      <c r="EP588" s="21">
        <f t="shared" si="1312"/>
        <v>161482.04999999999</v>
      </c>
      <c r="EQ588" s="35"/>
      <c r="ER588" s="35"/>
      <c r="ES588" s="35"/>
      <c r="ET588" s="21">
        <f t="shared" si="1313"/>
        <v>1914.81</v>
      </c>
      <c r="EU588" s="21">
        <f t="shared" si="1314"/>
        <v>1771.06</v>
      </c>
      <c r="EV588" s="21">
        <f t="shared" si="1315"/>
        <v>1673.58</v>
      </c>
      <c r="EW588" s="35"/>
      <c r="EX588" s="35"/>
      <c r="EY588" s="35"/>
      <c r="EZ588" s="21">
        <f t="shared" si="1218"/>
        <v>0</v>
      </c>
      <c r="FA588" s="21">
        <f t="shared" si="1218"/>
        <v>79697.7</v>
      </c>
      <c r="FB588" s="21">
        <f t="shared" si="1218"/>
        <v>75311.100000000006</v>
      </c>
      <c r="FC588" s="184">
        <v>84</v>
      </c>
      <c r="FD588" s="184">
        <v>101</v>
      </c>
      <c r="FE588" s="184">
        <v>101</v>
      </c>
      <c r="FF588" s="35"/>
      <c r="FG588" s="35"/>
      <c r="FH588" s="35"/>
      <c r="FI588" s="21">
        <f t="shared" si="1316"/>
        <v>301433.15999999997</v>
      </c>
      <c r="FJ588" s="21">
        <f t="shared" si="1317"/>
        <v>362437.49</v>
      </c>
      <c r="FK588" s="21">
        <f t="shared" si="1318"/>
        <v>362437.49</v>
      </c>
      <c r="FL588" s="35"/>
      <c r="FM588" s="35"/>
      <c r="FN588" s="35"/>
      <c r="FO588" s="21">
        <f t="shared" si="1319"/>
        <v>1596.51</v>
      </c>
      <c r="FP588" s="21">
        <f t="shared" si="1320"/>
        <v>1477.12</v>
      </c>
      <c r="FQ588" s="21">
        <f t="shared" si="1321"/>
        <v>1401.55</v>
      </c>
      <c r="FR588" s="35"/>
      <c r="FS588" s="35"/>
      <c r="FT588" s="35"/>
      <c r="FU588" s="21">
        <f t="shared" si="1219"/>
        <v>134106.84</v>
      </c>
      <c r="FV588" s="21">
        <f t="shared" si="1219"/>
        <v>149189.12</v>
      </c>
      <c r="FW588" s="21">
        <f t="shared" si="1219"/>
        <v>141556.54999999999</v>
      </c>
      <c r="FX588" s="23">
        <f>112-112</f>
        <v>0</v>
      </c>
      <c r="FY588" s="23">
        <f t="shared" ref="FY588:FZ588" si="1638">112-112</f>
        <v>0</v>
      </c>
      <c r="FZ588" s="23">
        <f t="shared" si="1638"/>
        <v>0</v>
      </c>
      <c r="GA588" s="35"/>
      <c r="GB588" s="35"/>
      <c r="GC588" s="35"/>
      <c r="GD588" s="21">
        <f t="shared" si="1322"/>
        <v>0</v>
      </c>
      <c r="GE588" s="21">
        <f t="shared" si="1323"/>
        <v>0</v>
      </c>
      <c r="GF588" s="21">
        <f t="shared" si="1324"/>
        <v>0</v>
      </c>
      <c r="GG588" s="35"/>
      <c r="GH588" s="35"/>
      <c r="GI588" s="35"/>
      <c r="GJ588" s="21">
        <f t="shared" si="1325"/>
        <v>0</v>
      </c>
      <c r="GK588" s="21">
        <f t="shared" si="1326"/>
        <v>0</v>
      </c>
      <c r="GL588" s="21">
        <f t="shared" si="1327"/>
        <v>0</v>
      </c>
      <c r="GM588" s="35"/>
      <c r="GN588" s="35"/>
      <c r="GO588" s="35"/>
      <c r="GP588" s="21">
        <f t="shared" si="1220"/>
        <v>0</v>
      </c>
      <c r="GQ588" s="21">
        <f t="shared" si="1220"/>
        <v>0</v>
      </c>
      <c r="GR588" s="21">
        <f t="shared" si="1220"/>
        <v>0</v>
      </c>
      <c r="GS588" s="184">
        <v>94</v>
      </c>
      <c r="GT588" s="184">
        <v>92</v>
      </c>
      <c r="GU588" s="184">
        <v>92</v>
      </c>
      <c r="GV588" s="35"/>
      <c r="GW588" s="35"/>
      <c r="GX588" s="35"/>
      <c r="GY588" s="21">
        <f t="shared" si="1328"/>
        <v>337318.06</v>
      </c>
      <c r="GZ588" s="21">
        <f t="shared" si="1329"/>
        <v>330141.08</v>
      </c>
      <c r="HA588" s="21">
        <f t="shared" si="1330"/>
        <v>330141.08</v>
      </c>
      <c r="HB588" s="35"/>
      <c r="HC588" s="35"/>
      <c r="HD588" s="35"/>
      <c r="HE588" s="21">
        <f t="shared" si="1331"/>
        <v>1716.81</v>
      </c>
      <c r="HF588" s="21">
        <f t="shared" si="1332"/>
        <v>1698.33</v>
      </c>
      <c r="HG588" s="21">
        <f t="shared" si="1333"/>
        <v>1604.81</v>
      </c>
      <c r="HH588" s="35"/>
      <c r="HI588" s="35"/>
      <c r="HJ588" s="35"/>
      <c r="HK588" s="21">
        <f t="shared" si="1221"/>
        <v>161380.14000000001</v>
      </c>
      <c r="HL588" s="21">
        <f t="shared" si="1221"/>
        <v>156246.35999999999</v>
      </c>
      <c r="HM588" s="21">
        <f t="shared" si="1221"/>
        <v>147642.51999999999</v>
      </c>
      <c r="HN588" s="184">
        <v>192</v>
      </c>
      <c r="HO588" s="184">
        <v>216</v>
      </c>
      <c r="HP588" s="184">
        <v>216</v>
      </c>
      <c r="HQ588" s="35"/>
      <c r="HR588" s="35"/>
      <c r="HS588" s="35"/>
      <c r="HT588" s="21">
        <f t="shared" si="1334"/>
        <v>688990.08</v>
      </c>
      <c r="HU588" s="21">
        <f t="shared" si="1335"/>
        <v>775113.84</v>
      </c>
      <c r="HV588" s="21">
        <f t="shared" si="1336"/>
        <v>775113.84</v>
      </c>
      <c r="HW588" s="35"/>
      <c r="HX588" s="35"/>
      <c r="HY588" s="35"/>
      <c r="HZ588" s="21">
        <f t="shared" si="1337"/>
        <v>1964.5</v>
      </c>
      <c r="IA588" s="21">
        <f t="shared" si="1338"/>
        <v>1649.85</v>
      </c>
      <c r="IB588" s="21">
        <f t="shared" si="1339"/>
        <v>1540.16</v>
      </c>
      <c r="IC588" s="35"/>
      <c r="ID588" s="35"/>
      <c r="IE588" s="35"/>
      <c r="IF588" s="21">
        <f t="shared" si="1222"/>
        <v>377184</v>
      </c>
      <c r="IG588" s="21">
        <f t="shared" si="1222"/>
        <v>356367.6</v>
      </c>
      <c r="IH588" s="21">
        <f t="shared" si="1222"/>
        <v>332674.56</v>
      </c>
      <c r="II588" s="23">
        <v>132</v>
      </c>
      <c r="IJ588" s="23">
        <v>139</v>
      </c>
      <c r="IK588" s="23">
        <v>139</v>
      </c>
      <c r="IL588" s="35"/>
      <c r="IM588" s="35"/>
      <c r="IN588" s="35"/>
      <c r="IO588" s="21">
        <f t="shared" si="1340"/>
        <v>473680.68</v>
      </c>
      <c r="IP588" s="21">
        <f t="shared" si="1341"/>
        <v>498800.11</v>
      </c>
      <c r="IQ588" s="21">
        <f t="shared" si="1342"/>
        <v>498800.11</v>
      </c>
      <c r="IR588" s="35"/>
      <c r="IS588" s="35"/>
      <c r="IT588" s="35"/>
      <c r="IU588" s="21">
        <f t="shared" si="1343"/>
        <v>1668.64</v>
      </c>
      <c r="IV588" s="21">
        <f t="shared" si="1344"/>
        <v>1538.5</v>
      </c>
      <c r="IW588" s="21">
        <f t="shared" si="1345"/>
        <v>1433.68</v>
      </c>
      <c r="IX588" s="35"/>
      <c r="IY588" s="35"/>
      <c r="IZ588" s="35"/>
      <c r="JA588" s="21">
        <f t="shared" si="1223"/>
        <v>220260.48000000001</v>
      </c>
      <c r="JB588" s="21">
        <f t="shared" si="1223"/>
        <v>213851.5</v>
      </c>
      <c r="JC588" s="21">
        <f t="shared" si="1223"/>
        <v>199281.52</v>
      </c>
      <c r="JD588" s="23"/>
      <c r="JE588" s="23">
        <v>41</v>
      </c>
      <c r="JF588" s="23">
        <v>41</v>
      </c>
      <c r="JG588" s="35"/>
      <c r="JH588" s="35"/>
      <c r="JI588" s="35"/>
      <c r="JJ588" s="21">
        <f t="shared" si="1346"/>
        <v>0</v>
      </c>
      <c r="JK588" s="21">
        <f t="shared" si="1347"/>
        <v>147128.09</v>
      </c>
      <c r="JL588" s="21">
        <f t="shared" si="1348"/>
        <v>147128.09</v>
      </c>
      <c r="JM588" s="35"/>
      <c r="JN588" s="35"/>
      <c r="JO588" s="35"/>
      <c r="JP588" s="21">
        <f t="shared" si="1349"/>
        <v>2434.0700000000002</v>
      </c>
      <c r="JQ588" s="21">
        <f t="shared" si="1350"/>
        <v>2151.29</v>
      </c>
      <c r="JR588" s="21">
        <f t="shared" si="1351"/>
        <v>2066.6999999999998</v>
      </c>
      <c r="JS588" s="35"/>
      <c r="JT588" s="35"/>
      <c r="JU588" s="35"/>
      <c r="JV588" s="21">
        <f t="shared" si="1224"/>
        <v>0</v>
      </c>
      <c r="JW588" s="21">
        <f t="shared" si="1224"/>
        <v>88202.89</v>
      </c>
      <c r="JX588" s="21">
        <f t="shared" si="1224"/>
        <v>84734.7</v>
      </c>
      <c r="JY588" s="23">
        <v>164</v>
      </c>
      <c r="JZ588" s="23">
        <v>165</v>
      </c>
      <c r="KA588" s="23">
        <v>165</v>
      </c>
      <c r="KB588" s="35"/>
      <c r="KC588" s="35"/>
      <c r="KD588" s="35"/>
      <c r="KE588" s="21">
        <f t="shared" si="1352"/>
        <v>588512.36</v>
      </c>
      <c r="KF588" s="21">
        <f t="shared" si="1353"/>
        <v>592100.85</v>
      </c>
      <c r="KG588" s="21">
        <f t="shared" si="1354"/>
        <v>592100.85</v>
      </c>
      <c r="KH588" s="35"/>
      <c r="KI588" s="35"/>
      <c r="KJ588" s="35"/>
      <c r="KK588" s="21">
        <f t="shared" si="1355"/>
        <v>1715.25</v>
      </c>
      <c r="KL588" s="21">
        <f t="shared" si="1356"/>
        <v>1476.88</v>
      </c>
      <c r="KM588" s="21">
        <f t="shared" si="1357"/>
        <v>1380.52</v>
      </c>
      <c r="KN588" s="35"/>
      <c r="KO588" s="35"/>
      <c r="KP588" s="35"/>
      <c r="KQ588" s="21">
        <f t="shared" si="1225"/>
        <v>281301</v>
      </c>
      <c r="KR588" s="21">
        <f t="shared" si="1225"/>
        <v>243685.2</v>
      </c>
      <c r="KS588" s="21">
        <f t="shared" si="1225"/>
        <v>227785.8</v>
      </c>
      <c r="KT588" s="23">
        <v>181</v>
      </c>
      <c r="KU588" s="23">
        <v>217</v>
      </c>
      <c r="KV588" s="23">
        <v>217</v>
      </c>
      <c r="KW588" s="35"/>
      <c r="KX588" s="35"/>
      <c r="KY588" s="35"/>
      <c r="KZ588" s="21">
        <f t="shared" si="1358"/>
        <v>649516.68999999994</v>
      </c>
      <c r="LA588" s="21">
        <f t="shared" si="1359"/>
        <v>778702.33</v>
      </c>
      <c r="LB588" s="21">
        <f t="shared" si="1360"/>
        <v>778702.33</v>
      </c>
      <c r="LC588" s="35"/>
      <c r="LD588" s="35"/>
      <c r="LE588" s="35"/>
      <c r="LF588" s="21">
        <f t="shared" si="1361"/>
        <v>1539.22</v>
      </c>
      <c r="LG588" s="21">
        <f t="shared" si="1362"/>
        <v>1337.67</v>
      </c>
      <c r="LH588" s="21">
        <f t="shared" si="1363"/>
        <v>1266.8499999999999</v>
      </c>
      <c r="LI588" s="35"/>
      <c r="LJ588" s="35"/>
      <c r="LK588" s="35"/>
      <c r="LL588" s="21">
        <f t="shared" si="1226"/>
        <v>278598.82</v>
      </c>
      <c r="LM588" s="21">
        <f t="shared" si="1226"/>
        <v>290274.39</v>
      </c>
      <c r="LN588" s="21">
        <f t="shared" si="1226"/>
        <v>274906.45</v>
      </c>
      <c r="LO588" s="23">
        <v>62</v>
      </c>
      <c r="LP588" s="23">
        <v>58</v>
      </c>
      <c r="LQ588" s="23">
        <v>58</v>
      </c>
      <c r="LR588" s="35"/>
      <c r="LS588" s="35"/>
      <c r="LT588" s="35"/>
      <c r="LU588" s="21">
        <f t="shared" si="1364"/>
        <v>222486.38</v>
      </c>
      <c r="LV588" s="21">
        <f t="shared" si="1365"/>
        <v>208132.42</v>
      </c>
      <c r="LW588" s="21">
        <f t="shared" si="1366"/>
        <v>208132.42</v>
      </c>
      <c r="LX588" s="35"/>
      <c r="LY588" s="35"/>
      <c r="LZ588" s="35"/>
      <c r="MA588" s="21">
        <f t="shared" si="1367"/>
        <v>2058.52</v>
      </c>
      <c r="MB588" s="21">
        <f t="shared" si="1368"/>
        <v>1874.15</v>
      </c>
      <c r="MC588" s="21">
        <f t="shared" si="1369"/>
        <v>1781.6</v>
      </c>
      <c r="MD588" s="35"/>
      <c r="ME588" s="35"/>
      <c r="MF588" s="35"/>
      <c r="MG588" s="21">
        <f t="shared" si="1227"/>
        <v>127628.24</v>
      </c>
      <c r="MH588" s="21">
        <f t="shared" si="1227"/>
        <v>108700.7</v>
      </c>
      <c r="MI588" s="21">
        <f t="shared" si="1227"/>
        <v>103332.8</v>
      </c>
      <c r="MJ588" s="184">
        <v>113</v>
      </c>
      <c r="MK588" s="184">
        <v>113</v>
      </c>
      <c r="ML588" s="184">
        <v>113</v>
      </c>
      <c r="MM588" s="35"/>
      <c r="MN588" s="35"/>
      <c r="MO588" s="35"/>
      <c r="MP588" s="21">
        <f t="shared" si="1370"/>
        <v>405499.37</v>
      </c>
      <c r="MQ588" s="21">
        <f t="shared" si="1371"/>
        <v>405499.37</v>
      </c>
      <c r="MR588" s="21">
        <f t="shared" si="1372"/>
        <v>405499.37</v>
      </c>
      <c r="MS588" s="35"/>
      <c r="MT588" s="35"/>
      <c r="MU588" s="35"/>
      <c r="MV588" s="21">
        <f t="shared" si="1373"/>
        <v>2402.79</v>
      </c>
      <c r="MW588" s="21">
        <f t="shared" si="1374"/>
        <v>2125.65</v>
      </c>
      <c r="MX588" s="21">
        <f t="shared" si="1375"/>
        <v>1980.5</v>
      </c>
      <c r="MY588" s="35"/>
      <c r="MZ588" s="35"/>
      <c r="NA588" s="35"/>
      <c r="NB588" s="21">
        <f t="shared" si="1228"/>
        <v>271515.27</v>
      </c>
      <c r="NC588" s="21">
        <f t="shared" si="1228"/>
        <v>240198.45</v>
      </c>
      <c r="ND588" s="21">
        <f t="shared" si="1228"/>
        <v>223796.5</v>
      </c>
      <c r="NE588" s="184">
        <v>205</v>
      </c>
      <c r="NF588" s="184">
        <v>217</v>
      </c>
      <c r="NG588" s="184">
        <v>217</v>
      </c>
      <c r="NH588" s="35"/>
      <c r="NI588" s="35"/>
      <c r="NJ588" s="35"/>
      <c r="NK588" s="21">
        <f t="shared" si="1376"/>
        <v>735640.45</v>
      </c>
      <c r="NL588" s="21">
        <f t="shared" si="1377"/>
        <v>778702.33</v>
      </c>
      <c r="NM588" s="21">
        <f t="shared" si="1378"/>
        <v>778702.33</v>
      </c>
      <c r="NN588" s="35"/>
      <c r="NO588" s="35"/>
      <c r="NP588" s="35"/>
      <c r="NQ588" s="21">
        <f t="shared" si="1379"/>
        <v>1439.82</v>
      </c>
      <c r="NR588" s="21">
        <f t="shared" si="1380"/>
        <v>1356.31</v>
      </c>
      <c r="NS588" s="21">
        <f t="shared" si="1381"/>
        <v>1273.1600000000001</v>
      </c>
      <c r="NT588" s="35"/>
      <c r="NU588" s="35"/>
      <c r="NV588" s="35"/>
      <c r="NW588" s="21">
        <f t="shared" si="1229"/>
        <v>295163.09999999998</v>
      </c>
      <c r="NX588" s="21">
        <f t="shared" si="1229"/>
        <v>294319.27</v>
      </c>
      <c r="NY588" s="21">
        <f t="shared" si="1229"/>
        <v>276275.71999999997</v>
      </c>
      <c r="NZ588" s="23">
        <v>102</v>
      </c>
      <c r="OA588" s="23">
        <v>123</v>
      </c>
      <c r="OB588" s="23">
        <v>123</v>
      </c>
      <c r="OC588" s="35"/>
      <c r="OD588" s="35"/>
      <c r="OE588" s="35"/>
      <c r="OF588" s="21">
        <f t="shared" si="1382"/>
        <v>366025.98</v>
      </c>
      <c r="OG588" s="21">
        <f t="shared" si="1383"/>
        <v>441384.27</v>
      </c>
      <c r="OH588" s="21">
        <f t="shared" si="1384"/>
        <v>441384.27</v>
      </c>
      <c r="OI588" s="35"/>
      <c r="OJ588" s="35"/>
      <c r="OK588" s="35"/>
      <c r="OL588" s="21">
        <f t="shared" si="1385"/>
        <v>2025.86</v>
      </c>
      <c r="OM588" s="21">
        <f t="shared" si="1386"/>
        <v>1988.85</v>
      </c>
      <c r="ON588" s="21">
        <f t="shared" si="1387"/>
        <v>1883.11</v>
      </c>
      <c r="OO588" s="35"/>
      <c r="OP588" s="35"/>
      <c r="OQ588" s="35"/>
      <c r="OR588" s="21">
        <f t="shared" si="1230"/>
        <v>206637.72</v>
      </c>
      <c r="OS588" s="21">
        <f t="shared" si="1230"/>
        <v>244628.55</v>
      </c>
      <c r="OT588" s="21">
        <f t="shared" si="1230"/>
        <v>231622.53</v>
      </c>
      <c r="OU588" s="23"/>
      <c r="OV588" s="23">
        <v>71</v>
      </c>
      <c r="OW588" s="23">
        <v>71</v>
      </c>
      <c r="OX588" s="35"/>
      <c r="OY588" s="35"/>
      <c r="OZ588" s="35"/>
      <c r="PA588" s="21">
        <f t="shared" si="1388"/>
        <v>0</v>
      </c>
      <c r="PB588" s="21">
        <f t="shared" si="1389"/>
        <v>254782.79</v>
      </c>
      <c r="PC588" s="21">
        <f t="shared" si="1390"/>
        <v>254782.79</v>
      </c>
      <c r="PD588" s="35"/>
      <c r="PE588" s="35"/>
      <c r="PF588" s="35"/>
      <c r="PG588" s="21">
        <f t="shared" si="1391"/>
        <v>1609.17</v>
      </c>
      <c r="PH588" s="21">
        <f t="shared" si="1392"/>
        <v>1550.66</v>
      </c>
      <c r="PI588" s="21">
        <f t="shared" si="1393"/>
        <v>1472.78</v>
      </c>
      <c r="PJ588" s="35"/>
      <c r="PK588" s="35"/>
      <c r="PL588" s="35"/>
      <c r="PM588" s="21">
        <f t="shared" si="1231"/>
        <v>0</v>
      </c>
      <c r="PN588" s="21">
        <f t="shared" si="1231"/>
        <v>110096.86</v>
      </c>
      <c r="PO588" s="21">
        <f t="shared" si="1231"/>
        <v>104567.38</v>
      </c>
      <c r="PP588" s="23">
        <v>128</v>
      </c>
      <c r="PQ588" s="23">
        <v>126</v>
      </c>
      <c r="PR588" s="23">
        <v>126</v>
      </c>
      <c r="PS588" s="35"/>
      <c r="PT588" s="35"/>
      <c r="PU588" s="35"/>
      <c r="PV588" s="21">
        <f t="shared" si="1394"/>
        <v>459326.71999999997</v>
      </c>
      <c r="PW588" s="21">
        <f t="shared" si="1395"/>
        <v>452149.74</v>
      </c>
      <c r="PX588" s="21">
        <f t="shared" si="1396"/>
        <v>452149.74</v>
      </c>
      <c r="PY588" s="35"/>
      <c r="PZ588" s="35"/>
      <c r="QA588" s="35"/>
      <c r="QB588" s="21">
        <f t="shared" si="1397"/>
        <v>1975.76</v>
      </c>
      <c r="QC588" s="21">
        <f t="shared" si="1398"/>
        <v>1790.41</v>
      </c>
      <c r="QD588" s="21">
        <f t="shared" si="1399"/>
        <v>1693.08</v>
      </c>
      <c r="QE588" s="35"/>
      <c r="QF588" s="35"/>
      <c r="QG588" s="35"/>
      <c r="QH588" s="21">
        <f t="shared" si="1232"/>
        <v>252897.28</v>
      </c>
      <c r="QI588" s="21">
        <f t="shared" si="1232"/>
        <v>225591.66</v>
      </c>
      <c r="QJ588" s="21">
        <f t="shared" si="1232"/>
        <v>213328.08</v>
      </c>
      <c r="QK588" s="184">
        <v>170</v>
      </c>
      <c r="QL588" s="184">
        <v>196</v>
      </c>
      <c r="QM588" s="184">
        <v>196</v>
      </c>
      <c r="QN588" s="35"/>
      <c r="QO588" s="35"/>
      <c r="QP588" s="35"/>
      <c r="QQ588" s="21">
        <f t="shared" si="1400"/>
        <v>610043.30000000005</v>
      </c>
      <c r="QR588" s="21">
        <f t="shared" si="1401"/>
        <v>703344.04</v>
      </c>
      <c r="QS588" s="21">
        <f t="shared" si="1402"/>
        <v>703344.04</v>
      </c>
      <c r="QT588" s="35"/>
      <c r="QU588" s="35"/>
      <c r="QV588" s="35"/>
      <c r="QW588" s="21">
        <f t="shared" si="1403"/>
        <v>1779.8</v>
      </c>
      <c r="QX588" s="21">
        <f t="shared" si="1404"/>
        <v>1670.83</v>
      </c>
      <c r="QY588" s="21">
        <f t="shared" si="1405"/>
        <v>1555.54</v>
      </c>
      <c r="QZ588" s="35"/>
      <c r="RA588" s="35"/>
      <c r="RB588" s="35"/>
      <c r="RC588" s="21">
        <f t="shared" si="1233"/>
        <v>302566</v>
      </c>
      <c r="RD588" s="21">
        <f t="shared" si="1233"/>
        <v>327482.68</v>
      </c>
      <c r="RE588" s="21">
        <f t="shared" si="1233"/>
        <v>304885.84000000003</v>
      </c>
      <c r="RF588" s="184">
        <v>278</v>
      </c>
      <c r="RG588" s="184">
        <v>280</v>
      </c>
      <c r="RH588" s="184">
        <v>280</v>
      </c>
      <c r="RI588" s="35"/>
      <c r="RJ588" s="35"/>
      <c r="RK588" s="35"/>
      <c r="RL588" s="21">
        <f t="shared" si="1406"/>
        <v>997600.22</v>
      </c>
      <c r="RM588" s="21">
        <f t="shared" si="1407"/>
        <v>1004777.2</v>
      </c>
      <c r="RN588" s="21">
        <f t="shared" si="1408"/>
        <v>1004777.2</v>
      </c>
      <c r="RO588" s="35"/>
      <c r="RP588" s="35"/>
      <c r="RQ588" s="35"/>
      <c r="RR588" s="21">
        <f t="shared" si="1409"/>
        <v>1228.72</v>
      </c>
      <c r="RS588" s="21">
        <f t="shared" si="1410"/>
        <v>1235.68</v>
      </c>
      <c r="RT588" s="21">
        <f t="shared" si="1411"/>
        <v>1148.49</v>
      </c>
      <c r="RU588" s="35"/>
      <c r="RV588" s="35"/>
      <c r="RW588" s="35"/>
      <c r="RX588" s="21">
        <f t="shared" si="1234"/>
        <v>341584.16</v>
      </c>
      <c r="RY588" s="21">
        <f t="shared" si="1234"/>
        <v>345990.40000000002</v>
      </c>
      <c r="RZ588" s="21">
        <f t="shared" si="1234"/>
        <v>321577.2</v>
      </c>
      <c r="SA588" s="184">
        <v>103</v>
      </c>
      <c r="SB588" s="184">
        <v>122</v>
      </c>
      <c r="SC588" s="184">
        <v>122</v>
      </c>
      <c r="SD588" s="35"/>
      <c r="SE588" s="35"/>
      <c r="SF588" s="35"/>
      <c r="SG588" s="21">
        <f t="shared" si="1412"/>
        <v>369614.47</v>
      </c>
      <c r="SH588" s="21">
        <f t="shared" si="1413"/>
        <v>437795.78</v>
      </c>
      <c r="SI588" s="21">
        <f t="shared" si="1414"/>
        <v>437795.78</v>
      </c>
      <c r="SJ588" s="35"/>
      <c r="SK588" s="35"/>
      <c r="SL588" s="35"/>
      <c r="SM588" s="21">
        <f t="shared" si="1415"/>
        <v>1792.87</v>
      </c>
      <c r="SN588" s="21">
        <f t="shared" si="1416"/>
        <v>1520.39</v>
      </c>
      <c r="SO588" s="21">
        <f t="shared" si="1417"/>
        <v>1425.35</v>
      </c>
      <c r="SP588" s="35"/>
      <c r="SQ588" s="35"/>
      <c r="SR588" s="35"/>
      <c r="SS588" s="21">
        <f t="shared" si="1235"/>
        <v>184665.61</v>
      </c>
      <c r="ST588" s="21">
        <f t="shared" si="1235"/>
        <v>185487.58</v>
      </c>
      <c r="SU588" s="21">
        <f t="shared" si="1235"/>
        <v>173892.7</v>
      </c>
      <c r="SV588" s="184">
        <v>72</v>
      </c>
      <c r="SW588" s="184">
        <f t="shared" ref="SW588:SX588" si="1639">70-1</f>
        <v>69</v>
      </c>
      <c r="SX588" s="184">
        <f t="shared" si="1639"/>
        <v>69</v>
      </c>
      <c r="SY588" s="35"/>
      <c r="SZ588" s="35"/>
      <c r="TA588" s="35"/>
      <c r="TB588" s="21">
        <f t="shared" si="1418"/>
        <v>258371.28</v>
      </c>
      <c r="TC588" s="21">
        <f t="shared" si="1419"/>
        <v>247605.81</v>
      </c>
      <c r="TD588" s="21">
        <f t="shared" si="1420"/>
        <v>247605.81</v>
      </c>
      <c r="TE588" s="35"/>
      <c r="TF588" s="35"/>
      <c r="TG588" s="35"/>
      <c r="TH588" s="21">
        <f t="shared" si="1421"/>
        <v>1816.97</v>
      </c>
      <c r="TI588" s="21">
        <f t="shared" si="1422"/>
        <v>1612.47</v>
      </c>
      <c r="TJ588" s="21">
        <f t="shared" si="1423"/>
        <v>1525.97</v>
      </c>
      <c r="TK588" s="35"/>
      <c r="TL588" s="35"/>
      <c r="TM588" s="35"/>
      <c r="TN588" s="21">
        <f t="shared" si="1236"/>
        <v>130821.84</v>
      </c>
      <c r="TO588" s="21">
        <f t="shared" si="1236"/>
        <v>111260.43</v>
      </c>
      <c r="TP588" s="21">
        <f t="shared" si="1236"/>
        <v>105291.93</v>
      </c>
      <c r="TQ588" s="184">
        <v>191</v>
      </c>
      <c r="TR588" s="184">
        <f t="shared" ref="TR588:TS588" si="1640">100+120-6</f>
        <v>214</v>
      </c>
      <c r="TS588" s="184">
        <f t="shared" si="1640"/>
        <v>214</v>
      </c>
      <c r="TT588" s="35"/>
      <c r="TU588" s="35"/>
      <c r="TV588" s="35"/>
      <c r="TW588" s="21">
        <f t="shared" si="1424"/>
        <v>685401.59</v>
      </c>
      <c r="TX588" s="21">
        <f t="shared" si="1425"/>
        <v>767936.86</v>
      </c>
      <c r="TY588" s="21">
        <f t="shared" si="1426"/>
        <v>767936.86</v>
      </c>
      <c r="TZ588" s="35"/>
      <c r="UA588" s="35"/>
      <c r="UB588" s="35"/>
      <c r="UC588" s="21">
        <f t="shared" si="1427"/>
        <v>1970.48</v>
      </c>
      <c r="UD588" s="21">
        <f t="shared" si="1428"/>
        <v>1707.93</v>
      </c>
      <c r="UE588" s="21">
        <f t="shared" si="1429"/>
        <v>1599.66</v>
      </c>
      <c r="UF588" s="35"/>
      <c r="UG588" s="35"/>
      <c r="UH588" s="35"/>
      <c r="UI588" s="21">
        <f t="shared" si="1237"/>
        <v>376361.68</v>
      </c>
      <c r="UJ588" s="21">
        <f t="shared" si="1237"/>
        <v>365497.02</v>
      </c>
      <c r="UK588" s="21">
        <f t="shared" si="1237"/>
        <v>342327.24</v>
      </c>
      <c r="UL588" s="184">
        <v>131</v>
      </c>
      <c r="UM588" s="184">
        <v>144</v>
      </c>
      <c r="UN588" s="184">
        <v>144</v>
      </c>
      <c r="UO588" s="35"/>
      <c r="UP588" s="35"/>
      <c r="UQ588" s="35"/>
      <c r="UR588" s="21">
        <f t="shared" si="1430"/>
        <v>470092.19</v>
      </c>
      <c r="US588" s="21">
        <f t="shared" si="1431"/>
        <v>516742.56</v>
      </c>
      <c r="UT588" s="21">
        <f t="shared" si="1432"/>
        <v>516742.56</v>
      </c>
      <c r="UU588" s="35"/>
      <c r="UV588" s="35"/>
      <c r="UW588" s="35"/>
      <c r="UX588" s="21">
        <f t="shared" si="1433"/>
        <v>1884.54</v>
      </c>
      <c r="UY588" s="21">
        <f t="shared" si="1434"/>
        <v>1689.37</v>
      </c>
      <c r="UZ588" s="21">
        <f t="shared" si="1435"/>
        <v>1567.93</v>
      </c>
      <c r="VA588" s="35"/>
      <c r="VB588" s="35"/>
      <c r="VC588" s="35"/>
      <c r="VD588" s="21">
        <f t="shared" si="1238"/>
        <v>246874.74</v>
      </c>
      <c r="VE588" s="21">
        <f t="shared" si="1238"/>
        <v>243269.28</v>
      </c>
      <c r="VF588" s="21">
        <f t="shared" si="1238"/>
        <v>225781.92</v>
      </c>
      <c r="VG588" s="23">
        <f>120-120</f>
        <v>0</v>
      </c>
      <c r="VH588" s="23">
        <f t="shared" ref="VH588:VI588" si="1641">120-120</f>
        <v>0</v>
      </c>
      <c r="VI588" s="23">
        <f t="shared" si="1641"/>
        <v>0</v>
      </c>
      <c r="VJ588" s="35"/>
      <c r="VK588" s="35"/>
      <c r="VL588" s="35"/>
      <c r="VM588" s="21">
        <f t="shared" si="1436"/>
        <v>0</v>
      </c>
      <c r="VN588" s="21">
        <f t="shared" si="1437"/>
        <v>0</v>
      </c>
      <c r="VO588" s="21">
        <f t="shared" si="1438"/>
        <v>0</v>
      </c>
      <c r="VP588" s="35"/>
      <c r="VQ588" s="35"/>
      <c r="VR588" s="35"/>
      <c r="VS588" s="21">
        <f t="shared" si="1439"/>
        <v>0</v>
      </c>
      <c r="VT588" s="21">
        <f t="shared" si="1440"/>
        <v>0</v>
      </c>
      <c r="VU588" s="21">
        <f t="shared" si="1441"/>
        <v>0</v>
      </c>
      <c r="VV588" s="35"/>
      <c r="VW588" s="35"/>
      <c r="VX588" s="35"/>
      <c r="VY588" s="21">
        <f t="shared" si="1239"/>
        <v>0</v>
      </c>
      <c r="VZ588" s="21">
        <f t="shared" si="1239"/>
        <v>0</v>
      </c>
      <c r="WA588" s="21">
        <f t="shared" si="1239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2"/>
        <v>391145.41</v>
      </c>
      <c r="WI588" s="21">
        <f t="shared" si="1443"/>
        <v>391145.41</v>
      </c>
      <c r="WJ588" s="21">
        <f t="shared" si="1444"/>
        <v>391145.41</v>
      </c>
      <c r="WK588" s="35"/>
      <c r="WL588" s="35"/>
      <c r="WM588" s="35"/>
      <c r="WN588" s="21">
        <f t="shared" si="1445"/>
        <v>1423.02</v>
      </c>
      <c r="WO588" s="21">
        <f t="shared" si="1446"/>
        <v>1374.13</v>
      </c>
      <c r="WP588" s="21">
        <f t="shared" si="1447"/>
        <v>1302.0999999999999</v>
      </c>
      <c r="WQ588" s="35"/>
      <c r="WR588" s="35"/>
      <c r="WS588" s="35"/>
      <c r="WT588" s="21">
        <f t="shared" si="1240"/>
        <v>155109.18</v>
      </c>
      <c r="WU588" s="21">
        <f t="shared" si="1240"/>
        <v>149780.17000000001</v>
      </c>
      <c r="WV588" s="21">
        <f t="shared" si="1240"/>
        <v>141928.9</v>
      </c>
      <c r="WW588" s="184">
        <v>213</v>
      </c>
      <c r="WX588" s="184">
        <v>230</v>
      </c>
      <c r="WY588" s="184">
        <v>230</v>
      </c>
      <c r="WZ588" s="35"/>
      <c r="XA588" s="35"/>
      <c r="XB588" s="35"/>
      <c r="XC588" s="21">
        <f t="shared" si="1448"/>
        <v>764348.37</v>
      </c>
      <c r="XD588" s="21">
        <f t="shared" si="1449"/>
        <v>825352.7</v>
      </c>
      <c r="XE588" s="21">
        <f t="shared" si="1450"/>
        <v>825352.7</v>
      </c>
      <c r="XF588" s="35"/>
      <c r="XG588" s="35"/>
      <c r="XH588" s="35"/>
      <c r="XI588" s="21">
        <f t="shared" si="1451"/>
        <v>1444.47</v>
      </c>
      <c r="XJ588" s="21">
        <f t="shared" si="1452"/>
        <v>1336.57</v>
      </c>
      <c r="XK588" s="21">
        <f t="shared" si="1453"/>
        <v>1254.76</v>
      </c>
      <c r="XL588" s="35"/>
      <c r="XM588" s="35"/>
      <c r="XN588" s="35"/>
      <c r="XO588" s="21">
        <f t="shared" si="1241"/>
        <v>307672.11</v>
      </c>
      <c r="XP588" s="21">
        <f t="shared" si="1241"/>
        <v>307411.09999999998</v>
      </c>
      <c r="XQ588" s="21">
        <f t="shared" si="1241"/>
        <v>288594.8</v>
      </c>
      <c r="XR588" s="184">
        <v>151</v>
      </c>
      <c r="XS588" s="184">
        <v>172</v>
      </c>
      <c r="XT588" s="184">
        <v>172</v>
      </c>
      <c r="XU588" s="35"/>
      <c r="XV588" s="35"/>
      <c r="XW588" s="35"/>
      <c r="XX588" s="21">
        <f t="shared" si="1454"/>
        <v>541861.99</v>
      </c>
      <c r="XY588" s="21">
        <f t="shared" si="1455"/>
        <v>617220.28</v>
      </c>
      <c r="XZ588" s="21">
        <f t="shared" si="1456"/>
        <v>617220.28</v>
      </c>
      <c r="YA588" s="35"/>
      <c r="YB588" s="35"/>
      <c r="YC588" s="35"/>
      <c r="YD588" s="21">
        <f t="shared" si="1457"/>
        <v>1262.26</v>
      </c>
      <c r="YE588" s="21">
        <f t="shared" si="1458"/>
        <v>1215.3800000000001</v>
      </c>
      <c r="YF588" s="21">
        <f t="shared" si="1459"/>
        <v>1140.3699999999999</v>
      </c>
      <c r="YG588" s="35"/>
      <c r="YH588" s="35"/>
      <c r="YI588" s="35"/>
      <c r="YJ588" s="21">
        <f t="shared" si="1242"/>
        <v>190601.26</v>
      </c>
      <c r="YK588" s="21">
        <f t="shared" si="1242"/>
        <v>209045.36</v>
      </c>
      <c r="YL588" s="21">
        <f t="shared" si="1242"/>
        <v>196143.64</v>
      </c>
      <c r="YM588" s="184">
        <v>152</v>
      </c>
      <c r="YN588" s="184">
        <v>161</v>
      </c>
      <c r="YO588" s="184">
        <v>161</v>
      </c>
      <c r="YP588" s="35"/>
      <c r="YQ588" s="35"/>
      <c r="YR588" s="35"/>
      <c r="YS588" s="21">
        <f t="shared" si="1460"/>
        <v>545450.48</v>
      </c>
      <c r="YT588" s="21">
        <f t="shared" si="1461"/>
        <v>577746.89</v>
      </c>
      <c r="YU588" s="21">
        <f t="shared" si="1462"/>
        <v>577746.89</v>
      </c>
      <c r="YV588" s="35"/>
      <c r="YW588" s="35"/>
      <c r="YX588" s="35"/>
      <c r="YY588" s="21">
        <f t="shared" si="1463"/>
        <v>1562.28</v>
      </c>
      <c r="YZ588" s="21">
        <f t="shared" si="1464"/>
        <v>1414.76</v>
      </c>
      <c r="ZA588" s="21">
        <f t="shared" si="1465"/>
        <v>1321.27</v>
      </c>
      <c r="ZB588" s="35"/>
      <c r="ZC588" s="35"/>
      <c r="ZD588" s="35"/>
      <c r="ZE588" s="21">
        <f t="shared" si="1243"/>
        <v>237466.56</v>
      </c>
      <c r="ZF588" s="21">
        <f t="shared" si="1243"/>
        <v>227776.36</v>
      </c>
      <c r="ZG588" s="21">
        <f t="shared" si="1243"/>
        <v>212724.47</v>
      </c>
      <c r="ZH588" s="184">
        <v>96</v>
      </c>
      <c r="ZI588" s="184">
        <v>129</v>
      </c>
      <c r="ZJ588" s="184">
        <v>129</v>
      </c>
      <c r="ZK588" s="35"/>
      <c r="ZL588" s="35"/>
      <c r="ZM588" s="35"/>
      <c r="ZN588" s="21">
        <f t="shared" si="1466"/>
        <v>344495.04</v>
      </c>
      <c r="ZO588" s="21">
        <f t="shared" si="1467"/>
        <v>462915.21</v>
      </c>
      <c r="ZP588" s="21">
        <f t="shared" si="1468"/>
        <v>462915.21</v>
      </c>
      <c r="ZQ588" s="35"/>
      <c r="ZR588" s="35"/>
      <c r="ZS588" s="35"/>
      <c r="ZT588" s="21">
        <f t="shared" si="1469"/>
        <v>2044.48</v>
      </c>
      <c r="ZU588" s="21">
        <f t="shared" si="1470"/>
        <v>1243.29</v>
      </c>
      <c r="ZV588" s="21">
        <f t="shared" si="1471"/>
        <v>1158.95</v>
      </c>
      <c r="ZW588" s="35"/>
      <c r="ZX588" s="35"/>
      <c r="ZY588" s="35"/>
      <c r="ZZ588" s="21">
        <f t="shared" si="1244"/>
        <v>196270.07999999999</v>
      </c>
      <c r="AAA588" s="21">
        <f t="shared" si="1244"/>
        <v>160384.41</v>
      </c>
      <c r="AAB588" s="21">
        <f t="shared" si="1244"/>
        <v>149504.54999999999</v>
      </c>
      <c r="AAC588" s="23">
        <v>109</v>
      </c>
      <c r="AAD588" s="23">
        <v>104</v>
      </c>
      <c r="AAE588" s="23">
        <v>104</v>
      </c>
      <c r="AAF588" s="35"/>
      <c r="AAG588" s="35"/>
      <c r="AAH588" s="35"/>
      <c r="AAI588" s="21">
        <f t="shared" si="1472"/>
        <v>391145.41</v>
      </c>
      <c r="AAJ588" s="21">
        <f t="shared" si="1473"/>
        <v>373202.96</v>
      </c>
      <c r="AAK588" s="21">
        <f t="shared" si="1474"/>
        <v>373202.96</v>
      </c>
      <c r="AAL588" s="35"/>
      <c r="AAM588" s="35"/>
      <c r="AAN588" s="35"/>
      <c r="AAO588" s="21">
        <f t="shared" si="1475"/>
        <v>1765.79</v>
      </c>
      <c r="AAP588" s="21">
        <f t="shared" si="1476"/>
        <v>1695.01</v>
      </c>
      <c r="AAQ588" s="21">
        <f t="shared" si="1477"/>
        <v>1586.41</v>
      </c>
      <c r="AAR588" s="35"/>
      <c r="AAS588" s="35"/>
      <c r="AAT588" s="35"/>
      <c r="AAU588" s="21">
        <f t="shared" si="1245"/>
        <v>192471.11</v>
      </c>
      <c r="AAV588" s="21">
        <f t="shared" si="1245"/>
        <v>176281.04</v>
      </c>
      <c r="AAW588" s="21">
        <f t="shared" si="1245"/>
        <v>164986.64000000001</v>
      </c>
      <c r="AAX588" s="184">
        <v>240</v>
      </c>
      <c r="AAY588" s="184">
        <v>228</v>
      </c>
      <c r="AAZ588" s="184">
        <v>228</v>
      </c>
      <c r="ABA588" s="35"/>
      <c r="ABB588" s="35"/>
      <c r="ABC588" s="35"/>
      <c r="ABD588" s="21">
        <f t="shared" si="1478"/>
        <v>861237.6</v>
      </c>
      <c r="ABE588" s="21">
        <f t="shared" si="1479"/>
        <v>818175.72</v>
      </c>
      <c r="ABF588" s="21">
        <f t="shared" si="1480"/>
        <v>818175.72</v>
      </c>
      <c r="ABG588" s="35"/>
      <c r="ABH588" s="35"/>
      <c r="ABI588" s="35"/>
      <c r="ABJ588" s="21">
        <f t="shared" si="1481"/>
        <v>1120</v>
      </c>
      <c r="ABK588" s="21">
        <f t="shared" si="1482"/>
        <v>1048.69</v>
      </c>
      <c r="ABL588" s="21">
        <f t="shared" si="1483"/>
        <v>973.17</v>
      </c>
      <c r="ABM588" s="35"/>
      <c r="ABN588" s="35"/>
      <c r="ABO588" s="35"/>
      <c r="ABP588" s="21">
        <f t="shared" si="1246"/>
        <v>268800</v>
      </c>
      <c r="ABQ588" s="21">
        <f t="shared" si="1246"/>
        <v>239101.32</v>
      </c>
      <c r="ABR588" s="21">
        <f t="shared" si="1246"/>
        <v>221882.76</v>
      </c>
      <c r="ABS588" s="184">
        <v>22</v>
      </c>
      <c r="ABT588" s="184">
        <v>67</v>
      </c>
      <c r="ABU588" s="184">
        <v>67</v>
      </c>
      <c r="ABV588" s="35"/>
      <c r="ABW588" s="35"/>
      <c r="ABX588" s="35"/>
      <c r="ABY588" s="21">
        <f t="shared" si="1484"/>
        <v>78946.78</v>
      </c>
      <c r="ABZ588" s="21">
        <f t="shared" si="1485"/>
        <v>240428.83</v>
      </c>
      <c r="ACA588" s="21">
        <f t="shared" si="1486"/>
        <v>240428.83</v>
      </c>
      <c r="ACB588" s="35"/>
      <c r="ACC588" s="35"/>
      <c r="ACD588" s="35"/>
      <c r="ACE588" s="21">
        <f t="shared" si="1487"/>
        <v>1362.86</v>
      </c>
      <c r="ACF588" s="21">
        <f t="shared" si="1488"/>
        <v>1252.8499999999999</v>
      </c>
      <c r="ACG588" s="21">
        <f t="shared" si="1489"/>
        <v>1184.72</v>
      </c>
      <c r="ACH588" s="35"/>
      <c r="ACI588" s="35"/>
      <c r="ACJ588" s="35"/>
      <c r="ACK588" s="21">
        <f t="shared" si="1247"/>
        <v>29982.92</v>
      </c>
      <c r="ACL588" s="21">
        <f t="shared" si="1247"/>
        <v>83940.95</v>
      </c>
      <c r="ACM588" s="21">
        <f t="shared" si="1247"/>
        <v>79376.240000000005</v>
      </c>
      <c r="ACN588" s="23">
        <v>108</v>
      </c>
      <c r="ACO588" s="23">
        <v>107</v>
      </c>
      <c r="ACP588" s="23">
        <v>107</v>
      </c>
      <c r="ACQ588" s="35"/>
      <c r="ACR588" s="35"/>
      <c r="ACS588" s="35"/>
      <c r="ACT588" s="21">
        <f t="shared" si="1490"/>
        <v>387556.92</v>
      </c>
      <c r="ACU588" s="21">
        <f t="shared" si="1491"/>
        <v>383968.43</v>
      </c>
      <c r="ACV588" s="21">
        <f t="shared" si="1492"/>
        <v>383968.43</v>
      </c>
      <c r="ACW588" s="35"/>
      <c r="ACX588" s="35"/>
      <c r="ACY588" s="35"/>
      <c r="ACZ588" s="21">
        <f t="shared" si="1493"/>
        <v>1471.37</v>
      </c>
      <c r="ADA588" s="21">
        <f t="shared" si="1494"/>
        <v>1366.3</v>
      </c>
      <c r="ADB588" s="21">
        <f t="shared" si="1495"/>
        <v>1288.96</v>
      </c>
      <c r="ADC588" s="35"/>
      <c r="ADD588" s="35"/>
      <c r="ADE588" s="35"/>
      <c r="ADF588" s="21">
        <f t="shared" si="1248"/>
        <v>158907.96</v>
      </c>
      <c r="ADG588" s="21">
        <f t="shared" si="1248"/>
        <v>146194.1</v>
      </c>
      <c r="ADH588" s="21">
        <f t="shared" si="1248"/>
        <v>137918.72</v>
      </c>
      <c r="ADI588" s="184">
        <v>323</v>
      </c>
      <c r="ADJ588" s="184">
        <v>327</v>
      </c>
      <c r="ADK588" s="184">
        <v>327</v>
      </c>
      <c r="ADL588" s="35"/>
      <c r="ADM588" s="35"/>
      <c r="ADN588" s="35"/>
      <c r="ADO588" s="21">
        <f t="shared" si="1496"/>
        <v>1159082.27</v>
      </c>
      <c r="ADP588" s="21">
        <f t="shared" si="1497"/>
        <v>1173436.23</v>
      </c>
      <c r="ADQ588" s="21">
        <f t="shared" si="1498"/>
        <v>1173436.23</v>
      </c>
      <c r="ADR588" s="35"/>
      <c r="ADS588" s="35"/>
      <c r="ADT588" s="35"/>
      <c r="ADU588" s="21">
        <f t="shared" si="1499"/>
        <v>1283.03</v>
      </c>
      <c r="ADV588" s="21">
        <f t="shared" si="1500"/>
        <v>1162.1099999999999</v>
      </c>
      <c r="ADW588" s="21">
        <f t="shared" si="1501"/>
        <v>1082.72</v>
      </c>
      <c r="ADX588" s="35"/>
      <c r="ADY588" s="35"/>
      <c r="ADZ588" s="35"/>
      <c r="AEA588" s="21">
        <f t="shared" si="1249"/>
        <v>414418.69</v>
      </c>
      <c r="AEB588" s="21">
        <f t="shared" si="1249"/>
        <v>380009.97</v>
      </c>
      <c r="AEC588" s="21">
        <f t="shared" si="1249"/>
        <v>354049.44</v>
      </c>
      <c r="AED588" s="23">
        <v>69</v>
      </c>
      <c r="AEE588" s="23">
        <v>75</v>
      </c>
      <c r="AEF588" s="23">
        <v>75</v>
      </c>
      <c r="AEG588" s="35"/>
      <c r="AEH588" s="35"/>
      <c r="AEI588" s="35"/>
      <c r="AEJ588" s="21">
        <f t="shared" si="1502"/>
        <v>247605.81</v>
      </c>
      <c r="AEK588" s="21">
        <f t="shared" si="1503"/>
        <v>269136.75</v>
      </c>
      <c r="AEL588" s="21">
        <f t="shared" si="1504"/>
        <v>269136.75</v>
      </c>
      <c r="AEM588" s="35"/>
      <c r="AEN588" s="35"/>
      <c r="AEO588" s="35"/>
      <c r="AEP588" s="21">
        <f t="shared" si="1505"/>
        <v>1488.75</v>
      </c>
      <c r="AEQ588" s="21">
        <f t="shared" si="1506"/>
        <v>1474.26</v>
      </c>
      <c r="AER588" s="21">
        <f t="shared" si="1507"/>
        <v>1392.73</v>
      </c>
      <c r="AES588" s="35"/>
      <c r="AET588" s="35"/>
      <c r="AEU588" s="35"/>
      <c r="AEV588" s="21">
        <f t="shared" si="1250"/>
        <v>102723.75</v>
      </c>
      <c r="AEW588" s="21">
        <f t="shared" si="1250"/>
        <v>110569.5</v>
      </c>
      <c r="AEX588" s="21">
        <f t="shared" si="1250"/>
        <v>104454.75</v>
      </c>
      <c r="AEY588" s="23">
        <v>109</v>
      </c>
      <c r="AEZ588" s="23">
        <v>117</v>
      </c>
      <c r="AFA588" s="23">
        <v>117</v>
      </c>
      <c r="AFB588" s="35"/>
      <c r="AFC588" s="35"/>
      <c r="AFD588" s="35"/>
      <c r="AFE588" s="21">
        <f t="shared" si="1508"/>
        <v>391145.41</v>
      </c>
      <c r="AFF588" s="21">
        <f t="shared" si="1509"/>
        <v>419853.33</v>
      </c>
      <c r="AFG588" s="21">
        <f t="shared" si="1510"/>
        <v>419853.33</v>
      </c>
      <c r="AFH588" s="35"/>
      <c r="AFI588" s="35"/>
      <c r="AFJ588" s="35"/>
      <c r="AFK588" s="21">
        <f t="shared" si="1511"/>
        <v>1617.85</v>
      </c>
      <c r="AFL588" s="21">
        <f t="shared" si="1512"/>
        <v>1534.2</v>
      </c>
      <c r="AFM588" s="21">
        <f t="shared" si="1513"/>
        <v>1446.46</v>
      </c>
      <c r="AFN588" s="35"/>
      <c r="AFO588" s="35"/>
      <c r="AFP588" s="35"/>
      <c r="AFQ588" s="21">
        <f t="shared" si="1251"/>
        <v>176345.65</v>
      </c>
      <c r="AFR588" s="21">
        <f t="shared" si="1251"/>
        <v>179501.4</v>
      </c>
      <c r="AFS588" s="21">
        <f t="shared" si="1251"/>
        <v>169235.82</v>
      </c>
      <c r="AFT588" s="184">
        <v>162</v>
      </c>
      <c r="AFU588" s="184">
        <v>162</v>
      </c>
      <c r="AFV588" s="184">
        <v>162</v>
      </c>
      <c r="AFW588" s="35"/>
      <c r="AFX588" s="35"/>
      <c r="AFY588" s="35"/>
      <c r="AFZ588" s="21">
        <f t="shared" si="1514"/>
        <v>581335.38</v>
      </c>
      <c r="AGA588" s="21">
        <f t="shared" si="1515"/>
        <v>581335.38</v>
      </c>
      <c r="AGB588" s="21">
        <f t="shared" si="1516"/>
        <v>581335.38</v>
      </c>
      <c r="AGC588" s="35"/>
      <c r="AGD588" s="35"/>
      <c r="AGE588" s="35"/>
      <c r="AGF588" s="21">
        <f t="shared" si="1517"/>
        <v>1773.49</v>
      </c>
      <c r="AGG588" s="21">
        <f t="shared" si="1518"/>
        <v>1581.03</v>
      </c>
      <c r="AGH588" s="21">
        <f t="shared" si="1519"/>
        <v>1491.7</v>
      </c>
      <c r="AGI588" s="35"/>
      <c r="AGJ588" s="35"/>
      <c r="AGK588" s="35"/>
      <c r="AGL588" s="21">
        <f t="shared" si="1252"/>
        <v>287305.38</v>
      </c>
      <c r="AGM588" s="21">
        <f t="shared" si="1252"/>
        <v>256126.86</v>
      </c>
      <c r="AGN588" s="21">
        <f t="shared" si="1252"/>
        <v>241655.4</v>
      </c>
      <c r="AGO588" s="184">
        <v>58</v>
      </c>
      <c r="AGP588" s="184">
        <v>54</v>
      </c>
      <c r="AGQ588" s="184">
        <v>54</v>
      </c>
      <c r="AGR588" s="35"/>
      <c r="AGS588" s="35"/>
      <c r="AGT588" s="35"/>
      <c r="AGU588" s="21">
        <f t="shared" si="1520"/>
        <v>208132.42</v>
      </c>
      <c r="AGV588" s="21">
        <f t="shared" si="1521"/>
        <v>193778.46</v>
      </c>
      <c r="AGW588" s="21">
        <f t="shared" si="1522"/>
        <v>193778.46</v>
      </c>
      <c r="AGX588" s="35"/>
      <c r="AGY588" s="35"/>
      <c r="AGZ588" s="35"/>
      <c r="AHA588" s="21">
        <f t="shared" si="1523"/>
        <v>2660.66</v>
      </c>
      <c r="AHB588" s="21">
        <f t="shared" si="1524"/>
        <v>2357.2399999999998</v>
      </c>
      <c r="AHC588" s="21">
        <f t="shared" si="1525"/>
        <v>2219.4899999999998</v>
      </c>
      <c r="AHD588" s="35"/>
      <c r="AHE588" s="35"/>
      <c r="AHF588" s="35"/>
      <c r="AHG588" s="21">
        <f t="shared" si="1253"/>
        <v>154318.28</v>
      </c>
      <c r="AHH588" s="21">
        <f t="shared" si="1253"/>
        <v>127290.96</v>
      </c>
      <c r="AHI588" s="21">
        <f t="shared" si="1253"/>
        <v>119852.46</v>
      </c>
      <c r="AHJ588" s="184">
        <v>94</v>
      </c>
      <c r="AHK588" s="184">
        <v>110</v>
      </c>
      <c r="AHL588" s="184">
        <v>110</v>
      </c>
      <c r="AHM588" s="35"/>
      <c r="AHN588" s="35"/>
      <c r="AHO588" s="35"/>
      <c r="AHP588" s="21">
        <f t="shared" si="1526"/>
        <v>337318.06</v>
      </c>
      <c r="AHQ588" s="21">
        <f t="shared" si="1527"/>
        <v>394733.9</v>
      </c>
      <c r="AHR588" s="21">
        <f t="shared" si="1528"/>
        <v>394733.9</v>
      </c>
      <c r="AHS588" s="35"/>
      <c r="AHT588" s="35"/>
      <c r="AHU588" s="35"/>
      <c r="AHV588" s="21">
        <f t="shared" si="1529"/>
        <v>1560.57</v>
      </c>
      <c r="AHW588" s="21">
        <f t="shared" si="1530"/>
        <v>1450.66</v>
      </c>
      <c r="AHX588" s="21">
        <f t="shared" si="1531"/>
        <v>1361.22</v>
      </c>
      <c r="AHY588" s="35"/>
      <c r="AHZ588" s="35"/>
      <c r="AIA588" s="35"/>
      <c r="AIB588" s="21">
        <f t="shared" si="1254"/>
        <v>146693.57999999999</v>
      </c>
      <c r="AIC588" s="21">
        <f t="shared" si="1254"/>
        <v>159572.6</v>
      </c>
      <c r="AID588" s="21">
        <f t="shared" si="1254"/>
        <v>149734.20000000001</v>
      </c>
      <c r="AIE588" s="184">
        <f>107-1-106</f>
        <v>0</v>
      </c>
      <c r="AIF588" s="184">
        <f t="shared" ref="AIF588:AIG588" si="1642">107-1-106</f>
        <v>0</v>
      </c>
      <c r="AIG588" s="184">
        <f t="shared" si="1642"/>
        <v>0</v>
      </c>
      <c r="AIH588" s="35"/>
      <c r="AII588" s="35"/>
      <c r="AIJ588" s="35"/>
      <c r="AIK588" s="21">
        <f t="shared" si="1532"/>
        <v>0</v>
      </c>
      <c r="AIL588" s="21">
        <f t="shared" si="1533"/>
        <v>0</v>
      </c>
      <c r="AIM588" s="21">
        <f t="shared" si="1534"/>
        <v>0</v>
      </c>
      <c r="AIN588" s="35"/>
      <c r="AIO588" s="35"/>
      <c r="AIP588" s="35"/>
      <c r="AIQ588" s="21">
        <f t="shared" si="1535"/>
        <v>0</v>
      </c>
      <c r="AIR588" s="21">
        <f t="shared" si="1536"/>
        <v>0</v>
      </c>
      <c r="AIS588" s="21">
        <f t="shared" si="1537"/>
        <v>0</v>
      </c>
      <c r="AIT588" s="35"/>
      <c r="AIU588" s="35"/>
      <c r="AIV588" s="35"/>
      <c r="AIW588" s="21">
        <f t="shared" si="1255"/>
        <v>0</v>
      </c>
      <c r="AIX588" s="21">
        <f t="shared" si="1255"/>
        <v>0</v>
      </c>
      <c r="AIY588" s="21">
        <f t="shared" si="1255"/>
        <v>0</v>
      </c>
      <c r="AIZ588" s="184">
        <v>176</v>
      </c>
      <c r="AJA588" s="184">
        <v>152</v>
      </c>
      <c r="AJB588" s="184">
        <v>152</v>
      </c>
      <c r="AJC588" s="35"/>
      <c r="AJD588" s="35"/>
      <c r="AJE588" s="35"/>
      <c r="AJF588" s="21">
        <f t="shared" si="1538"/>
        <v>631574.24</v>
      </c>
      <c r="AJG588" s="21">
        <f t="shared" si="1539"/>
        <v>545450.48</v>
      </c>
      <c r="AJH588" s="21">
        <f t="shared" si="1540"/>
        <v>545450.48</v>
      </c>
      <c r="AJI588" s="35"/>
      <c r="AJJ588" s="35"/>
      <c r="AJK588" s="35"/>
      <c r="AJL588" s="21">
        <f t="shared" si="1541"/>
        <v>1592.16</v>
      </c>
      <c r="AJM588" s="21">
        <f t="shared" si="1542"/>
        <v>1496.19</v>
      </c>
      <c r="AJN588" s="21">
        <f t="shared" si="1543"/>
        <v>1413.36</v>
      </c>
      <c r="AJO588" s="35"/>
      <c r="AJP588" s="35"/>
      <c r="AJQ588" s="35"/>
      <c r="AJR588" s="21">
        <f t="shared" si="1256"/>
        <v>280220.15999999997</v>
      </c>
      <c r="AJS588" s="21">
        <f t="shared" si="1256"/>
        <v>227420.88</v>
      </c>
      <c r="AJT588" s="21">
        <f t="shared" si="1256"/>
        <v>214830.72</v>
      </c>
      <c r="AJU588" s="23">
        <v>115</v>
      </c>
      <c r="AJV588" s="23">
        <v>116</v>
      </c>
      <c r="AJW588" s="23">
        <v>116</v>
      </c>
      <c r="AJX588" s="35"/>
      <c r="AJY588" s="35"/>
      <c r="AJZ588" s="35"/>
      <c r="AKA588" s="21">
        <f t="shared" si="1544"/>
        <v>412676.35</v>
      </c>
      <c r="AKB588" s="21">
        <f t="shared" si="1545"/>
        <v>416264.84</v>
      </c>
      <c r="AKC588" s="21">
        <f t="shared" si="1546"/>
        <v>416264.84</v>
      </c>
      <c r="AKD588" s="35"/>
      <c r="AKE588" s="35"/>
      <c r="AKF588" s="35"/>
      <c r="AKG588" s="21">
        <f t="shared" si="1547"/>
        <v>1623.71</v>
      </c>
      <c r="AKH588" s="21">
        <f t="shared" si="1548"/>
        <v>1463.28</v>
      </c>
      <c r="AKI588" s="21">
        <f t="shared" si="1549"/>
        <v>1381.61</v>
      </c>
      <c r="AKJ588" s="35"/>
      <c r="AKK588" s="35"/>
      <c r="AKL588" s="35"/>
      <c r="AKM588" s="21">
        <f t="shared" si="1257"/>
        <v>186726.65</v>
      </c>
      <c r="AKN588" s="21">
        <f t="shared" si="1257"/>
        <v>169740.48</v>
      </c>
      <c r="AKO588" s="21">
        <f t="shared" si="1257"/>
        <v>160266.76</v>
      </c>
      <c r="AKP588" s="184">
        <v>121</v>
      </c>
      <c r="AKQ588" s="184">
        <v>126</v>
      </c>
      <c r="AKR588" s="184">
        <v>126</v>
      </c>
      <c r="AKS588" s="35"/>
      <c r="AKT588" s="35"/>
      <c r="AKU588" s="35"/>
      <c r="AKV588" s="21">
        <f t="shared" si="1550"/>
        <v>434207.29</v>
      </c>
      <c r="AKW588" s="21">
        <f t="shared" si="1551"/>
        <v>452149.74</v>
      </c>
      <c r="AKX588" s="21">
        <f t="shared" si="1552"/>
        <v>452149.74</v>
      </c>
      <c r="AKY588" s="35"/>
      <c r="AKZ588" s="35"/>
      <c r="ALA588" s="35"/>
      <c r="ALB588" s="21">
        <f t="shared" si="1553"/>
        <v>1648.26</v>
      </c>
      <c r="ALC588" s="21">
        <f t="shared" si="1554"/>
        <v>1546.38</v>
      </c>
      <c r="ALD588" s="21">
        <f t="shared" si="1555"/>
        <v>1441.89</v>
      </c>
      <c r="ALE588" s="35"/>
      <c r="ALF588" s="35"/>
      <c r="ALG588" s="35"/>
      <c r="ALH588" s="21">
        <f t="shared" si="1258"/>
        <v>199439.46</v>
      </c>
      <c r="ALI588" s="21">
        <f t="shared" si="1258"/>
        <v>194843.88</v>
      </c>
      <c r="ALJ588" s="21">
        <f t="shared" si="1258"/>
        <v>181678.14</v>
      </c>
      <c r="ALK588" s="184">
        <v>99</v>
      </c>
      <c r="ALL588" s="184">
        <v>110</v>
      </c>
      <c r="ALM588" s="184">
        <v>110</v>
      </c>
      <c r="ALN588" s="35"/>
      <c r="ALO588" s="35"/>
      <c r="ALP588" s="35"/>
      <c r="ALQ588" s="21">
        <f t="shared" si="1556"/>
        <v>355260.51</v>
      </c>
      <c r="ALR588" s="21">
        <f t="shared" si="1557"/>
        <v>394733.9</v>
      </c>
      <c r="ALS588" s="21">
        <f t="shared" si="1558"/>
        <v>394733.9</v>
      </c>
      <c r="ALT588" s="35"/>
      <c r="ALU588" s="35"/>
      <c r="ALV588" s="35"/>
      <c r="ALW588" s="21">
        <f t="shared" si="1559"/>
        <v>1877.83</v>
      </c>
      <c r="ALX588" s="21">
        <f t="shared" si="1560"/>
        <v>1667.36</v>
      </c>
      <c r="ALY588" s="21">
        <f t="shared" si="1561"/>
        <v>1552.6</v>
      </c>
      <c r="ALZ588" s="35"/>
      <c r="AMA588" s="35"/>
      <c r="AMB588" s="35"/>
      <c r="AMC588" s="21">
        <f t="shared" si="1259"/>
        <v>185905.17</v>
      </c>
      <c r="AMD588" s="21">
        <f t="shared" si="1259"/>
        <v>183409.6</v>
      </c>
      <c r="AME588" s="21">
        <f t="shared" si="1259"/>
        <v>170786</v>
      </c>
      <c r="AMF588" s="23">
        <v>206</v>
      </c>
      <c r="AMG588" s="23">
        <v>220</v>
      </c>
      <c r="AMH588" s="23">
        <v>220</v>
      </c>
      <c r="AMI588" s="35"/>
      <c r="AMJ588" s="35"/>
      <c r="AMK588" s="35"/>
      <c r="AML588" s="21">
        <f t="shared" si="1562"/>
        <v>739228.94</v>
      </c>
      <c r="AMM588" s="21">
        <f t="shared" si="1563"/>
        <v>789467.8</v>
      </c>
      <c r="AMN588" s="21">
        <f t="shared" si="1564"/>
        <v>789467.8</v>
      </c>
      <c r="AMO588" s="35"/>
      <c r="AMP588" s="35"/>
      <c r="AMQ588" s="35"/>
      <c r="AMR588" s="21">
        <f t="shared" si="1565"/>
        <v>1585.53</v>
      </c>
      <c r="AMS588" s="21">
        <f t="shared" si="1566"/>
        <v>1408.12</v>
      </c>
      <c r="AMT588" s="21">
        <f t="shared" si="1567"/>
        <v>1315.04</v>
      </c>
      <c r="AMU588" s="35"/>
      <c r="AMV588" s="35"/>
      <c r="AMW588" s="35"/>
      <c r="AMX588" s="21">
        <f t="shared" si="1260"/>
        <v>326619.18</v>
      </c>
      <c r="AMY588" s="21">
        <f t="shared" si="1260"/>
        <v>309786.40000000002</v>
      </c>
      <c r="AMZ588" s="21">
        <f t="shared" si="1260"/>
        <v>289308.79999999999</v>
      </c>
      <c r="ANA588" s="23">
        <v>46</v>
      </c>
      <c r="ANB588" s="23">
        <v>31</v>
      </c>
      <c r="ANC588" s="23">
        <v>31</v>
      </c>
      <c r="AND588" s="35"/>
      <c r="ANE588" s="35"/>
      <c r="ANF588" s="35"/>
      <c r="ANG588" s="21">
        <f t="shared" si="1568"/>
        <v>165070.54</v>
      </c>
      <c r="ANH588" s="21">
        <f t="shared" si="1569"/>
        <v>111243.19</v>
      </c>
      <c r="ANI588" s="21">
        <f t="shared" si="1570"/>
        <v>111243.19</v>
      </c>
      <c r="ANJ588" s="35"/>
      <c r="ANK588" s="35"/>
      <c r="ANL588" s="35"/>
      <c r="ANM588" s="21">
        <f t="shared" si="1571"/>
        <v>2522.7199999999998</v>
      </c>
      <c r="ANN588" s="21">
        <f t="shared" si="1572"/>
        <v>3633.65</v>
      </c>
      <c r="ANO588" s="21">
        <f t="shared" si="1573"/>
        <v>3492</v>
      </c>
      <c r="ANP588" s="35"/>
      <c r="ANQ588" s="35"/>
      <c r="ANR588" s="35"/>
      <c r="ANS588" s="21">
        <f t="shared" si="1261"/>
        <v>116045.12</v>
      </c>
      <c r="ANT588" s="21">
        <f t="shared" si="1261"/>
        <v>112643.15</v>
      </c>
      <c r="ANU588" s="21">
        <f t="shared" si="1261"/>
        <v>108252</v>
      </c>
      <c r="ANV588" s="184">
        <v>188</v>
      </c>
      <c r="ANW588" s="184">
        <v>197</v>
      </c>
      <c r="ANX588" s="184">
        <v>197</v>
      </c>
      <c r="ANY588" s="35"/>
      <c r="ANZ588" s="35"/>
      <c r="AOA588" s="35"/>
      <c r="AOB588" s="21">
        <f t="shared" si="1574"/>
        <v>674636.12</v>
      </c>
      <c r="AOC588" s="21">
        <f t="shared" si="1575"/>
        <v>706932.53</v>
      </c>
      <c r="AOD588" s="21">
        <f t="shared" si="1576"/>
        <v>706932.53</v>
      </c>
      <c r="AOE588" s="35"/>
      <c r="AOF588" s="35"/>
      <c r="AOG588" s="35"/>
      <c r="AOH588" s="21">
        <f t="shared" si="1577"/>
        <v>1452.75</v>
      </c>
      <c r="AOI588" s="21">
        <f t="shared" si="1578"/>
        <v>1449.72</v>
      </c>
      <c r="AOJ588" s="21">
        <f t="shared" si="1579"/>
        <v>1355.54</v>
      </c>
      <c r="AOK588" s="35"/>
      <c r="AOL588" s="35"/>
      <c r="AOM588" s="35"/>
      <c r="AON588" s="21">
        <f t="shared" si="1262"/>
        <v>273117</v>
      </c>
      <c r="AOO588" s="21">
        <f t="shared" si="1262"/>
        <v>285594.84000000003</v>
      </c>
      <c r="AOP588" s="21">
        <f t="shared" si="1262"/>
        <v>267041.38</v>
      </c>
      <c r="AOQ588" s="184">
        <v>222</v>
      </c>
      <c r="AOR588" s="184">
        <v>222</v>
      </c>
      <c r="AOS588" s="184">
        <v>222</v>
      </c>
      <c r="AOT588" s="35"/>
      <c r="AOU588" s="35"/>
      <c r="AOV588" s="35"/>
      <c r="AOW588" s="21">
        <f t="shared" si="1580"/>
        <v>796644.78</v>
      </c>
      <c r="AOX588" s="21">
        <f t="shared" si="1581"/>
        <v>796644.78</v>
      </c>
      <c r="AOY588" s="21">
        <f t="shared" si="1582"/>
        <v>796644.78</v>
      </c>
      <c r="AOZ588" s="35"/>
      <c r="APA588" s="35"/>
      <c r="APB588" s="35"/>
      <c r="APC588" s="21">
        <f t="shared" si="1583"/>
        <v>1896.42</v>
      </c>
      <c r="APD588" s="21">
        <f t="shared" si="1584"/>
        <v>1627.21</v>
      </c>
      <c r="APE588" s="21">
        <f t="shared" si="1585"/>
        <v>1508.11</v>
      </c>
      <c r="APF588" s="35"/>
      <c r="APG588" s="35"/>
      <c r="APH588" s="35"/>
      <c r="API588" s="21">
        <f t="shared" si="1263"/>
        <v>421005.24</v>
      </c>
      <c r="APJ588" s="21">
        <f t="shared" si="1263"/>
        <v>361240.62</v>
      </c>
      <c r="APK588" s="21">
        <f t="shared" si="1263"/>
        <v>334800.42</v>
      </c>
      <c r="APL588" s="23">
        <v>107</v>
      </c>
      <c r="APM588" s="23">
        <v>112</v>
      </c>
      <c r="APN588" s="23">
        <v>112</v>
      </c>
      <c r="APO588" s="35"/>
      <c r="APP588" s="35"/>
      <c r="APQ588" s="35"/>
      <c r="APR588" s="21">
        <f t="shared" si="1586"/>
        <v>383968.43</v>
      </c>
      <c r="APS588" s="21">
        <f t="shared" si="1587"/>
        <v>401910.88</v>
      </c>
      <c r="APT588" s="21">
        <f t="shared" si="1588"/>
        <v>401910.88</v>
      </c>
      <c r="APU588" s="35"/>
      <c r="APV588" s="35"/>
      <c r="APW588" s="35"/>
      <c r="APX588" s="21">
        <f t="shared" si="1589"/>
        <v>1658.39</v>
      </c>
      <c r="APY588" s="21">
        <f t="shared" si="1590"/>
        <v>1458.52</v>
      </c>
      <c r="APZ588" s="21">
        <f t="shared" si="1591"/>
        <v>1364.12</v>
      </c>
      <c r="AQA588" s="35"/>
      <c r="AQB588" s="35"/>
      <c r="AQC588" s="35"/>
      <c r="AQD588" s="21">
        <f t="shared" si="1264"/>
        <v>177447.73</v>
      </c>
      <c r="AQE588" s="21">
        <f t="shared" si="1264"/>
        <v>163354.23999999999</v>
      </c>
      <c r="AQF588" s="21">
        <f t="shared" si="1264"/>
        <v>152781.44</v>
      </c>
      <c r="AQG588" s="23">
        <v>151</v>
      </c>
      <c r="AQH588" s="23">
        <v>181</v>
      </c>
      <c r="AQI588" s="23">
        <v>181</v>
      </c>
      <c r="AQJ588" s="35"/>
      <c r="AQK588" s="35"/>
      <c r="AQL588" s="35"/>
      <c r="AQM588" s="21">
        <f t="shared" si="1592"/>
        <v>541861.99</v>
      </c>
      <c r="AQN588" s="21">
        <f t="shared" si="1593"/>
        <v>649516.68999999994</v>
      </c>
      <c r="AQO588" s="21">
        <f t="shared" si="1594"/>
        <v>649516.68999999994</v>
      </c>
      <c r="AQP588" s="35"/>
      <c r="AQQ588" s="35"/>
      <c r="AQR588" s="35"/>
      <c r="AQS588" s="21">
        <f t="shared" si="1595"/>
        <v>1436.95</v>
      </c>
      <c r="AQT588" s="21">
        <f t="shared" si="1596"/>
        <v>1366.21</v>
      </c>
      <c r="AQU588" s="21">
        <f t="shared" si="1597"/>
        <v>1289.5</v>
      </c>
      <c r="AQV588" s="35"/>
      <c r="AQW588" s="35"/>
      <c r="AQX588" s="35"/>
      <c r="AQY588" s="21">
        <f t="shared" si="1265"/>
        <v>216979.45</v>
      </c>
      <c r="AQZ588" s="21">
        <f t="shared" si="1265"/>
        <v>247284.01</v>
      </c>
      <c r="ARA588" s="21">
        <f t="shared" si="1265"/>
        <v>233399.5</v>
      </c>
      <c r="ARB588" s="184">
        <v>104</v>
      </c>
      <c r="ARC588" s="184">
        <v>129</v>
      </c>
      <c r="ARD588" s="184">
        <v>129</v>
      </c>
      <c r="ARE588" s="35"/>
      <c r="ARF588" s="35"/>
      <c r="ARG588" s="35"/>
      <c r="ARH588" s="21">
        <f t="shared" si="1598"/>
        <v>373202.96</v>
      </c>
      <c r="ARI588" s="21">
        <f t="shared" si="1599"/>
        <v>462915.21</v>
      </c>
      <c r="ARJ588" s="21">
        <f t="shared" si="1600"/>
        <v>462915.21</v>
      </c>
      <c r="ARK588" s="35"/>
      <c r="ARL588" s="35"/>
      <c r="ARM588" s="35"/>
      <c r="ARN588" s="21">
        <f t="shared" si="1601"/>
        <v>1755.5</v>
      </c>
      <c r="ARO588" s="21">
        <f t="shared" si="1602"/>
        <v>1333.17</v>
      </c>
      <c r="ARP588" s="21">
        <f t="shared" si="1603"/>
        <v>1242.03</v>
      </c>
      <c r="ARQ588" s="35"/>
      <c r="ARR588" s="35"/>
      <c r="ARS588" s="35"/>
      <c r="ART588" s="21">
        <f t="shared" si="1266"/>
        <v>182572</v>
      </c>
      <c r="ARU588" s="21">
        <f t="shared" si="1266"/>
        <v>171978.93</v>
      </c>
      <c r="ARV588" s="21">
        <f t="shared" si="1266"/>
        <v>160221.87</v>
      </c>
      <c r="ARW588" s="23">
        <v>231</v>
      </c>
      <c r="ARX588" s="23">
        <v>232</v>
      </c>
      <c r="ARY588" s="23">
        <v>232</v>
      </c>
      <c r="ARZ588" s="35"/>
      <c r="ASA588" s="35"/>
      <c r="ASB588" s="35"/>
      <c r="ASC588" s="21">
        <f t="shared" si="1604"/>
        <v>828941.19</v>
      </c>
      <c r="ASD588" s="21">
        <f t="shared" si="1605"/>
        <v>832529.68</v>
      </c>
      <c r="ASE588" s="21">
        <f t="shared" si="1606"/>
        <v>832529.68</v>
      </c>
      <c r="ASF588" s="35"/>
      <c r="ASG588" s="35"/>
      <c r="ASH588" s="35"/>
      <c r="ASI588" s="21">
        <f t="shared" si="1607"/>
        <v>1610.3</v>
      </c>
      <c r="ASJ588" s="21">
        <f t="shared" si="1608"/>
        <v>1507.19</v>
      </c>
      <c r="ASK588" s="21">
        <f t="shared" si="1609"/>
        <v>1393.07</v>
      </c>
      <c r="ASL588" s="35"/>
      <c r="ASM588" s="35"/>
      <c r="ASN588" s="35"/>
      <c r="ASO588" s="21">
        <f t="shared" si="1267"/>
        <v>371979.3</v>
      </c>
      <c r="ASP588" s="21">
        <f t="shared" si="1267"/>
        <v>349668.08</v>
      </c>
      <c r="ASQ588" s="21">
        <f t="shared" si="1267"/>
        <v>323192.24</v>
      </c>
      <c r="ASR588" s="23">
        <v>169</v>
      </c>
      <c r="ASS588" s="23">
        <v>205</v>
      </c>
      <c r="AST588" s="23">
        <v>205</v>
      </c>
      <c r="ASU588" s="35"/>
      <c r="ASV588" s="35"/>
      <c r="ASW588" s="35"/>
      <c r="ASX588" s="21">
        <f t="shared" si="1610"/>
        <v>606454.81000000006</v>
      </c>
      <c r="ASY588" s="21">
        <f t="shared" si="1611"/>
        <v>735640.45</v>
      </c>
      <c r="ASZ588" s="21">
        <f t="shared" si="1612"/>
        <v>735640.45</v>
      </c>
      <c r="ATA588" s="35"/>
      <c r="ATB588" s="35"/>
      <c r="ATC588" s="35"/>
      <c r="ATD588" s="21">
        <f t="shared" si="1613"/>
        <v>1346.08</v>
      </c>
      <c r="ATE588" s="21">
        <f t="shared" si="1614"/>
        <v>1286.33</v>
      </c>
      <c r="ATF588" s="21">
        <f t="shared" si="1615"/>
        <v>1200.74</v>
      </c>
      <c r="ATG588" s="35"/>
      <c r="ATH588" s="35"/>
      <c r="ATI588" s="35"/>
      <c r="ATJ588" s="21">
        <f t="shared" si="1268"/>
        <v>227487.52</v>
      </c>
      <c r="ATK588" s="21">
        <f t="shared" si="1268"/>
        <v>263697.65000000002</v>
      </c>
      <c r="ATL588" s="21">
        <f t="shared" si="1268"/>
        <v>246151.7</v>
      </c>
      <c r="ATM588" s="23">
        <v>427</v>
      </c>
      <c r="ATN588" s="23">
        <v>453</v>
      </c>
      <c r="ATO588" s="23">
        <v>453</v>
      </c>
      <c r="ATP588" s="35"/>
      <c r="ATQ588" s="35"/>
      <c r="ATR588" s="35"/>
      <c r="ATS588" s="21">
        <f t="shared" si="1616"/>
        <v>1532285.23</v>
      </c>
      <c r="ATT588" s="21">
        <f t="shared" si="1617"/>
        <v>1625585.97</v>
      </c>
      <c r="ATU588" s="21">
        <f t="shared" si="1618"/>
        <v>1625585.97</v>
      </c>
      <c r="ATV588" s="35"/>
      <c r="ATW588" s="35"/>
      <c r="ATX588" s="35"/>
      <c r="ATY588" s="21">
        <f t="shared" si="1619"/>
        <v>1631.48</v>
      </c>
      <c r="ATZ588" s="21">
        <f t="shared" si="1620"/>
        <v>1457.48</v>
      </c>
      <c r="AUA588" s="21">
        <f t="shared" si="1621"/>
        <v>1347.49</v>
      </c>
      <c r="AUB588" s="35"/>
      <c r="AUC588" s="35"/>
      <c r="AUD588" s="35"/>
      <c r="AUE588" s="21">
        <f t="shared" si="1269"/>
        <v>696641.96</v>
      </c>
      <c r="AUF588" s="21">
        <f t="shared" si="1269"/>
        <v>660238.43999999994</v>
      </c>
      <c r="AUG588" s="21">
        <f t="shared" si="1269"/>
        <v>610412.97</v>
      </c>
      <c r="AUH588" s="184">
        <v>231</v>
      </c>
      <c r="AUI588" s="184">
        <v>253</v>
      </c>
      <c r="AUJ588" s="184">
        <v>253</v>
      </c>
      <c r="AUK588" s="35"/>
      <c r="AUL588" s="35"/>
      <c r="AUM588" s="35"/>
      <c r="AUN588" s="21">
        <f t="shared" si="1622"/>
        <v>828941.19</v>
      </c>
      <c r="AUO588" s="21">
        <f t="shared" si="1623"/>
        <v>907887.97</v>
      </c>
      <c r="AUP588" s="21">
        <f t="shared" si="1624"/>
        <v>907887.97</v>
      </c>
      <c r="AUQ588" s="35"/>
      <c r="AUR588" s="35"/>
      <c r="AUS588" s="35"/>
      <c r="AUT588" s="21">
        <f t="shared" si="1625"/>
        <v>1577.4</v>
      </c>
      <c r="AUU588" s="21">
        <f t="shared" si="1626"/>
        <v>1461.11</v>
      </c>
      <c r="AUV588" s="21">
        <f t="shared" si="1627"/>
        <v>1364.07</v>
      </c>
      <c r="AUW588" s="35"/>
      <c r="AUX588" s="35"/>
      <c r="AUY588" s="35"/>
      <c r="AUZ588" s="21">
        <f t="shared" si="1270"/>
        <v>364379.4</v>
      </c>
      <c r="AVA588" s="21">
        <f t="shared" si="1270"/>
        <v>369660.83</v>
      </c>
      <c r="AVB588" s="21">
        <f t="shared" si="1270"/>
        <v>345109.71</v>
      </c>
      <c r="AVC588" s="41">
        <f t="shared" si="1271"/>
        <v>7917</v>
      </c>
      <c r="AVD588" s="41">
        <f t="shared" si="1271"/>
        <v>8564</v>
      </c>
      <c r="AVE588" s="41">
        <f t="shared" si="1271"/>
        <v>8564</v>
      </c>
      <c r="AVF588" s="21">
        <f t="shared" si="1271"/>
        <v>0</v>
      </c>
      <c r="AVG588" s="21">
        <f t="shared" si="1271"/>
        <v>0</v>
      </c>
      <c r="AVH588" s="21">
        <f t="shared" si="1271"/>
        <v>0</v>
      </c>
      <c r="AVI588" s="21">
        <f t="shared" si="1271"/>
        <v>28410075.329999998</v>
      </c>
      <c r="AVJ588" s="21">
        <f t="shared" si="1271"/>
        <v>30731828.359999999</v>
      </c>
      <c r="AVK588" s="21">
        <f t="shared" si="1271"/>
        <v>30731828.359999999</v>
      </c>
      <c r="AVL588" s="35"/>
      <c r="AVM588" s="35"/>
      <c r="AVN588" s="35"/>
      <c r="AVO588" s="21"/>
      <c r="AVP588" s="21"/>
      <c r="AVQ588" s="21"/>
      <c r="AVR588" s="21">
        <f t="shared" si="1272"/>
        <v>0</v>
      </c>
      <c r="AVS588" s="21">
        <f t="shared" si="1272"/>
        <v>0</v>
      </c>
      <c r="AVT588" s="21">
        <f t="shared" si="1272"/>
        <v>0</v>
      </c>
      <c r="AVU588" s="21">
        <f t="shared" si="1272"/>
        <v>12946871.119999999</v>
      </c>
      <c r="AVV588" s="21">
        <f t="shared" si="1272"/>
        <v>12919396.449999999</v>
      </c>
      <c r="AVW588" s="21">
        <f t="shared" si="1272"/>
        <v>12095912.35</v>
      </c>
    </row>
    <row r="589" spans="1:1271" s="15" customFormat="1" ht="24" customHeight="1">
      <c r="A589" s="129" t="s">
        <v>259</v>
      </c>
      <c r="B589" s="161"/>
      <c r="C589" s="162"/>
      <c r="D589" s="163"/>
      <c r="E589" s="164"/>
      <c r="F589" s="164"/>
      <c r="G589" s="164"/>
      <c r="H589" s="164"/>
      <c r="I589" s="165"/>
      <c r="J589" s="165"/>
      <c r="K589" s="165"/>
      <c r="L589" s="165"/>
      <c r="M589" s="165"/>
      <c r="N589" s="165"/>
      <c r="O589" s="165"/>
      <c r="P589" s="165"/>
      <c r="Q589" s="165"/>
      <c r="R589" s="165"/>
      <c r="S589" s="165"/>
      <c r="T589" s="165"/>
      <c r="U589" s="165"/>
      <c r="V589" s="165"/>
      <c r="W589" s="165"/>
      <c r="X589" s="165"/>
      <c r="Y589" s="165"/>
      <c r="Z589" s="165"/>
      <c r="AA589" s="165"/>
      <c r="AB589" s="165"/>
      <c r="AC589" s="165"/>
      <c r="AD589" s="165"/>
      <c r="AE589" s="165"/>
      <c r="AF589" s="165"/>
      <c r="AG589" s="165"/>
      <c r="AH589" s="165"/>
      <c r="AI589" s="165"/>
      <c r="AJ589" s="165"/>
      <c r="AK589" s="165"/>
      <c r="AL589" s="165"/>
      <c r="AM589" s="165"/>
      <c r="AN589" s="165"/>
      <c r="AO589" s="165"/>
      <c r="AP589" s="165"/>
      <c r="AQ589" s="165"/>
      <c r="AR589" s="165"/>
      <c r="AS589" s="165"/>
      <c r="AT589" s="165"/>
      <c r="AU589" s="165"/>
      <c r="AV589" s="165"/>
      <c r="AW589" s="165"/>
      <c r="AX589" s="165"/>
      <c r="AY589" s="165"/>
      <c r="AZ589" s="165"/>
      <c r="BA589" s="165"/>
      <c r="BB589" s="165"/>
      <c r="BC589" s="165"/>
      <c r="BD589" s="165"/>
      <c r="BE589" s="165"/>
      <c r="BF589" s="165"/>
      <c r="BG589" s="165"/>
      <c r="BH589" s="165"/>
      <c r="BI589" s="165"/>
      <c r="BJ589" s="165"/>
      <c r="BK589" s="165"/>
      <c r="BL589" s="165"/>
      <c r="BM589" s="165"/>
      <c r="BN589" s="165"/>
      <c r="BO589" s="165"/>
      <c r="BP589" s="165"/>
      <c r="BQ589" s="165"/>
      <c r="BR589" s="165"/>
      <c r="BS589" s="165"/>
      <c r="BT589" s="165"/>
      <c r="BU589" s="165"/>
      <c r="BV589" s="165"/>
      <c r="BW589" s="165"/>
      <c r="BX589" s="165"/>
      <c r="BY589" s="165"/>
      <c r="BZ589" s="165"/>
      <c r="CA589" s="165"/>
      <c r="CB589" s="165"/>
      <c r="CC589" s="165"/>
      <c r="CD589" s="165"/>
      <c r="CE589" s="165"/>
      <c r="CF589" s="165"/>
      <c r="CG589" s="165"/>
      <c r="CH589" s="165"/>
      <c r="CI589" s="165"/>
      <c r="CJ589" s="165"/>
      <c r="CK589" s="165"/>
      <c r="CL589" s="165"/>
      <c r="CM589" s="165"/>
      <c r="CN589" s="165"/>
      <c r="CO589" s="165"/>
      <c r="CP589" s="165"/>
      <c r="CQ589" s="165"/>
      <c r="CR589" s="165"/>
      <c r="CS589" s="165"/>
      <c r="CT589" s="165"/>
      <c r="CU589" s="165"/>
      <c r="CV589" s="165"/>
      <c r="CW589" s="165"/>
      <c r="CX589" s="165"/>
      <c r="CY589" s="165"/>
      <c r="CZ589" s="165"/>
      <c r="DA589" s="165"/>
      <c r="DB589" s="165"/>
      <c r="DC589" s="165"/>
      <c r="DD589" s="165"/>
      <c r="DE589" s="165"/>
      <c r="DF589" s="165"/>
      <c r="DG589" s="165"/>
      <c r="DH589" s="165"/>
      <c r="DI589" s="165"/>
      <c r="DJ589" s="165"/>
      <c r="DK589" s="165"/>
      <c r="DL589" s="165"/>
      <c r="DM589" s="165"/>
      <c r="DN589" s="165"/>
      <c r="DO589" s="165"/>
      <c r="DP589" s="165"/>
      <c r="DQ589" s="165"/>
      <c r="DR589" s="165"/>
      <c r="DS589" s="165"/>
      <c r="DT589" s="165"/>
      <c r="DU589" s="165"/>
      <c r="DV589" s="165"/>
      <c r="DW589" s="165"/>
      <c r="DX589" s="165"/>
      <c r="DY589" s="165"/>
      <c r="DZ589" s="165"/>
      <c r="EA589" s="165"/>
      <c r="EB589" s="165"/>
      <c r="EC589" s="165"/>
      <c r="ED589" s="165"/>
      <c r="EE589" s="165"/>
      <c r="EF589" s="165"/>
      <c r="EG589" s="165"/>
      <c r="EH589" s="165"/>
      <c r="EI589" s="165"/>
      <c r="EJ589" s="165"/>
      <c r="EK589" s="165"/>
      <c r="EL589" s="165"/>
      <c r="EM589" s="165"/>
      <c r="EN589" s="165"/>
      <c r="EO589" s="165"/>
      <c r="EP589" s="165"/>
      <c r="EQ589" s="165"/>
      <c r="ER589" s="165"/>
      <c r="ES589" s="165"/>
      <c r="ET589" s="165"/>
      <c r="EU589" s="165"/>
      <c r="EV589" s="165"/>
      <c r="EW589" s="165"/>
      <c r="EX589" s="165"/>
      <c r="EY589" s="165"/>
      <c r="EZ589" s="165"/>
      <c r="FA589" s="165"/>
      <c r="FB589" s="165"/>
      <c r="FC589" s="165"/>
      <c r="FD589" s="165"/>
      <c r="FE589" s="165"/>
      <c r="FF589" s="165"/>
      <c r="FG589" s="165"/>
      <c r="FH589" s="165"/>
      <c r="FI589" s="165"/>
      <c r="FJ589" s="165"/>
      <c r="FK589" s="165"/>
      <c r="FL589" s="165"/>
      <c r="FM589" s="165"/>
      <c r="FN589" s="165"/>
      <c r="FO589" s="165"/>
      <c r="FP589" s="165"/>
      <c r="FQ589" s="165"/>
      <c r="FR589" s="165"/>
      <c r="FS589" s="165"/>
      <c r="FT589" s="165"/>
      <c r="FU589" s="165"/>
      <c r="FV589" s="165"/>
      <c r="FW589" s="165"/>
      <c r="FX589" s="165"/>
      <c r="FY589" s="165"/>
      <c r="FZ589" s="165"/>
      <c r="GA589" s="165"/>
      <c r="GB589" s="165"/>
      <c r="GC589" s="165"/>
      <c r="GD589" s="165"/>
      <c r="GE589" s="165"/>
      <c r="GF589" s="165"/>
      <c r="GG589" s="165"/>
      <c r="GH589" s="165"/>
      <c r="GI589" s="165"/>
      <c r="GJ589" s="165"/>
      <c r="GK589" s="165"/>
      <c r="GL589" s="165"/>
      <c r="GM589" s="165"/>
      <c r="GN589" s="165"/>
      <c r="GO589" s="165"/>
      <c r="GP589" s="165"/>
      <c r="GQ589" s="165"/>
      <c r="GR589" s="165"/>
      <c r="GS589" s="165"/>
      <c r="GT589" s="165"/>
      <c r="GU589" s="165"/>
      <c r="GV589" s="165"/>
      <c r="GW589" s="165"/>
      <c r="GX589" s="165"/>
      <c r="GY589" s="165"/>
      <c r="GZ589" s="165"/>
      <c r="HA589" s="165"/>
      <c r="HB589" s="165"/>
      <c r="HC589" s="165"/>
      <c r="HD589" s="165"/>
      <c r="HE589" s="165"/>
      <c r="HF589" s="165"/>
      <c r="HG589" s="165"/>
      <c r="HH589" s="165"/>
      <c r="HI589" s="165"/>
      <c r="HJ589" s="165"/>
      <c r="HK589" s="165"/>
      <c r="HL589" s="165"/>
      <c r="HM589" s="165"/>
      <c r="HN589" s="165"/>
      <c r="HO589" s="165"/>
      <c r="HP589" s="165"/>
      <c r="HQ589" s="165"/>
      <c r="HR589" s="165"/>
      <c r="HS589" s="165"/>
      <c r="HT589" s="165"/>
      <c r="HU589" s="165"/>
      <c r="HV589" s="165"/>
      <c r="HW589" s="165"/>
      <c r="HX589" s="165"/>
      <c r="HY589" s="165"/>
      <c r="HZ589" s="165"/>
      <c r="IA589" s="165"/>
      <c r="IB589" s="165"/>
      <c r="IC589" s="165"/>
      <c r="ID589" s="165"/>
      <c r="IE589" s="165"/>
      <c r="IF589" s="165"/>
      <c r="IG589" s="165"/>
      <c r="IH589" s="165"/>
      <c r="II589" s="165"/>
      <c r="IJ589" s="165"/>
      <c r="IK589" s="165"/>
      <c r="IL589" s="165"/>
      <c r="IM589" s="165"/>
      <c r="IN589" s="165"/>
      <c r="IO589" s="165"/>
      <c r="IP589" s="165"/>
      <c r="IQ589" s="165"/>
      <c r="IR589" s="165"/>
      <c r="IS589" s="165"/>
      <c r="IT589" s="165"/>
      <c r="IU589" s="165"/>
      <c r="IV589" s="165"/>
      <c r="IW589" s="165"/>
      <c r="IX589" s="165"/>
      <c r="IY589" s="165"/>
      <c r="IZ589" s="165"/>
      <c r="JA589" s="165"/>
      <c r="JB589" s="165"/>
      <c r="JC589" s="165"/>
      <c r="JD589" s="165"/>
      <c r="JE589" s="165"/>
      <c r="JF589" s="165"/>
      <c r="JG589" s="165"/>
      <c r="JH589" s="165"/>
      <c r="JI589" s="165"/>
      <c r="JJ589" s="165"/>
      <c r="JK589" s="165"/>
      <c r="JL589" s="165"/>
      <c r="JM589" s="165"/>
      <c r="JN589" s="165"/>
      <c r="JO589" s="165"/>
      <c r="JP589" s="165"/>
      <c r="JQ589" s="165"/>
      <c r="JR589" s="165"/>
      <c r="JS589" s="165"/>
      <c r="JT589" s="165"/>
      <c r="JU589" s="165"/>
      <c r="JV589" s="165"/>
      <c r="JW589" s="165"/>
      <c r="JX589" s="165"/>
      <c r="JY589" s="165"/>
      <c r="JZ589" s="165"/>
      <c r="KA589" s="165"/>
      <c r="KB589" s="165"/>
      <c r="KC589" s="165"/>
      <c r="KD589" s="165"/>
      <c r="KE589" s="165"/>
      <c r="KF589" s="165"/>
      <c r="KG589" s="165"/>
      <c r="KH589" s="165"/>
      <c r="KI589" s="165"/>
      <c r="KJ589" s="165"/>
      <c r="KK589" s="165"/>
      <c r="KL589" s="165"/>
      <c r="KM589" s="165"/>
      <c r="KN589" s="165"/>
      <c r="KO589" s="165"/>
      <c r="KP589" s="165"/>
      <c r="KQ589" s="165"/>
      <c r="KR589" s="165"/>
      <c r="KS589" s="165"/>
      <c r="KT589" s="165"/>
      <c r="KU589" s="165"/>
      <c r="KV589" s="165"/>
      <c r="KW589" s="165"/>
      <c r="KX589" s="165"/>
      <c r="KY589" s="165"/>
      <c r="KZ589" s="165"/>
      <c r="LA589" s="165"/>
      <c r="LB589" s="165"/>
      <c r="LC589" s="165"/>
      <c r="LD589" s="165"/>
      <c r="LE589" s="165"/>
      <c r="LF589" s="165"/>
      <c r="LG589" s="165"/>
      <c r="LH589" s="165"/>
      <c r="LI589" s="165"/>
      <c r="LJ589" s="165"/>
      <c r="LK589" s="165"/>
      <c r="LL589" s="165"/>
      <c r="LM589" s="165"/>
      <c r="LN589" s="165"/>
      <c r="LO589" s="165"/>
      <c r="LP589" s="165"/>
      <c r="LQ589" s="165"/>
      <c r="LR589" s="165"/>
      <c r="LS589" s="165"/>
      <c r="LT589" s="165"/>
      <c r="LU589" s="165"/>
      <c r="LV589" s="165"/>
      <c r="LW589" s="165"/>
      <c r="LX589" s="165"/>
      <c r="LY589" s="165"/>
      <c r="LZ589" s="165"/>
      <c r="MA589" s="165"/>
      <c r="MB589" s="165"/>
      <c r="MC589" s="165"/>
      <c r="MD589" s="165"/>
      <c r="ME589" s="165"/>
      <c r="MF589" s="165"/>
      <c r="MG589" s="165"/>
      <c r="MH589" s="165"/>
      <c r="MI589" s="165"/>
      <c r="MJ589" s="165"/>
      <c r="MK589" s="165"/>
      <c r="ML589" s="165"/>
      <c r="MM589" s="165"/>
      <c r="MN589" s="165"/>
      <c r="MO589" s="165"/>
      <c r="MP589" s="165"/>
      <c r="MQ589" s="165"/>
      <c r="MR589" s="165"/>
      <c r="MS589" s="165"/>
      <c r="MT589" s="165"/>
      <c r="MU589" s="165"/>
      <c r="MV589" s="165"/>
      <c r="MW589" s="165"/>
      <c r="MX589" s="165"/>
      <c r="MY589" s="165"/>
      <c r="MZ589" s="165"/>
      <c r="NA589" s="165"/>
      <c r="NB589" s="165"/>
      <c r="NC589" s="165"/>
      <c r="ND589" s="165"/>
      <c r="NE589" s="165"/>
      <c r="NF589" s="165"/>
      <c r="NG589" s="165"/>
      <c r="NH589" s="165"/>
      <c r="NI589" s="165"/>
      <c r="NJ589" s="165"/>
      <c r="NK589" s="165"/>
      <c r="NL589" s="165"/>
      <c r="NM589" s="165"/>
      <c r="NN589" s="165"/>
      <c r="NO589" s="165"/>
      <c r="NP589" s="165"/>
      <c r="NQ589" s="165"/>
      <c r="NR589" s="165"/>
      <c r="NS589" s="165"/>
      <c r="NT589" s="165"/>
      <c r="NU589" s="165"/>
      <c r="NV589" s="165"/>
      <c r="NW589" s="165"/>
      <c r="NX589" s="165"/>
      <c r="NY589" s="165"/>
      <c r="NZ589" s="165"/>
      <c r="OA589" s="165"/>
      <c r="OB589" s="165"/>
      <c r="OC589" s="165"/>
      <c r="OD589" s="165"/>
      <c r="OE589" s="165"/>
      <c r="OF589" s="165"/>
      <c r="OG589" s="165"/>
      <c r="OH589" s="165"/>
      <c r="OI589" s="165"/>
      <c r="OJ589" s="165"/>
      <c r="OK589" s="165"/>
      <c r="OL589" s="165"/>
      <c r="OM589" s="165"/>
      <c r="ON589" s="165"/>
      <c r="OO589" s="165"/>
      <c r="OP589" s="165"/>
      <c r="OQ589" s="165"/>
      <c r="OR589" s="165"/>
      <c r="OS589" s="165"/>
      <c r="OT589" s="165"/>
      <c r="OU589" s="165"/>
      <c r="OV589" s="165"/>
      <c r="OW589" s="165"/>
      <c r="OX589" s="165"/>
      <c r="OY589" s="165"/>
      <c r="OZ589" s="165"/>
      <c r="PA589" s="165"/>
      <c r="PB589" s="165"/>
      <c r="PC589" s="165"/>
      <c r="PD589" s="165"/>
      <c r="PE589" s="165"/>
      <c r="PF589" s="165"/>
      <c r="PG589" s="165"/>
      <c r="PH589" s="165"/>
      <c r="PI589" s="165"/>
      <c r="PJ589" s="165"/>
      <c r="PK589" s="165"/>
      <c r="PL589" s="165"/>
      <c r="PM589" s="165"/>
      <c r="PN589" s="165"/>
      <c r="PO589" s="165"/>
      <c r="PP589" s="165"/>
      <c r="PQ589" s="165"/>
      <c r="PR589" s="165"/>
      <c r="PS589" s="165"/>
      <c r="PT589" s="165"/>
      <c r="PU589" s="165"/>
      <c r="PV589" s="165"/>
      <c r="PW589" s="165"/>
      <c r="PX589" s="165"/>
      <c r="PY589" s="165"/>
      <c r="PZ589" s="165"/>
      <c r="QA589" s="165"/>
      <c r="QB589" s="165"/>
      <c r="QC589" s="165"/>
      <c r="QD589" s="165"/>
      <c r="QE589" s="165"/>
      <c r="QF589" s="165"/>
      <c r="QG589" s="165"/>
      <c r="QH589" s="165"/>
      <c r="QI589" s="165"/>
      <c r="QJ589" s="165"/>
      <c r="QK589" s="165"/>
      <c r="QL589" s="165"/>
      <c r="QM589" s="165"/>
      <c r="QN589" s="165"/>
      <c r="QO589" s="165"/>
      <c r="QP589" s="165"/>
      <c r="QQ589" s="165"/>
      <c r="QR589" s="165"/>
      <c r="QS589" s="165"/>
      <c r="QT589" s="165"/>
      <c r="QU589" s="165"/>
      <c r="QV589" s="165"/>
      <c r="QW589" s="165"/>
      <c r="QX589" s="165"/>
      <c r="QY589" s="165"/>
      <c r="QZ589" s="165"/>
      <c r="RA589" s="165"/>
      <c r="RB589" s="165"/>
      <c r="RC589" s="165"/>
      <c r="RD589" s="165"/>
      <c r="RE589" s="165"/>
      <c r="RF589" s="165"/>
      <c r="RG589" s="165"/>
      <c r="RH589" s="165"/>
      <c r="RI589" s="165"/>
      <c r="RJ589" s="165"/>
      <c r="RK589" s="165"/>
      <c r="RL589" s="165"/>
      <c r="RM589" s="165"/>
      <c r="RN589" s="165"/>
      <c r="RO589" s="165"/>
      <c r="RP589" s="165"/>
      <c r="RQ589" s="165"/>
      <c r="RR589" s="165"/>
      <c r="RS589" s="165"/>
      <c r="RT589" s="165"/>
      <c r="RU589" s="165"/>
      <c r="RV589" s="165"/>
      <c r="RW589" s="165"/>
      <c r="RX589" s="165"/>
      <c r="RY589" s="165"/>
      <c r="RZ589" s="165"/>
      <c r="SA589" s="165"/>
      <c r="SB589" s="165"/>
      <c r="SC589" s="165"/>
      <c r="SD589" s="165"/>
      <c r="SE589" s="165"/>
      <c r="SF589" s="165"/>
      <c r="SG589" s="165"/>
      <c r="SH589" s="165"/>
      <c r="SI589" s="165"/>
      <c r="SJ589" s="165"/>
      <c r="SK589" s="165"/>
      <c r="SL589" s="165"/>
      <c r="SM589" s="165"/>
      <c r="SN589" s="165"/>
      <c r="SO589" s="165"/>
      <c r="SP589" s="165"/>
      <c r="SQ589" s="165"/>
      <c r="SR589" s="165"/>
      <c r="SS589" s="165"/>
      <c r="ST589" s="165"/>
      <c r="SU589" s="165"/>
      <c r="SV589" s="165"/>
      <c r="SW589" s="165"/>
      <c r="SX589" s="165"/>
      <c r="SY589" s="165"/>
      <c r="SZ589" s="165"/>
      <c r="TA589" s="165"/>
      <c r="TB589" s="165"/>
      <c r="TC589" s="165"/>
      <c r="TD589" s="165"/>
      <c r="TE589" s="165"/>
      <c r="TF589" s="165"/>
      <c r="TG589" s="165"/>
      <c r="TH589" s="165"/>
      <c r="TI589" s="165"/>
      <c r="TJ589" s="165"/>
      <c r="TK589" s="165"/>
      <c r="TL589" s="165"/>
      <c r="TM589" s="165"/>
      <c r="TN589" s="165"/>
      <c r="TO589" s="165"/>
      <c r="TP589" s="165"/>
      <c r="TQ589" s="165"/>
      <c r="TR589" s="165"/>
      <c r="TS589" s="165"/>
      <c r="TT589" s="165"/>
      <c r="TU589" s="165"/>
      <c r="TV589" s="165"/>
      <c r="TW589" s="165"/>
      <c r="TX589" s="165"/>
      <c r="TY589" s="165"/>
      <c r="TZ589" s="165"/>
      <c r="UA589" s="165"/>
      <c r="UB589" s="165"/>
      <c r="UC589" s="165"/>
      <c r="UD589" s="165"/>
      <c r="UE589" s="165"/>
      <c r="UF589" s="165"/>
      <c r="UG589" s="165"/>
      <c r="UH589" s="165"/>
      <c r="UI589" s="165"/>
      <c r="UJ589" s="165"/>
      <c r="UK589" s="165"/>
      <c r="UL589" s="165"/>
      <c r="UM589" s="165"/>
      <c r="UN589" s="165"/>
      <c r="UO589" s="165"/>
      <c r="UP589" s="165"/>
      <c r="UQ589" s="165"/>
      <c r="UR589" s="165"/>
      <c r="US589" s="165"/>
      <c r="UT589" s="165"/>
      <c r="UU589" s="165"/>
      <c r="UV589" s="165"/>
      <c r="UW589" s="165"/>
      <c r="UX589" s="165"/>
      <c r="UY589" s="165"/>
      <c r="UZ589" s="165"/>
      <c r="VA589" s="165"/>
      <c r="VB589" s="165"/>
      <c r="VC589" s="165"/>
      <c r="VD589" s="165"/>
      <c r="VE589" s="165"/>
      <c r="VF589" s="165"/>
      <c r="VG589" s="165"/>
      <c r="VH589" s="165"/>
      <c r="VI589" s="165"/>
      <c r="VJ589" s="165"/>
      <c r="VK589" s="165"/>
      <c r="VL589" s="165"/>
      <c r="VM589" s="165"/>
      <c r="VN589" s="165"/>
      <c r="VO589" s="165"/>
      <c r="VP589" s="165"/>
      <c r="VQ589" s="165"/>
      <c r="VR589" s="165"/>
      <c r="VS589" s="165"/>
      <c r="VT589" s="165"/>
      <c r="VU589" s="165"/>
      <c r="VV589" s="165"/>
      <c r="VW589" s="165"/>
      <c r="VX589" s="165"/>
      <c r="VY589" s="165"/>
      <c r="VZ589" s="165"/>
      <c r="WA589" s="165"/>
      <c r="WB589" s="165"/>
      <c r="WC589" s="165"/>
      <c r="WD589" s="165"/>
      <c r="WE589" s="165"/>
      <c r="WF589" s="165"/>
      <c r="WG589" s="165"/>
      <c r="WH589" s="165"/>
      <c r="WI589" s="165"/>
      <c r="WJ589" s="165"/>
      <c r="WK589" s="165"/>
      <c r="WL589" s="165"/>
      <c r="WM589" s="165"/>
      <c r="WN589" s="165"/>
      <c r="WO589" s="165"/>
      <c r="WP589" s="165"/>
      <c r="WQ589" s="165"/>
      <c r="WR589" s="165"/>
      <c r="WS589" s="165"/>
      <c r="WT589" s="165"/>
      <c r="WU589" s="165"/>
      <c r="WV589" s="165"/>
      <c r="WW589" s="165"/>
      <c r="WX589" s="165"/>
      <c r="WY589" s="165"/>
      <c r="WZ589" s="165"/>
      <c r="XA589" s="165"/>
      <c r="XB589" s="165"/>
      <c r="XC589" s="165"/>
      <c r="XD589" s="165"/>
      <c r="XE589" s="165"/>
      <c r="XF589" s="165"/>
      <c r="XG589" s="165"/>
      <c r="XH589" s="165"/>
      <c r="XI589" s="165"/>
      <c r="XJ589" s="165"/>
      <c r="XK589" s="165"/>
      <c r="XL589" s="165"/>
      <c r="XM589" s="165"/>
      <c r="XN589" s="165"/>
      <c r="XO589" s="165"/>
      <c r="XP589" s="165"/>
      <c r="XQ589" s="165"/>
      <c r="XR589" s="165"/>
      <c r="XS589" s="165"/>
      <c r="XT589" s="165"/>
      <c r="XU589" s="165"/>
      <c r="XV589" s="165"/>
      <c r="XW589" s="165"/>
      <c r="XX589" s="165"/>
      <c r="XY589" s="165"/>
      <c r="XZ589" s="165"/>
      <c r="YA589" s="165"/>
      <c r="YB589" s="165"/>
      <c r="YC589" s="165"/>
      <c r="YD589" s="165"/>
      <c r="YE589" s="165"/>
      <c r="YF589" s="165"/>
      <c r="YG589" s="165"/>
      <c r="YH589" s="165"/>
      <c r="YI589" s="165"/>
      <c r="YJ589" s="165"/>
      <c r="YK589" s="165"/>
      <c r="YL589" s="165"/>
      <c r="YM589" s="165"/>
      <c r="YN589" s="165"/>
      <c r="YO589" s="165"/>
      <c r="YP589" s="165"/>
      <c r="YQ589" s="165"/>
      <c r="YR589" s="165"/>
      <c r="YS589" s="165"/>
      <c r="YT589" s="165"/>
      <c r="YU589" s="165"/>
      <c r="YV589" s="165"/>
      <c r="YW589" s="165"/>
      <c r="YX589" s="165"/>
      <c r="YY589" s="165"/>
      <c r="YZ589" s="165"/>
      <c r="ZA589" s="165"/>
      <c r="ZB589" s="165"/>
      <c r="ZC589" s="165"/>
      <c r="ZD589" s="165"/>
      <c r="ZE589" s="165"/>
      <c r="ZF589" s="165"/>
      <c r="ZG589" s="165"/>
      <c r="ZH589" s="165"/>
      <c r="ZI589" s="165"/>
      <c r="ZJ589" s="165"/>
      <c r="ZK589" s="165"/>
      <c r="ZL589" s="165"/>
      <c r="ZM589" s="165"/>
      <c r="ZN589" s="165"/>
      <c r="ZO589" s="165"/>
      <c r="ZP589" s="165"/>
      <c r="ZQ589" s="165"/>
      <c r="ZR589" s="165"/>
      <c r="ZS589" s="165"/>
      <c r="ZT589" s="165"/>
      <c r="ZU589" s="165"/>
      <c r="ZV589" s="165"/>
      <c r="ZW589" s="165"/>
      <c r="ZX589" s="165"/>
      <c r="ZY589" s="165"/>
      <c r="ZZ589" s="165"/>
      <c r="AAA589" s="165"/>
      <c r="AAB589" s="165"/>
      <c r="AAC589" s="165"/>
      <c r="AAD589" s="165"/>
      <c r="AAE589" s="165"/>
      <c r="AAF589" s="165"/>
      <c r="AAG589" s="165"/>
      <c r="AAH589" s="165"/>
      <c r="AAI589" s="165"/>
      <c r="AAJ589" s="165"/>
      <c r="AAK589" s="165"/>
      <c r="AAL589" s="165"/>
      <c r="AAM589" s="165"/>
      <c r="AAN589" s="165"/>
      <c r="AAO589" s="165"/>
      <c r="AAP589" s="165"/>
      <c r="AAQ589" s="165"/>
      <c r="AAR589" s="165"/>
      <c r="AAS589" s="165"/>
      <c r="AAT589" s="165"/>
      <c r="AAU589" s="165"/>
      <c r="AAV589" s="165"/>
      <c r="AAW589" s="165"/>
      <c r="AAX589" s="165"/>
      <c r="AAY589" s="165"/>
      <c r="AAZ589" s="165"/>
      <c r="ABA589" s="165"/>
      <c r="ABB589" s="165"/>
      <c r="ABC589" s="165"/>
      <c r="ABD589" s="165"/>
      <c r="ABE589" s="165"/>
      <c r="ABF589" s="165"/>
      <c r="ABG589" s="165"/>
      <c r="ABH589" s="165"/>
      <c r="ABI589" s="165"/>
      <c r="ABJ589" s="165"/>
      <c r="ABK589" s="165"/>
      <c r="ABL589" s="165"/>
      <c r="ABM589" s="165"/>
      <c r="ABN589" s="165"/>
      <c r="ABO589" s="165"/>
      <c r="ABP589" s="165"/>
      <c r="ABQ589" s="165"/>
      <c r="ABR589" s="165"/>
      <c r="ABS589" s="165"/>
      <c r="ABT589" s="165"/>
      <c r="ABU589" s="165"/>
      <c r="ABV589" s="165"/>
      <c r="ABW589" s="165"/>
      <c r="ABX589" s="165"/>
      <c r="ABY589" s="165"/>
      <c r="ABZ589" s="165"/>
      <c r="ACA589" s="165"/>
      <c r="ACB589" s="165"/>
      <c r="ACC589" s="165"/>
      <c r="ACD589" s="165"/>
      <c r="ACE589" s="165"/>
      <c r="ACF589" s="165"/>
      <c r="ACG589" s="165"/>
      <c r="ACH589" s="165"/>
      <c r="ACI589" s="165"/>
      <c r="ACJ589" s="165"/>
      <c r="ACK589" s="165"/>
      <c r="ACL589" s="165"/>
      <c r="ACM589" s="165"/>
      <c r="ACN589" s="165"/>
      <c r="ACO589" s="165"/>
      <c r="ACP589" s="165"/>
      <c r="ACQ589" s="165"/>
      <c r="ACR589" s="165"/>
      <c r="ACS589" s="165"/>
      <c r="ACT589" s="165"/>
      <c r="ACU589" s="165"/>
      <c r="ACV589" s="165"/>
      <c r="ACW589" s="165"/>
      <c r="ACX589" s="165"/>
      <c r="ACY589" s="165"/>
      <c r="ACZ589" s="165"/>
      <c r="ADA589" s="165"/>
      <c r="ADB589" s="165"/>
      <c r="ADC589" s="165"/>
      <c r="ADD589" s="165"/>
      <c r="ADE589" s="165"/>
      <c r="ADF589" s="165"/>
      <c r="ADG589" s="165"/>
      <c r="ADH589" s="165"/>
      <c r="ADI589" s="165"/>
      <c r="ADJ589" s="165"/>
      <c r="ADK589" s="165"/>
      <c r="ADL589" s="165"/>
      <c r="ADM589" s="165"/>
      <c r="ADN589" s="165"/>
      <c r="ADO589" s="165"/>
      <c r="ADP589" s="165"/>
      <c r="ADQ589" s="165"/>
      <c r="ADR589" s="165"/>
      <c r="ADS589" s="165"/>
      <c r="ADT589" s="165"/>
      <c r="ADU589" s="165"/>
      <c r="ADV589" s="165"/>
      <c r="ADW589" s="165"/>
      <c r="ADX589" s="165"/>
      <c r="ADY589" s="165"/>
      <c r="ADZ589" s="165"/>
      <c r="AEA589" s="165"/>
      <c r="AEB589" s="165"/>
      <c r="AEC589" s="165"/>
      <c r="AED589" s="165"/>
      <c r="AEE589" s="165"/>
      <c r="AEF589" s="165"/>
      <c r="AEG589" s="165"/>
      <c r="AEH589" s="165"/>
      <c r="AEI589" s="165"/>
      <c r="AEJ589" s="165"/>
      <c r="AEK589" s="165"/>
      <c r="AEL589" s="165"/>
      <c r="AEM589" s="165"/>
      <c r="AEN589" s="165"/>
      <c r="AEO589" s="165"/>
      <c r="AEP589" s="165"/>
      <c r="AEQ589" s="165"/>
      <c r="AER589" s="165"/>
      <c r="AES589" s="165"/>
      <c r="AET589" s="165"/>
      <c r="AEU589" s="165"/>
      <c r="AEV589" s="165"/>
      <c r="AEW589" s="165"/>
      <c r="AEX589" s="165"/>
      <c r="AEY589" s="165"/>
      <c r="AEZ589" s="165"/>
      <c r="AFA589" s="165"/>
      <c r="AFB589" s="165"/>
      <c r="AFC589" s="165"/>
      <c r="AFD589" s="165"/>
      <c r="AFE589" s="165"/>
      <c r="AFF589" s="165"/>
      <c r="AFG589" s="165"/>
      <c r="AFH589" s="165"/>
      <c r="AFI589" s="165"/>
      <c r="AFJ589" s="165"/>
      <c r="AFK589" s="165"/>
      <c r="AFL589" s="165"/>
      <c r="AFM589" s="165"/>
      <c r="AFN589" s="165"/>
      <c r="AFO589" s="165"/>
      <c r="AFP589" s="165"/>
      <c r="AFQ589" s="165"/>
      <c r="AFR589" s="165"/>
      <c r="AFS589" s="165"/>
      <c r="AFT589" s="165"/>
      <c r="AFU589" s="165"/>
      <c r="AFV589" s="165"/>
      <c r="AFW589" s="165"/>
      <c r="AFX589" s="165"/>
      <c r="AFY589" s="165"/>
      <c r="AFZ589" s="165"/>
      <c r="AGA589" s="165"/>
      <c r="AGB589" s="165"/>
      <c r="AGC589" s="165"/>
      <c r="AGD589" s="165"/>
      <c r="AGE589" s="165"/>
      <c r="AGF589" s="165"/>
      <c r="AGG589" s="165"/>
      <c r="AGH589" s="165"/>
      <c r="AGI589" s="165"/>
      <c r="AGJ589" s="165"/>
      <c r="AGK589" s="165"/>
      <c r="AGL589" s="165"/>
      <c r="AGM589" s="165"/>
      <c r="AGN589" s="165"/>
      <c r="AGO589" s="165"/>
      <c r="AGP589" s="165"/>
      <c r="AGQ589" s="165"/>
      <c r="AGR589" s="165"/>
      <c r="AGS589" s="165"/>
      <c r="AGT589" s="165"/>
      <c r="AGU589" s="165"/>
      <c r="AGV589" s="165"/>
      <c r="AGW589" s="165"/>
      <c r="AGX589" s="165"/>
      <c r="AGY589" s="165"/>
      <c r="AGZ589" s="165"/>
      <c r="AHA589" s="165"/>
      <c r="AHB589" s="165"/>
      <c r="AHC589" s="165"/>
      <c r="AHD589" s="165"/>
      <c r="AHE589" s="165"/>
      <c r="AHF589" s="165"/>
      <c r="AHG589" s="165"/>
      <c r="AHH589" s="165"/>
      <c r="AHI589" s="165"/>
      <c r="AHJ589" s="165"/>
      <c r="AHK589" s="165"/>
      <c r="AHL589" s="165"/>
      <c r="AHM589" s="165"/>
      <c r="AHN589" s="165"/>
      <c r="AHO589" s="165"/>
      <c r="AHP589" s="165"/>
      <c r="AHQ589" s="165"/>
      <c r="AHR589" s="165"/>
      <c r="AHS589" s="165"/>
      <c r="AHT589" s="165"/>
      <c r="AHU589" s="165"/>
      <c r="AHV589" s="165"/>
      <c r="AHW589" s="165"/>
      <c r="AHX589" s="165"/>
      <c r="AHY589" s="165"/>
      <c r="AHZ589" s="165"/>
      <c r="AIA589" s="165"/>
      <c r="AIB589" s="165"/>
      <c r="AIC589" s="165"/>
      <c r="AID589" s="165"/>
      <c r="AIE589" s="165"/>
      <c r="AIF589" s="165"/>
      <c r="AIG589" s="165"/>
      <c r="AIH589" s="165"/>
      <c r="AII589" s="165"/>
      <c r="AIJ589" s="165"/>
      <c r="AIK589" s="165"/>
      <c r="AIL589" s="165"/>
      <c r="AIM589" s="165"/>
      <c r="AIN589" s="165"/>
      <c r="AIO589" s="165"/>
      <c r="AIP589" s="165"/>
      <c r="AIQ589" s="165"/>
      <c r="AIR589" s="165"/>
      <c r="AIS589" s="165"/>
      <c r="AIT589" s="165"/>
      <c r="AIU589" s="165"/>
      <c r="AIV589" s="165"/>
      <c r="AIW589" s="165"/>
      <c r="AIX589" s="165"/>
      <c r="AIY589" s="165"/>
      <c r="AIZ589" s="165"/>
      <c r="AJA589" s="165"/>
      <c r="AJB589" s="165"/>
      <c r="AJC589" s="165"/>
      <c r="AJD589" s="165"/>
      <c r="AJE589" s="165"/>
      <c r="AJF589" s="165"/>
      <c r="AJG589" s="165"/>
      <c r="AJH589" s="165"/>
      <c r="AJI589" s="165"/>
      <c r="AJJ589" s="165"/>
      <c r="AJK589" s="165"/>
      <c r="AJL589" s="165"/>
      <c r="AJM589" s="165"/>
      <c r="AJN589" s="165"/>
      <c r="AJO589" s="165"/>
      <c r="AJP589" s="165"/>
      <c r="AJQ589" s="165"/>
      <c r="AJR589" s="165"/>
      <c r="AJS589" s="165"/>
      <c r="AJT589" s="165"/>
      <c r="AJU589" s="165"/>
      <c r="AJV589" s="165"/>
      <c r="AJW589" s="165"/>
      <c r="AJX589" s="165"/>
      <c r="AJY589" s="165"/>
      <c r="AJZ589" s="165"/>
      <c r="AKA589" s="165"/>
      <c r="AKB589" s="165"/>
      <c r="AKC589" s="165"/>
      <c r="AKD589" s="165"/>
      <c r="AKE589" s="165"/>
      <c r="AKF589" s="165"/>
      <c r="AKG589" s="165"/>
      <c r="AKH589" s="165"/>
      <c r="AKI589" s="165"/>
      <c r="AKJ589" s="165"/>
      <c r="AKK589" s="165"/>
      <c r="AKL589" s="165"/>
      <c r="AKM589" s="165"/>
      <c r="AKN589" s="165"/>
      <c r="AKO589" s="165"/>
      <c r="AKP589" s="165"/>
      <c r="AKQ589" s="165"/>
      <c r="AKR589" s="165"/>
      <c r="AKS589" s="165"/>
      <c r="AKT589" s="165"/>
      <c r="AKU589" s="165"/>
      <c r="AKV589" s="165"/>
      <c r="AKW589" s="165"/>
      <c r="AKX589" s="165"/>
      <c r="AKY589" s="165"/>
      <c r="AKZ589" s="165"/>
      <c r="ALA589" s="165"/>
      <c r="ALB589" s="165"/>
      <c r="ALC589" s="165"/>
      <c r="ALD589" s="165"/>
      <c r="ALE589" s="165"/>
      <c r="ALF589" s="165"/>
      <c r="ALG589" s="165"/>
      <c r="ALH589" s="165"/>
      <c r="ALI589" s="165"/>
      <c r="ALJ589" s="165"/>
      <c r="ALK589" s="165"/>
      <c r="ALL589" s="165"/>
      <c r="ALM589" s="165"/>
      <c r="ALN589" s="165"/>
      <c r="ALO589" s="165"/>
      <c r="ALP589" s="165"/>
      <c r="ALQ589" s="165"/>
      <c r="ALR589" s="165"/>
      <c r="ALS589" s="165"/>
      <c r="ALT589" s="165"/>
      <c r="ALU589" s="165"/>
      <c r="ALV589" s="165"/>
      <c r="ALW589" s="165"/>
      <c r="ALX589" s="165"/>
      <c r="ALY589" s="165"/>
      <c r="ALZ589" s="165"/>
      <c r="AMA589" s="165"/>
      <c r="AMB589" s="165"/>
      <c r="AMC589" s="165"/>
      <c r="AMD589" s="165"/>
      <c r="AME589" s="165"/>
      <c r="AMF589" s="165"/>
      <c r="AMG589" s="165"/>
      <c r="AMH589" s="165"/>
      <c r="AMI589" s="165"/>
      <c r="AMJ589" s="165"/>
      <c r="AMK589" s="165"/>
      <c r="AML589" s="165"/>
      <c r="AMM589" s="165"/>
      <c r="AMN589" s="165"/>
      <c r="AMO589" s="165"/>
      <c r="AMP589" s="165"/>
      <c r="AMQ589" s="165"/>
      <c r="AMR589" s="165"/>
      <c r="AMS589" s="165"/>
      <c r="AMT589" s="165"/>
      <c r="AMU589" s="165"/>
      <c r="AMV589" s="165"/>
      <c r="AMW589" s="165"/>
      <c r="AMX589" s="165"/>
      <c r="AMY589" s="165"/>
      <c r="AMZ589" s="165"/>
      <c r="ANA589" s="165"/>
      <c r="ANB589" s="165"/>
      <c r="ANC589" s="165"/>
      <c r="AND589" s="165"/>
      <c r="ANE589" s="165"/>
      <c r="ANF589" s="165"/>
      <c r="ANG589" s="165"/>
      <c r="ANH589" s="165"/>
      <c r="ANI589" s="165"/>
      <c r="ANJ589" s="165"/>
      <c r="ANK589" s="165"/>
      <c r="ANL589" s="165"/>
      <c r="ANM589" s="165"/>
      <c r="ANN589" s="165"/>
      <c r="ANO589" s="165"/>
      <c r="ANP589" s="165"/>
      <c r="ANQ589" s="165"/>
      <c r="ANR589" s="165"/>
      <c r="ANS589" s="165"/>
      <c r="ANT589" s="165"/>
      <c r="ANU589" s="165"/>
      <c r="ANV589" s="165"/>
      <c r="ANW589" s="165"/>
      <c r="ANX589" s="165"/>
      <c r="ANY589" s="165"/>
      <c r="ANZ589" s="165"/>
      <c r="AOA589" s="165"/>
      <c r="AOB589" s="165"/>
      <c r="AOC589" s="165"/>
      <c r="AOD589" s="165"/>
      <c r="AOE589" s="165"/>
      <c r="AOF589" s="165"/>
      <c r="AOG589" s="165"/>
      <c r="AOH589" s="165"/>
      <c r="AOI589" s="165"/>
      <c r="AOJ589" s="165"/>
      <c r="AOK589" s="165"/>
      <c r="AOL589" s="165"/>
      <c r="AOM589" s="165"/>
      <c r="AON589" s="165"/>
      <c r="AOO589" s="165"/>
      <c r="AOP589" s="165"/>
      <c r="AOQ589" s="165"/>
      <c r="AOR589" s="165"/>
      <c r="AOS589" s="165"/>
      <c r="AOT589" s="165"/>
      <c r="AOU589" s="165"/>
      <c r="AOV589" s="165"/>
      <c r="AOW589" s="165"/>
      <c r="AOX589" s="165"/>
      <c r="AOY589" s="165"/>
      <c r="AOZ589" s="165"/>
      <c r="APA589" s="165"/>
      <c r="APB589" s="165"/>
      <c r="APC589" s="165"/>
      <c r="APD589" s="165"/>
      <c r="APE589" s="165"/>
      <c r="APF589" s="165"/>
      <c r="APG589" s="165"/>
      <c r="APH589" s="165"/>
      <c r="API589" s="165"/>
      <c r="APJ589" s="165"/>
      <c r="APK589" s="165"/>
      <c r="APL589" s="165"/>
      <c r="APM589" s="165"/>
      <c r="APN589" s="165"/>
      <c r="APO589" s="165"/>
      <c r="APP589" s="165"/>
      <c r="APQ589" s="165"/>
      <c r="APR589" s="165"/>
      <c r="APS589" s="165"/>
      <c r="APT589" s="165"/>
      <c r="APU589" s="165"/>
      <c r="APV589" s="165"/>
      <c r="APW589" s="165"/>
      <c r="APX589" s="165"/>
      <c r="APY589" s="165"/>
      <c r="APZ589" s="165"/>
      <c r="AQA589" s="165"/>
      <c r="AQB589" s="165"/>
      <c r="AQC589" s="165"/>
      <c r="AQD589" s="165"/>
      <c r="AQE589" s="165"/>
      <c r="AQF589" s="165"/>
      <c r="AQG589" s="165"/>
      <c r="AQH589" s="165"/>
      <c r="AQI589" s="165"/>
      <c r="AQJ589" s="165"/>
      <c r="AQK589" s="165"/>
      <c r="AQL589" s="165"/>
      <c r="AQM589" s="165"/>
      <c r="AQN589" s="165"/>
      <c r="AQO589" s="165"/>
      <c r="AQP589" s="165"/>
      <c r="AQQ589" s="165"/>
      <c r="AQR589" s="165"/>
      <c r="AQS589" s="165"/>
      <c r="AQT589" s="165"/>
      <c r="AQU589" s="165"/>
      <c r="AQV589" s="165"/>
      <c r="AQW589" s="165"/>
      <c r="AQX589" s="165"/>
      <c r="AQY589" s="165"/>
      <c r="AQZ589" s="165"/>
      <c r="ARA589" s="165"/>
      <c r="ARB589" s="165"/>
      <c r="ARC589" s="165"/>
      <c r="ARD589" s="165"/>
      <c r="ARE589" s="165"/>
      <c r="ARF589" s="165"/>
      <c r="ARG589" s="165"/>
      <c r="ARH589" s="165"/>
      <c r="ARI589" s="165"/>
      <c r="ARJ589" s="165"/>
      <c r="ARK589" s="165"/>
      <c r="ARL589" s="165"/>
      <c r="ARM589" s="165"/>
      <c r="ARN589" s="165"/>
      <c r="ARO589" s="165"/>
      <c r="ARP589" s="165"/>
      <c r="ARQ589" s="165"/>
      <c r="ARR589" s="165"/>
      <c r="ARS589" s="165"/>
      <c r="ART589" s="165"/>
      <c r="ARU589" s="165"/>
      <c r="ARV589" s="165"/>
      <c r="ARW589" s="165"/>
      <c r="ARX589" s="165"/>
      <c r="ARY589" s="165"/>
      <c r="ARZ589" s="165"/>
      <c r="ASA589" s="165"/>
      <c r="ASB589" s="165"/>
      <c r="ASC589" s="165"/>
      <c r="ASD589" s="165"/>
      <c r="ASE589" s="165"/>
      <c r="ASF589" s="165"/>
      <c r="ASG589" s="165"/>
      <c r="ASH589" s="165"/>
      <c r="ASI589" s="165"/>
      <c r="ASJ589" s="165"/>
      <c r="ASK589" s="165"/>
      <c r="ASL589" s="165"/>
      <c r="ASM589" s="165"/>
      <c r="ASN589" s="165"/>
      <c r="ASO589" s="165"/>
      <c r="ASP589" s="165"/>
      <c r="ASQ589" s="165"/>
      <c r="ASR589" s="165"/>
      <c r="ASS589" s="165"/>
      <c r="AST589" s="165"/>
      <c r="ASU589" s="165"/>
      <c r="ASV589" s="165"/>
      <c r="ASW589" s="165"/>
      <c r="ASX589" s="165"/>
      <c r="ASY589" s="165"/>
      <c r="ASZ589" s="165"/>
      <c r="ATA589" s="165"/>
      <c r="ATB589" s="165"/>
      <c r="ATC589" s="165"/>
      <c r="ATD589" s="165"/>
      <c r="ATE589" s="165"/>
      <c r="ATF589" s="165"/>
      <c r="ATG589" s="165"/>
      <c r="ATH589" s="165"/>
      <c r="ATI589" s="165"/>
      <c r="ATJ589" s="165"/>
      <c r="ATK589" s="165"/>
      <c r="ATL589" s="165"/>
      <c r="ATM589" s="165"/>
      <c r="ATN589" s="165"/>
      <c r="ATO589" s="165"/>
      <c r="ATP589" s="165"/>
      <c r="ATQ589" s="165"/>
      <c r="ATR589" s="165"/>
      <c r="ATS589" s="165"/>
      <c r="ATT589" s="165"/>
      <c r="ATU589" s="165"/>
      <c r="ATV589" s="165"/>
      <c r="ATW589" s="165"/>
      <c r="ATX589" s="165"/>
      <c r="ATY589" s="165"/>
      <c r="ATZ589" s="165"/>
      <c r="AUA589" s="165"/>
      <c r="AUB589" s="165"/>
      <c r="AUC589" s="165"/>
      <c r="AUD589" s="165"/>
      <c r="AUE589" s="165"/>
      <c r="AUF589" s="165"/>
      <c r="AUG589" s="165"/>
      <c r="AUH589" s="165"/>
      <c r="AUI589" s="165"/>
      <c r="AUJ589" s="165"/>
      <c r="AUK589" s="165"/>
      <c r="AUL589" s="165"/>
      <c r="AUM589" s="165"/>
      <c r="AUN589" s="165"/>
      <c r="AUO589" s="165"/>
      <c r="AUP589" s="165"/>
      <c r="AUQ589" s="165"/>
      <c r="AUR589" s="165"/>
      <c r="AUS589" s="165"/>
      <c r="AUT589" s="165"/>
      <c r="AUU589" s="165"/>
      <c r="AUV589" s="165"/>
      <c r="AUW589" s="165"/>
      <c r="AUX589" s="165"/>
      <c r="AUY589" s="165"/>
      <c r="AUZ589" s="165"/>
      <c r="AVA589" s="165"/>
      <c r="AVB589" s="165"/>
      <c r="AVC589" s="165"/>
      <c r="AVD589" s="165"/>
      <c r="AVE589" s="165"/>
      <c r="AVF589" s="165"/>
      <c r="AVG589" s="165"/>
      <c r="AVH589" s="165"/>
      <c r="AVI589" s="165"/>
      <c r="AVJ589" s="165"/>
      <c r="AVK589" s="165"/>
      <c r="AVL589" s="165"/>
      <c r="AVM589" s="165"/>
      <c r="AVN589" s="165"/>
      <c r="AVO589" s="165"/>
      <c r="AVP589" s="165"/>
      <c r="AVQ589" s="165"/>
      <c r="AVR589" s="165"/>
      <c r="AVS589" s="165"/>
      <c r="AVT589" s="165"/>
      <c r="AVU589" s="165"/>
      <c r="AVV589" s="165"/>
      <c r="AVW589" s="165"/>
    </row>
    <row r="590" spans="1:1271" s="48" customFormat="1" ht="24">
      <c r="A590" s="31" t="s">
        <v>265</v>
      </c>
      <c r="B590" s="197"/>
      <c r="C590" s="166" t="s">
        <v>104</v>
      </c>
      <c r="D590" s="450"/>
      <c r="E590" s="451"/>
      <c r="F590" s="167"/>
      <c r="G590" s="167"/>
      <c r="H590" s="167"/>
      <c r="I590" s="168"/>
      <c r="J590" s="168"/>
      <c r="K590" s="168"/>
      <c r="L590" s="130" t="s">
        <v>263</v>
      </c>
      <c r="M590" s="130" t="s">
        <v>263</v>
      </c>
      <c r="N590" s="130" t="s">
        <v>263</v>
      </c>
      <c r="O590" s="167">
        <f t="shared" ref="O590:T590" si="1643">O562+O578</f>
        <v>12903352</v>
      </c>
      <c r="P590" s="167">
        <f t="shared" si="1643"/>
        <v>11458084</v>
      </c>
      <c r="Q590" s="167">
        <f t="shared" si="1643"/>
        <v>11622246</v>
      </c>
      <c r="R590" s="167">
        <f t="shared" si="1643"/>
        <v>12894326.119999999</v>
      </c>
      <c r="S590" s="167">
        <f t="shared" si="1643"/>
        <v>11444124.02</v>
      </c>
      <c r="T590" s="167">
        <f t="shared" si="1643"/>
        <v>11631338.02</v>
      </c>
      <c r="U590" s="130" t="s">
        <v>263</v>
      </c>
      <c r="V590" s="130" t="s">
        <v>263</v>
      </c>
      <c r="W590" s="130" t="s">
        <v>263</v>
      </c>
      <c r="X590" s="130" t="s">
        <v>263</v>
      </c>
      <c r="Y590" s="130" t="s">
        <v>263</v>
      </c>
      <c r="Z590" s="130" t="s">
        <v>263</v>
      </c>
      <c r="AA590" s="130" t="s">
        <v>263</v>
      </c>
      <c r="AB590" s="130" t="s">
        <v>263</v>
      </c>
      <c r="AC590" s="130" t="s">
        <v>263</v>
      </c>
      <c r="AD590" s="130" t="s">
        <v>263</v>
      </c>
      <c r="AE590" s="130" t="s">
        <v>263</v>
      </c>
      <c r="AF590" s="130" t="s">
        <v>263</v>
      </c>
      <c r="AG590" s="130" t="s">
        <v>263</v>
      </c>
      <c r="AH590" s="130" t="s">
        <v>263</v>
      </c>
      <c r="AI590" s="130" t="s">
        <v>263</v>
      </c>
      <c r="AJ590" s="167">
        <f t="shared" ref="AJ590:AO590" si="1644">AJ562+AJ578</f>
        <v>26444749</v>
      </c>
      <c r="AK590" s="167">
        <f t="shared" si="1644"/>
        <v>25488296</v>
      </c>
      <c r="AL590" s="167">
        <f t="shared" si="1644"/>
        <v>25854846</v>
      </c>
      <c r="AM590" s="167">
        <f t="shared" si="1644"/>
        <v>25631863.960000001</v>
      </c>
      <c r="AN590" s="167">
        <f t="shared" si="1644"/>
        <v>24332269.800000001</v>
      </c>
      <c r="AO590" s="167">
        <f t="shared" si="1644"/>
        <v>24729989.800000001</v>
      </c>
      <c r="AP590" s="130" t="s">
        <v>263</v>
      </c>
      <c r="AQ590" s="130" t="s">
        <v>263</v>
      </c>
      <c r="AR590" s="130" t="s">
        <v>263</v>
      </c>
      <c r="AS590" s="130" t="s">
        <v>263</v>
      </c>
      <c r="AT590" s="130" t="s">
        <v>263</v>
      </c>
      <c r="AU590" s="130" t="s">
        <v>263</v>
      </c>
      <c r="AV590" s="130" t="s">
        <v>263</v>
      </c>
      <c r="AW590" s="130" t="s">
        <v>263</v>
      </c>
      <c r="AX590" s="130" t="s">
        <v>263</v>
      </c>
      <c r="AY590" s="130" t="s">
        <v>263</v>
      </c>
      <c r="AZ590" s="130" t="s">
        <v>263</v>
      </c>
      <c r="BA590" s="130" t="s">
        <v>263</v>
      </c>
      <c r="BB590" s="130" t="s">
        <v>263</v>
      </c>
      <c r="BC590" s="130" t="s">
        <v>263</v>
      </c>
      <c r="BD590" s="130" t="s">
        <v>263</v>
      </c>
      <c r="BE590" s="167">
        <f t="shared" ref="BE590:BJ590" si="1645">BE562+BE578</f>
        <v>14259509</v>
      </c>
      <c r="BF590" s="167">
        <f t="shared" si="1645"/>
        <v>13726032</v>
      </c>
      <c r="BG590" s="167">
        <f t="shared" si="1645"/>
        <v>13921992</v>
      </c>
      <c r="BH590" s="167">
        <f t="shared" si="1645"/>
        <v>14359115.27</v>
      </c>
      <c r="BI590" s="167">
        <f t="shared" si="1645"/>
        <v>13823435.26</v>
      </c>
      <c r="BJ590" s="167">
        <f t="shared" si="1645"/>
        <v>14042579.26</v>
      </c>
      <c r="BK590" s="130" t="s">
        <v>263</v>
      </c>
      <c r="BL590" s="130" t="s">
        <v>263</v>
      </c>
      <c r="BM590" s="130" t="s">
        <v>263</v>
      </c>
      <c r="BN590" s="130" t="s">
        <v>263</v>
      </c>
      <c r="BO590" s="130" t="s">
        <v>263</v>
      </c>
      <c r="BP590" s="130" t="s">
        <v>263</v>
      </c>
      <c r="BQ590" s="130" t="s">
        <v>263</v>
      </c>
      <c r="BR590" s="130" t="s">
        <v>263</v>
      </c>
      <c r="BS590" s="130" t="s">
        <v>263</v>
      </c>
      <c r="BT590" s="130" t="s">
        <v>263</v>
      </c>
      <c r="BU590" s="130" t="s">
        <v>263</v>
      </c>
      <c r="BV590" s="130" t="s">
        <v>263</v>
      </c>
      <c r="BW590" s="130" t="s">
        <v>263</v>
      </c>
      <c r="BX590" s="130" t="s">
        <v>263</v>
      </c>
      <c r="BY590" s="130" t="s">
        <v>263</v>
      </c>
      <c r="BZ590" s="167">
        <f t="shared" ref="BZ590:CE590" si="1646">BZ562+BZ578</f>
        <v>0</v>
      </c>
      <c r="CA590" s="167">
        <f t="shared" si="1646"/>
        <v>0</v>
      </c>
      <c r="CB590" s="167">
        <f t="shared" si="1646"/>
        <v>0</v>
      </c>
      <c r="CC590" s="167">
        <f t="shared" si="1646"/>
        <v>0</v>
      </c>
      <c r="CD590" s="167">
        <f t="shared" si="1646"/>
        <v>0</v>
      </c>
      <c r="CE590" s="167">
        <f t="shared" si="1646"/>
        <v>0</v>
      </c>
      <c r="CF590" s="130" t="s">
        <v>263</v>
      </c>
      <c r="CG590" s="130" t="s">
        <v>263</v>
      </c>
      <c r="CH590" s="130" t="s">
        <v>263</v>
      </c>
      <c r="CI590" s="130" t="s">
        <v>263</v>
      </c>
      <c r="CJ590" s="130" t="s">
        <v>263</v>
      </c>
      <c r="CK590" s="130" t="s">
        <v>263</v>
      </c>
      <c r="CL590" s="130" t="s">
        <v>263</v>
      </c>
      <c r="CM590" s="130" t="s">
        <v>263</v>
      </c>
      <c r="CN590" s="130" t="s">
        <v>263</v>
      </c>
      <c r="CO590" s="130" t="s">
        <v>263</v>
      </c>
      <c r="CP590" s="130" t="s">
        <v>263</v>
      </c>
      <c r="CQ590" s="130" t="s">
        <v>263</v>
      </c>
      <c r="CR590" s="130" t="s">
        <v>263</v>
      </c>
      <c r="CS590" s="130" t="s">
        <v>263</v>
      </c>
      <c r="CT590" s="130" t="s">
        <v>263</v>
      </c>
      <c r="CU590" s="167">
        <f t="shared" ref="CU590:CZ590" si="1647">CU562+CU578</f>
        <v>6848391</v>
      </c>
      <c r="CV590" s="167">
        <f t="shared" si="1647"/>
        <v>6514892</v>
      </c>
      <c r="CW590" s="167">
        <f t="shared" si="1647"/>
        <v>6607902</v>
      </c>
      <c r="CX590" s="167">
        <f t="shared" si="1647"/>
        <v>6894777.2400000002</v>
      </c>
      <c r="CY590" s="167">
        <f t="shared" si="1647"/>
        <v>6531603.8600000003</v>
      </c>
      <c r="CZ590" s="167">
        <f t="shared" si="1647"/>
        <v>6635617.8600000003</v>
      </c>
      <c r="DA590" s="130" t="s">
        <v>263</v>
      </c>
      <c r="DB590" s="130" t="s">
        <v>263</v>
      </c>
      <c r="DC590" s="130" t="s">
        <v>263</v>
      </c>
      <c r="DD590" s="130" t="s">
        <v>263</v>
      </c>
      <c r="DE590" s="130" t="s">
        <v>263</v>
      </c>
      <c r="DF590" s="130" t="s">
        <v>263</v>
      </c>
      <c r="DG590" s="130" t="s">
        <v>263</v>
      </c>
      <c r="DH590" s="130" t="s">
        <v>263</v>
      </c>
      <c r="DI590" s="130" t="s">
        <v>263</v>
      </c>
      <c r="DJ590" s="130" t="s">
        <v>263</v>
      </c>
      <c r="DK590" s="130" t="s">
        <v>263</v>
      </c>
      <c r="DL590" s="130" t="s">
        <v>263</v>
      </c>
      <c r="DM590" s="130" t="s">
        <v>263</v>
      </c>
      <c r="DN590" s="130" t="s">
        <v>263</v>
      </c>
      <c r="DO590" s="130" t="s">
        <v>263</v>
      </c>
      <c r="DP590" s="167">
        <f t="shared" ref="DP590:DU590" si="1648">DP562+DP578</f>
        <v>8227923</v>
      </c>
      <c r="DQ590" s="167">
        <f t="shared" si="1648"/>
        <v>7509532</v>
      </c>
      <c r="DR590" s="167">
        <f t="shared" si="1648"/>
        <v>7616742</v>
      </c>
      <c r="DS590" s="167">
        <f t="shared" si="1648"/>
        <v>8100992.8600000003</v>
      </c>
      <c r="DT590" s="167">
        <f t="shared" si="1648"/>
        <v>7412500.4900000002</v>
      </c>
      <c r="DU590" s="167">
        <f t="shared" si="1648"/>
        <v>7532394.4900000002</v>
      </c>
      <c r="DV590" s="130" t="s">
        <v>263</v>
      </c>
      <c r="DW590" s="130" t="s">
        <v>263</v>
      </c>
      <c r="DX590" s="130" t="s">
        <v>263</v>
      </c>
      <c r="DY590" s="130" t="s">
        <v>263</v>
      </c>
      <c r="DZ590" s="130" t="s">
        <v>263</v>
      </c>
      <c r="EA590" s="130" t="s">
        <v>263</v>
      </c>
      <c r="EB590" s="130" t="s">
        <v>263</v>
      </c>
      <c r="EC590" s="130" t="s">
        <v>263</v>
      </c>
      <c r="ED590" s="130" t="s">
        <v>263</v>
      </c>
      <c r="EE590" s="130" t="s">
        <v>263</v>
      </c>
      <c r="EF590" s="130" t="s">
        <v>263</v>
      </c>
      <c r="EG590" s="130" t="s">
        <v>263</v>
      </c>
      <c r="EH590" s="130" t="s">
        <v>263</v>
      </c>
      <c r="EI590" s="130" t="s">
        <v>263</v>
      </c>
      <c r="EJ590" s="130" t="s">
        <v>263</v>
      </c>
      <c r="EK590" s="167">
        <f t="shared" ref="EK590:EP590" si="1649">EK562+EK578</f>
        <v>6221850</v>
      </c>
      <c r="EL590" s="167">
        <f t="shared" si="1649"/>
        <v>6282000</v>
      </c>
      <c r="EM590" s="167">
        <f t="shared" si="1649"/>
        <v>6374400</v>
      </c>
      <c r="EN590" s="167">
        <f t="shared" si="1649"/>
        <v>4782271.88</v>
      </c>
      <c r="EO590" s="167">
        <f t="shared" si="1649"/>
        <v>4306610.0199999996</v>
      </c>
      <c r="EP590" s="167">
        <f t="shared" si="1649"/>
        <v>4389910.0199999996</v>
      </c>
      <c r="EQ590" s="130" t="s">
        <v>263</v>
      </c>
      <c r="ER590" s="130" t="s">
        <v>263</v>
      </c>
      <c r="ES590" s="130" t="s">
        <v>263</v>
      </c>
      <c r="ET590" s="130" t="s">
        <v>263</v>
      </c>
      <c r="EU590" s="130" t="s">
        <v>263</v>
      </c>
      <c r="EV590" s="130" t="s">
        <v>263</v>
      </c>
      <c r="EW590" s="130" t="s">
        <v>263</v>
      </c>
      <c r="EX590" s="130" t="s">
        <v>263</v>
      </c>
      <c r="EY590" s="130" t="s">
        <v>263</v>
      </c>
      <c r="EZ590" s="130" t="s">
        <v>263</v>
      </c>
      <c r="FA590" s="130" t="s">
        <v>263</v>
      </c>
      <c r="FB590" s="130" t="s">
        <v>263</v>
      </c>
      <c r="FC590" s="130" t="s">
        <v>263</v>
      </c>
      <c r="FD590" s="130" t="s">
        <v>263</v>
      </c>
      <c r="FE590" s="130" t="s">
        <v>263</v>
      </c>
      <c r="FF590" s="167">
        <f t="shared" ref="FF590:FK590" si="1650">FF562+FF578</f>
        <v>9026731</v>
      </c>
      <c r="FG590" s="167">
        <f t="shared" si="1650"/>
        <v>8489168</v>
      </c>
      <c r="FH590" s="167">
        <f t="shared" si="1650"/>
        <v>8610654</v>
      </c>
      <c r="FI590" s="167">
        <f t="shared" si="1650"/>
        <v>8831270.6899999995</v>
      </c>
      <c r="FJ590" s="167">
        <f t="shared" si="1650"/>
        <v>8765616.7200000007</v>
      </c>
      <c r="FK590" s="167">
        <f t="shared" si="1650"/>
        <v>8903290.7200000007</v>
      </c>
      <c r="FL590" s="130" t="s">
        <v>263</v>
      </c>
      <c r="FM590" s="130" t="s">
        <v>263</v>
      </c>
      <c r="FN590" s="130" t="s">
        <v>263</v>
      </c>
      <c r="FO590" s="130" t="s">
        <v>263</v>
      </c>
      <c r="FP590" s="130" t="s">
        <v>263</v>
      </c>
      <c r="FQ590" s="130" t="s">
        <v>263</v>
      </c>
      <c r="FR590" s="130" t="s">
        <v>263</v>
      </c>
      <c r="FS590" s="130" t="s">
        <v>263</v>
      </c>
      <c r="FT590" s="130" t="s">
        <v>263</v>
      </c>
      <c r="FU590" s="130" t="s">
        <v>263</v>
      </c>
      <c r="FV590" s="130" t="s">
        <v>263</v>
      </c>
      <c r="FW590" s="130" t="s">
        <v>263</v>
      </c>
      <c r="FX590" s="130" t="s">
        <v>263</v>
      </c>
      <c r="FY590" s="130" t="s">
        <v>263</v>
      </c>
      <c r="FZ590" s="130" t="s">
        <v>263</v>
      </c>
      <c r="GA590" s="167">
        <f t="shared" ref="GA590:GF590" si="1651">GA562+GA578</f>
        <v>0</v>
      </c>
      <c r="GB590" s="167">
        <f t="shared" si="1651"/>
        <v>0</v>
      </c>
      <c r="GC590" s="167">
        <f t="shared" si="1651"/>
        <v>0</v>
      </c>
      <c r="GD590" s="167">
        <f t="shared" si="1651"/>
        <v>0</v>
      </c>
      <c r="GE590" s="167">
        <f t="shared" si="1651"/>
        <v>0</v>
      </c>
      <c r="GF590" s="167">
        <f t="shared" si="1651"/>
        <v>0</v>
      </c>
      <c r="GG590" s="130" t="s">
        <v>263</v>
      </c>
      <c r="GH590" s="130" t="s">
        <v>263</v>
      </c>
      <c r="GI590" s="130" t="s">
        <v>263</v>
      </c>
      <c r="GJ590" s="130" t="s">
        <v>263</v>
      </c>
      <c r="GK590" s="130" t="s">
        <v>263</v>
      </c>
      <c r="GL590" s="130" t="s">
        <v>263</v>
      </c>
      <c r="GM590" s="130" t="s">
        <v>263</v>
      </c>
      <c r="GN590" s="130" t="s">
        <v>263</v>
      </c>
      <c r="GO590" s="130" t="s">
        <v>263</v>
      </c>
      <c r="GP590" s="130" t="s">
        <v>263</v>
      </c>
      <c r="GQ590" s="130" t="s">
        <v>263</v>
      </c>
      <c r="GR590" s="130" t="s">
        <v>263</v>
      </c>
      <c r="GS590" s="130" t="s">
        <v>263</v>
      </c>
      <c r="GT590" s="130" t="s">
        <v>263</v>
      </c>
      <c r="GU590" s="130" t="s">
        <v>263</v>
      </c>
      <c r="GV590" s="167">
        <f t="shared" ref="GV590:HA590" si="1652">GV562+GV578</f>
        <v>6503508</v>
      </c>
      <c r="GW590" s="167">
        <f t="shared" si="1652"/>
        <v>6017572</v>
      </c>
      <c r="GX590" s="167">
        <f t="shared" si="1652"/>
        <v>6103482</v>
      </c>
      <c r="GY590" s="167">
        <f t="shared" si="1652"/>
        <v>6703084.3499999996</v>
      </c>
      <c r="GZ590" s="167">
        <f t="shared" si="1652"/>
        <v>6155102.2599999998</v>
      </c>
      <c r="HA590" s="167">
        <f t="shared" si="1652"/>
        <v>6251176.2599999998</v>
      </c>
      <c r="HB590" s="130" t="s">
        <v>263</v>
      </c>
      <c r="HC590" s="130" t="s">
        <v>263</v>
      </c>
      <c r="HD590" s="130" t="s">
        <v>263</v>
      </c>
      <c r="HE590" s="130" t="s">
        <v>263</v>
      </c>
      <c r="HF590" s="130" t="s">
        <v>263</v>
      </c>
      <c r="HG590" s="130" t="s">
        <v>263</v>
      </c>
      <c r="HH590" s="130" t="s">
        <v>263</v>
      </c>
      <c r="HI590" s="130" t="s">
        <v>263</v>
      </c>
      <c r="HJ590" s="130" t="s">
        <v>263</v>
      </c>
      <c r="HK590" s="130" t="s">
        <v>263</v>
      </c>
      <c r="HL590" s="130" t="s">
        <v>263</v>
      </c>
      <c r="HM590" s="130" t="s">
        <v>263</v>
      </c>
      <c r="HN590" s="130" t="s">
        <v>263</v>
      </c>
      <c r="HO590" s="130" t="s">
        <v>263</v>
      </c>
      <c r="HP590" s="130" t="s">
        <v>263</v>
      </c>
      <c r="HQ590" s="167">
        <f t="shared" ref="HQ590:HV590" si="1653">HQ562+HQ578</f>
        <v>18397426</v>
      </c>
      <c r="HR590" s="167">
        <f t="shared" si="1653"/>
        <v>19323124</v>
      </c>
      <c r="HS590" s="167">
        <f t="shared" si="1653"/>
        <v>19601124</v>
      </c>
      <c r="HT590" s="167">
        <f t="shared" si="1653"/>
        <v>17226122.09</v>
      </c>
      <c r="HU590" s="167">
        <f t="shared" si="1653"/>
        <v>18564140.57</v>
      </c>
      <c r="HV590" s="167">
        <f t="shared" si="1653"/>
        <v>18867644.57</v>
      </c>
      <c r="HW590" s="130" t="s">
        <v>263</v>
      </c>
      <c r="HX590" s="130" t="s">
        <v>263</v>
      </c>
      <c r="HY590" s="130" t="s">
        <v>263</v>
      </c>
      <c r="HZ590" s="130" t="s">
        <v>263</v>
      </c>
      <c r="IA590" s="130" t="s">
        <v>263</v>
      </c>
      <c r="IB590" s="130" t="s">
        <v>263</v>
      </c>
      <c r="IC590" s="130" t="s">
        <v>263</v>
      </c>
      <c r="ID590" s="130" t="s">
        <v>263</v>
      </c>
      <c r="IE590" s="130" t="s">
        <v>263</v>
      </c>
      <c r="IF590" s="130" t="s">
        <v>263</v>
      </c>
      <c r="IG590" s="130" t="s">
        <v>263</v>
      </c>
      <c r="IH590" s="130" t="s">
        <v>263</v>
      </c>
      <c r="II590" s="130" t="s">
        <v>263</v>
      </c>
      <c r="IJ590" s="130" t="s">
        <v>263</v>
      </c>
      <c r="IK590" s="130" t="s">
        <v>263</v>
      </c>
      <c r="IL590" s="167">
        <f t="shared" ref="IL590:IQ590" si="1654">IL562+IL578</f>
        <v>8424999</v>
      </c>
      <c r="IM590" s="167">
        <f t="shared" si="1654"/>
        <v>8454440</v>
      </c>
      <c r="IN590" s="167">
        <f t="shared" si="1654"/>
        <v>8575140</v>
      </c>
      <c r="IO590" s="167">
        <f t="shared" si="1654"/>
        <v>8537818.5899999999</v>
      </c>
      <c r="IP590" s="167">
        <f t="shared" si="1654"/>
        <v>8506127.3900000006</v>
      </c>
      <c r="IQ590" s="167">
        <f t="shared" si="1654"/>
        <v>8641107.3900000006</v>
      </c>
      <c r="IR590" s="130" t="s">
        <v>263</v>
      </c>
      <c r="IS590" s="130" t="s">
        <v>263</v>
      </c>
      <c r="IT590" s="130" t="s">
        <v>263</v>
      </c>
      <c r="IU590" s="130" t="s">
        <v>263</v>
      </c>
      <c r="IV590" s="130" t="s">
        <v>263</v>
      </c>
      <c r="IW590" s="130" t="s">
        <v>263</v>
      </c>
      <c r="IX590" s="130" t="s">
        <v>263</v>
      </c>
      <c r="IY590" s="130" t="s">
        <v>263</v>
      </c>
      <c r="IZ590" s="130" t="s">
        <v>263</v>
      </c>
      <c r="JA590" s="130" t="s">
        <v>263</v>
      </c>
      <c r="JB590" s="130" t="s">
        <v>263</v>
      </c>
      <c r="JC590" s="130" t="s">
        <v>263</v>
      </c>
      <c r="JD590" s="130" t="s">
        <v>263</v>
      </c>
      <c r="JE590" s="130" t="s">
        <v>263</v>
      </c>
      <c r="JF590" s="130" t="s">
        <v>263</v>
      </c>
      <c r="JG590" s="167">
        <f t="shared" ref="JG590:JL590" si="1655">JG562+JG578</f>
        <v>6221850</v>
      </c>
      <c r="JH590" s="167">
        <f t="shared" si="1655"/>
        <v>6658920</v>
      </c>
      <c r="JI590" s="167">
        <f t="shared" si="1655"/>
        <v>6756864</v>
      </c>
      <c r="JJ590" s="167">
        <f t="shared" si="1655"/>
        <v>4771717.5</v>
      </c>
      <c r="JK590" s="167">
        <f t="shared" si="1655"/>
        <v>4630253.8600000003</v>
      </c>
      <c r="JL590" s="167">
        <f t="shared" si="1655"/>
        <v>4718551.8600000003</v>
      </c>
      <c r="JM590" s="130" t="s">
        <v>263</v>
      </c>
      <c r="JN590" s="130" t="s">
        <v>263</v>
      </c>
      <c r="JO590" s="130" t="s">
        <v>263</v>
      </c>
      <c r="JP590" s="130" t="s">
        <v>263</v>
      </c>
      <c r="JQ590" s="130" t="s">
        <v>263</v>
      </c>
      <c r="JR590" s="130" t="s">
        <v>263</v>
      </c>
      <c r="JS590" s="130" t="s">
        <v>263</v>
      </c>
      <c r="JT590" s="130" t="s">
        <v>263</v>
      </c>
      <c r="JU590" s="130" t="s">
        <v>263</v>
      </c>
      <c r="JV590" s="130" t="s">
        <v>263</v>
      </c>
      <c r="JW590" s="130" t="s">
        <v>263</v>
      </c>
      <c r="JX590" s="130" t="s">
        <v>263</v>
      </c>
      <c r="JY590" s="130" t="s">
        <v>263</v>
      </c>
      <c r="JZ590" s="130" t="s">
        <v>263</v>
      </c>
      <c r="KA590" s="130" t="s">
        <v>263</v>
      </c>
      <c r="KB590" s="167">
        <f t="shared" ref="KB590:KG590" si="1656">KB562+KB578</f>
        <v>11471405</v>
      </c>
      <c r="KC590" s="167">
        <f t="shared" si="1656"/>
        <v>12137992</v>
      </c>
      <c r="KD590" s="167">
        <f t="shared" si="1656"/>
        <v>12311678</v>
      </c>
      <c r="KE590" s="167">
        <f t="shared" si="1656"/>
        <v>11549271.33</v>
      </c>
      <c r="KF590" s="167">
        <f t="shared" si="1656"/>
        <v>12230360.51</v>
      </c>
      <c r="KG590" s="167">
        <f t="shared" si="1656"/>
        <v>12427082.51</v>
      </c>
      <c r="KH590" s="130" t="s">
        <v>263</v>
      </c>
      <c r="KI590" s="130" t="s">
        <v>263</v>
      </c>
      <c r="KJ590" s="130" t="s">
        <v>263</v>
      </c>
      <c r="KK590" s="130" t="s">
        <v>263</v>
      </c>
      <c r="KL590" s="130" t="s">
        <v>263</v>
      </c>
      <c r="KM590" s="130" t="s">
        <v>263</v>
      </c>
      <c r="KN590" s="130" t="s">
        <v>263</v>
      </c>
      <c r="KO590" s="130" t="s">
        <v>263</v>
      </c>
      <c r="KP590" s="130" t="s">
        <v>263</v>
      </c>
      <c r="KQ590" s="130" t="s">
        <v>263</v>
      </c>
      <c r="KR590" s="130" t="s">
        <v>263</v>
      </c>
      <c r="KS590" s="130" t="s">
        <v>263</v>
      </c>
      <c r="KT590" s="130" t="s">
        <v>263</v>
      </c>
      <c r="KU590" s="130" t="s">
        <v>263</v>
      </c>
      <c r="KV590" s="130" t="s">
        <v>263</v>
      </c>
      <c r="KW590" s="167">
        <f t="shared" ref="KW590:LB590" si="1657">KW562+KW578</f>
        <v>14423409</v>
      </c>
      <c r="KX590" s="167">
        <f t="shared" si="1657"/>
        <v>16114504</v>
      </c>
      <c r="KY590" s="167">
        <f t="shared" si="1657"/>
        <v>16345036</v>
      </c>
      <c r="KZ590" s="167">
        <f t="shared" si="1657"/>
        <v>14724991.460000001</v>
      </c>
      <c r="LA590" s="167">
        <f t="shared" si="1657"/>
        <v>16338293.52</v>
      </c>
      <c r="LB590" s="167">
        <f t="shared" si="1657"/>
        <v>16599057.52</v>
      </c>
      <c r="LC590" s="130" t="s">
        <v>263</v>
      </c>
      <c r="LD590" s="130" t="s">
        <v>263</v>
      </c>
      <c r="LE590" s="130" t="s">
        <v>263</v>
      </c>
      <c r="LF590" s="130" t="s">
        <v>263</v>
      </c>
      <c r="LG590" s="130" t="s">
        <v>263</v>
      </c>
      <c r="LH590" s="130" t="s">
        <v>263</v>
      </c>
      <c r="LI590" s="130" t="s">
        <v>263</v>
      </c>
      <c r="LJ590" s="130" t="s">
        <v>263</v>
      </c>
      <c r="LK590" s="130" t="s">
        <v>263</v>
      </c>
      <c r="LL590" s="130" t="s">
        <v>263</v>
      </c>
      <c r="LM590" s="130" t="s">
        <v>263</v>
      </c>
      <c r="LN590" s="130" t="s">
        <v>263</v>
      </c>
      <c r="LO590" s="130" t="s">
        <v>263</v>
      </c>
      <c r="LP590" s="130" t="s">
        <v>263</v>
      </c>
      <c r="LQ590" s="130" t="s">
        <v>263</v>
      </c>
      <c r="LR590" s="167">
        <f t="shared" ref="LR590:LW590" si="1658">LR562+LR578</f>
        <v>5391089</v>
      </c>
      <c r="LS590" s="167">
        <f t="shared" si="1658"/>
        <v>5505248</v>
      </c>
      <c r="LT590" s="167">
        <f t="shared" si="1658"/>
        <v>5584134</v>
      </c>
      <c r="LU590" s="167">
        <f t="shared" si="1658"/>
        <v>5453997.7999999998</v>
      </c>
      <c r="LV590" s="167">
        <f t="shared" si="1658"/>
        <v>5638034.0300000003</v>
      </c>
      <c r="LW590" s="167">
        <f t="shared" si="1658"/>
        <v>5728068.0300000003</v>
      </c>
      <c r="LX590" s="130" t="s">
        <v>263</v>
      </c>
      <c r="LY590" s="130" t="s">
        <v>263</v>
      </c>
      <c r="LZ590" s="130" t="s">
        <v>263</v>
      </c>
      <c r="MA590" s="130" t="s">
        <v>263</v>
      </c>
      <c r="MB590" s="130" t="s">
        <v>263</v>
      </c>
      <c r="MC590" s="130" t="s">
        <v>263</v>
      </c>
      <c r="MD590" s="130" t="s">
        <v>263</v>
      </c>
      <c r="ME590" s="130" t="s">
        <v>263</v>
      </c>
      <c r="MF590" s="130" t="s">
        <v>263</v>
      </c>
      <c r="MG590" s="130" t="s">
        <v>263</v>
      </c>
      <c r="MH590" s="130" t="s">
        <v>263</v>
      </c>
      <c r="MI590" s="130" t="s">
        <v>263</v>
      </c>
      <c r="MJ590" s="130" t="s">
        <v>263</v>
      </c>
      <c r="MK590" s="130" t="s">
        <v>263</v>
      </c>
      <c r="ML590" s="130" t="s">
        <v>263</v>
      </c>
      <c r="MM590" s="167">
        <f t="shared" ref="MM590:MR590" si="1659">MM562+MM578</f>
        <v>9131397</v>
      </c>
      <c r="MN590" s="167">
        <f t="shared" si="1659"/>
        <v>9092764</v>
      </c>
      <c r="MO590" s="167">
        <f t="shared" si="1659"/>
        <v>9222878</v>
      </c>
      <c r="MP590" s="167">
        <f t="shared" si="1659"/>
        <v>9229078.1400000006</v>
      </c>
      <c r="MQ590" s="167">
        <f t="shared" si="1659"/>
        <v>9300168.7899999991</v>
      </c>
      <c r="MR590" s="167">
        <f t="shared" si="1659"/>
        <v>9447558.7899999991</v>
      </c>
      <c r="MS590" s="130" t="s">
        <v>263</v>
      </c>
      <c r="MT590" s="130" t="s">
        <v>263</v>
      </c>
      <c r="MU590" s="130" t="s">
        <v>263</v>
      </c>
      <c r="MV590" s="130" t="s">
        <v>263</v>
      </c>
      <c r="MW590" s="130" t="s">
        <v>263</v>
      </c>
      <c r="MX590" s="130" t="s">
        <v>263</v>
      </c>
      <c r="MY590" s="130" t="s">
        <v>263</v>
      </c>
      <c r="MZ590" s="130" t="s">
        <v>263</v>
      </c>
      <c r="NA590" s="130" t="s">
        <v>263</v>
      </c>
      <c r="NB590" s="130" t="s">
        <v>263</v>
      </c>
      <c r="NC590" s="130" t="s">
        <v>263</v>
      </c>
      <c r="ND590" s="130" t="s">
        <v>263</v>
      </c>
      <c r="NE590" s="130" t="s">
        <v>263</v>
      </c>
      <c r="NF590" s="130" t="s">
        <v>263</v>
      </c>
      <c r="NG590" s="130" t="s">
        <v>263</v>
      </c>
      <c r="NH590" s="167">
        <f t="shared" ref="NH590:NM590" si="1660">NH562+NH578</f>
        <v>15030191</v>
      </c>
      <c r="NI590" s="167">
        <f t="shared" si="1660"/>
        <v>15051744</v>
      </c>
      <c r="NJ590" s="167">
        <f t="shared" si="1660"/>
        <v>15266996</v>
      </c>
      <c r="NK590" s="167">
        <f t="shared" si="1660"/>
        <v>15233491.67</v>
      </c>
      <c r="NL590" s="167">
        <f t="shared" si="1660"/>
        <v>15176995.58</v>
      </c>
      <c r="NM590" s="167">
        <f t="shared" si="1660"/>
        <v>15419999.58</v>
      </c>
      <c r="NN590" s="130" t="s">
        <v>263</v>
      </c>
      <c r="NO590" s="130" t="s">
        <v>263</v>
      </c>
      <c r="NP590" s="130" t="s">
        <v>263</v>
      </c>
      <c r="NQ590" s="130" t="s">
        <v>263</v>
      </c>
      <c r="NR590" s="130" t="s">
        <v>263</v>
      </c>
      <c r="NS590" s="130" t="s">
        <v>263</v>
      </c>
      <c r="NT590" s="130" t="s">
        <v>263</v>
      </c>
      <c r="NU590" s="130" t="s">
        <v>263</v>
      </c>
      <c r="NV590" s="130" t="s">
        <v>263</v>
      </c>
      <c r="NW590" s="130" t="s">
        <v>263</v>
      </c>
      <c r="NX590" s="130" t="s">
        <v>263</v>
      </c>
      <c r="NY590" s="130" t="s">
        <v>263</v>
      </c>
      <c r="NZ590" s="130" t="s">
        <v>263</v>
      </c>
      <c r="OA590" s="130" t="s">
        <v>263</v>
      </c>
      <c r="OB590" s="130" t="s">
        <v>263</v>
      </c>
      <c r="OC590" s="167">
        <f t="shared" ref="OC590:OH590" si="1661">OC562+OC578</f>
        <v>8134599</v>
      </c>
      <c r="OD590" s="167">
        <f t="shared" si="1661"/>
        <v>7608996</v>
      </c>
      <c r="OE590" s="167">
        <f t="shared" si="1661"/>
        <v>7717626</v>
      </c>
      <c r="OF590" s="167">
        <f t="shared" si="1661"/>
        <v>8209756.29</v>
      </c>
      <c r="OG590" s="167">
        <f t="shared" si="1661"/>
        <v>7681225.1399999997</v>
      </c>
      <c r="OH590" s="167">
        <f t="shared" si="1661"/>
        <v>7802707.1399999997</v>
      </c>
      <c r="OI590" s="130" t="s">
        <v>263</v>
      </c>
      <c r="OJ590" s="130" t="s">
        <v>263</v>
      </c>
      <c r="OK590" s="130" t="s">
        <v>263</v>
      </c>
      <c r="OL590" s="130" t="s">
        <v>263</v>
      </c>
      <c r="OM590" s="130" t="s">
        <v>263</v>
      </c>
      <c r="ON590" s="130" t="s">
        <v>263</v>
      </c>
      <c r="OO590" s="130" t="s">
        <v>263</v>
      </c>
      <c r="OP590" s="130" t="s">
        <v>263</v>
      </c>
      <c r="OQ590" s="130" t="s">
        <v>263</v>
      </c>
      <c r="OR590" s="130" t="s">
        <v>263</v>
      </c>
      <c r="OS590" s="130" t="s">
        <v>263</v>
      </c>
      <c r="OT590" s="130" t="s">
        <v>263</v>
      </c>
      <c r="OU590" s="130" t="s">
        <v>263</v>
      </c>
      <c r="OV590" s="130" t="s">
        <v>263</v>
      </c>
      <c r="OW590" s="130" t="s">
        <v>263</v>
      </c>
      <c r="OX590" s="167">
        <f t="shared" ref="OX590:PC590" si="1662">OX562+OX578</f>
        <v>11870784</v>
      </c>
      <c r="OY590" s="167">
        <f t="shared" si="1662"/>
        <v>11935800</v>
      </c>
      <c r="OZ590" s="167">
        <f t="shared" si="1662"/>
        <v>12111360</v>
      </c>
      <c r="PA590" s="167">
        <f t="shared" si="1662"/>
        <v>9141474.3900000006</v>
      </c>
      <c r="PB590" s="167">
        <f t="shared" si="1662"/>
        <v>8356389.8099999996</v>
      </c>
      <c r="PC590" s="167">
        <f t="shared" si="1662"/>
        <v>8514659.8100000005</v>
      </c>
      <c r="PD590" s="130" t="s">
        <v>263</v>
      </c>
      <c r="PE590" s="130" t="s">
        <v>263</v>
      </c>
      <c r="PF590" s="130" t="s">
        <v>263</v>
      </c>
      <c r="PG590" s="130" t="s">
        <v>263</v>
      </c>
      <c r="PH590" s="130" t="s">
        <v>263</v>
      </c>
      <c r="PI590" s="130" t="s">
        <v>263</v>
      </c>
      <c r="PJ590" s="130" t="s">
        <v>263</v>
      </c>
      <c r="PK590" s="130" t="s">
        <v>263</v>
      </c>
      <c r="PL590" s="130" t="s">
        <v>263</v>
      </c>
      <c r="PM590" s="130" t="s">
        <v>263</v>
      </c>
      <c r="PN590" s="130" t="s">
        <v>263</v>
      </c>
      <c r="PO590" s="130" t="s">
        <v>263</v>
      </c>
      <c r="PP590" s="130" t="s">
        <v>263</v>
      </c>
      <c r="PQ590" s="130" t="s">
        <v>263</v>
      </c>
      <c r="PR590" s="130" t="s">
        <v>263</v>
      </c>
      <c r="PS590" s="167">
        <f t="shared" ref="PS590:PX590" si="1663">PS562+PS578</f>
        <v>10430552</v>
      </c>
      <c r="PT590" s="167">
        <f t="shared" si="1663"/>
        <v>10725728</v>
      </c>
      <c r="PU590" s="167">
        <f t="shared" si="1663"/>
        <v>10879456</v>
      </c>
      <c r="PV590" s="167">
        <f t="shared" si="1663"/>
        <v>10494526.73</v>
      </c>
      <c r="PW590" s="167">
        <f t="shared" si="1663"/>
        <v>10772604.300000001</v>
      </c>
      <c r="PX590" s="167">
        <f t="shared" si="1663"/>
        <v>10948284.300000001</v>
      </c>
      <c r="PY590" s="130" t="s">
        <v>263</v>
      </c>
      <c r="PZ590" s="130" t="s">
        <v>263</v>
      </c>
      <c r="QA590" s="130" t="s">
        <v>263</v>
      </c>
      <c r="QB590" s="130" t="s">
        <v>263</v>
      </c>
      <c r="QC590" s="130" t="s">
        <v>263</v>
      </c>
      <c r="QD590" s="130" t="s">
        <v>263</v>
      </c>
      <c r="QE590" s="130" t="s">
        <v>263</v>
      </c>
      <c r="QF590" s="130" t="s">
        <v>263</v>
      </c>
      <c r="QG590" s="130" t="s">
        <v>263</v>
      </c>
      <c r="QH590" s="130" t="s">
        <v>263</v>
      </c>
      <c r="QI590" s="130" t="s">
        <v>263</v>
      </c>
      <c r="QJ590" s="130" t="s">
        <v>263</v>
      </c>
      <c r="QK590" s="130" t="s">
        <v>263</v>
      </c>
      <c r="QL590" s="130" t="s">
        <v>263</v>
      </c>
      <c r="QM590" s="130" t="s">
        <v>263</v>
      </c>
      <c r="QN590" s="167">
        <f t="shared" ref="QN590:QS590" si="1664">QN562+QN578</f>
        <v>14264723</v>
      </c>
      <c r="QO590" s="167">
        <f t="shared" si="1664"/>
        <v>13946064</v>
      </c>
      <c r="QP590" s="167">
        <f t="shared" si="1664"/>
        <v>14145434</v>
      </c>
      <c r="QQ590" s="167">
        <f t="shared" si="1664"/>
        <v>14537509.17</v>
      </c>
      <c r="QR590" s="167">
        <f t="shared" si="1664"/>
        <v>14207608.869999999</v>
      </c>
      <c r="QS590" s="167">
        <f t="shared" si="1664"/>
        <v>14432246.869999999</v>
      </c>
      <c r="QT590" s="130" t="s">
        <v>263</v>
      </c>
      <c r="QU590" s="130" t="s">
        <v>263</v>
      </c>
      <c r="QV590" s="130" t="s">
        <v>263</v>
      </c>
      <c r="QW590" s="130" t="s">
        <v>263</v>
      </c>
      <c r="QX590" s="130" t="s">
        <v>263</v>
      </c>
      <c r="QY590" s="130" t="s">
        <v>263</v>
      </c>
      <c r="QZ590" s="130" t="s">
        <v>263</v>
      </c>
      <c r="RA590" s="130" t="s">
        <v>263</v>
      </c>
      <c r="RB590" s="130" t="s">
        <v>263</v>
      </c>
      <c r="RC590" s="130" t="s">
        <v>263</v>
      </c>
      <c r="RD590" s="130" t="s">
        <v>263</v>
      </c>
      <c r="RE590" s="130" t="s">
        <v>263</v>
      </c>
      <c r="RF590" s="130" t="s">
        <v>263</v>
      </c>
      <c r="RG590" s="130" t="s">
        <v>263</v>
      </c>
      <c r="RH590" s="130" t="s">
        <v>263</v>
      </c>
      <c r="RI590" s="167">
        <f t="shared" ref="RI590:RN590" si="1665">RI562+RI578</f>
        <v>23460943</v>
      </c>
      <c r="RJ590" s="167">
        <f t="shared" si="1665"/>
        <v>21723312</v>
      </c>
      <c r="RK590" s="167">
        <f t="shared" si="1665"/>
        <v>22034058</v>
      </c>
      <c r="RL590" s="167">
        <f t="shared" si="1665"/>
        <v>23951835.91</v>
      </c>
      <c r="RM590" s="167">
        <f t="shared" si="1665"/>
        <v>22215373.84</v>
      </c>
      <c r="RN590" s="167">
        <f t="shared" si="1665"/>
        <v>22566715.84</v>
      </c>
      <c r="RO590" s="130" t="s">
        <v>263</v>
      </c>
      <c r="RP590" s="130" t="s">
        <v>263</v>
      </c>
      <c r="RQ590" s="130" t="s">
        <v>263</v>
      </c>
      <c r="RR590" s="130" t="s">
        <v>263</v>
      </c>
      <c r="RS590" s="130" t="s">
        <v>263</v>
      </c>
      <c r="RT590" s="130" t="s">
        <v>263</v>
      </c>
      <c r="RU590" s="130" t="s">
        <v>263</v>
      </c>
      <c r="RV590" s="130" t="s">
        <v>263</v>
      </c>
      <c r="RW590" s="130" t="s">
        <v>263</v>
      </c>
      <c r="RX590" s="130" t="s">
        <v>263</v>
      </c>
      <c r="RY590" s="130" t="s">
        <v>263</v>
      </c>
      <c r="RZ590" s="130" t="s">
        <v>263</v>
      </c>
      <c r="SA590" s="130" t="s">
        <v>263</v>
      </c>
      <c r="SB590" s="130" t="s">
        <v>263</v>
      </c>
      <c r="SC590" s="130" t="s">
        <v>263</v>
      </c>
      <c r="SD590" s="167">
        <f t="shared" ref="SD590:SI590" si="1666">SD562+SD578</f>
        <v>15018705</v>
      </c>
      <c r="SE590" s="167">
        <f t="shared" si="1666"/>
        <v>17781777</v>
      </c>
      <c r="SF590" s="167">
        <f t="shared" si="1666"/>
        <v>18041716</v>
      </c>
      <c r="SG590" s="167">
        <f t="shared" si="1666"/>
        <v>11216548.039999999</v>
      </c>
      <c r="SH590" s="167">
        <f t="shared" si="1666"/>
        <v>11823982.24</v>
      </c>
      <c r="SI590" s="167">
        <f t="shared" si="1666"/>
        <v>12033107.24</v>
      </c>
      <c r="SJ590" s="130" t="s">
        <v>263</v>
      </c>
      <c r="SK590" s="130" t="s">
        <v>263</v>
      </c>
      <c r="SL590" s="130" t="s">
        <v>263</v>
      </c>
      <c r="SM590" s="130" t="s">
        <v>263</v>
      </c>
      <c r="SN590" s="130" t="s">
        <v>263</v>
      </c>
      <c r="SO590" s="130" t="s">
        <v>263</v>
      </c>
      <c r="SP590" s="130" t="s">
        <v>263</v>
      </c>
      <c r="SQ590" s="130" t="s">
        <v>263</v>
      </c>
      <c r="SR590" s="130" t="s">
        <v>263</v>
      </c>
      <c r="SS590" s="130" t="s">
        <v>263</v>
      </c>
      <c r="ST590" s="130" t="s">
        <v>263</v>
      </c>
      <c r="SU590" s="130" t="s">
        <v>263</v>
      </c>
      <c r="SV590" s="130" t="s">
        <v>263</v>
      </c>
      <c r="SW590" s="130" t="s">
        <v>263</v>
      </c>
      <c r="SX590" s="130" t="s">
        <v>263</v>
      </c>
      <c r="SY590" s="167">
        <f t="shared" ref="SY590:TD590" si="1667">SY562+SY578</f>
        <v>5791984</v>
      </c>
      <c r="SZ590" s="167">
        <f t="shared" si="1667"/>
        <v>6052300</v>
      </c>
      <c r="TA590" s="167">
        <f t="shared" si="1667"/>
        <v>6138996</v>
      </c>
      <c r="TB590" s="167">
        <f t="shared" si="1667"/>
        <v>5832301.2300000004</v>
      </c>
      <c r="TC590" s="167">
        <f t="shared" si="1667"/>
        <v>6152879.3300000001</v>
      </c>
      <c r="TD590" s="167">
        <f t="shared" si="1667"/>
        <v>6251647.3300000001</v>
      </c>
      <c r="TE590" s="130" t="s">
        <v>263</v>
      </c>
      <c r="TF590" s="130" t="s">
        <v>263</v>
      </c>
      <c r="TG590" s="130" t="s">
        <v>263</v>
      </c>
      <c r="TH590" s="130" t="s">
        <v>263</v>
      </c>
      <c r="TI590" s="130" t="s">
        <v>263</v>
      </c>
      <c r="TJ590" s="130" t="s">
        <v>263</v>
      </c>
      <c r="TK590" s="130" t="s">
        <v>263</v>
      </c>
      <c r="TL590" s="130" t="s">
        <v>263</v>
      </c>
      <c r="TM590" s="130" t="s">
        <v>263</v>
      </c>
      <c r="TN590" s="130" t="s">
        <v>263</v>
      </c>
      <c r="TO590" s="130" t="s">
        <v>263</v>
      </c>
      <c r="TP590" s="130" t="s">
        <v>263</v>
      </c>
      <c r="TQ590" s="130" t="s">
        <v>263</v>
      </c>
      <c r="TR590" s="130" t="s">
        <v>263</v>
      </c>
      <c r="TS590" s="130" t="s">
        <v>263</v>
      </c>
      <c r="TT590" s="167">
        <f t="shared" ref="TT590:TY590" si="1668">TT562+TT578</f>
        <v>14815493</v>
      </c>
      <c r="TU590" s="167">
        <f t="shared" si="1668"/>
        <v>16062724</v>
      </c>
      <c r="TV590" s="167">
        <f t="shared" si="1668"/>
        <v>16292592</v>
      </c>
      <c r="TW590" s="167">
        <f t="shared" si="1668"/>
        <v>15048035.449999999</v>
      </c>
      <c r="TX590" s="167">
        <f t="shared" si="1668"/>
        <v>16226225.43</v>
      </c>
      <c r="TY590" s="167">
        <f t="shared" si="1668"/>
        <v>16486717.43</v>
      </c>
      <c r="TZ590" s="130" t="s">
        <v>263</v>
      </c>
      <c r="UA590" s="130" t="s">
        <v>263</v>
      </c>
      <c r="UB590" s="130" t="s">
        <v>263</v>
      </c>
      <c r="UC590" s="130" t="s">
        <v>263</v>
      </c>
      <c r="UD590" s="130" t="s">
        <v>263</v>
      </c>
      <c r="UE590" s="130" t="s">
        <v>263</v>
      </c>
      <c r="UF590" s="130" t="s">
        <v>263</v>
      </c>
      <c r="UG590" s="130" t="s">
        <v>263</v>
      </c>
      <c r="UH590" s="130" t="s">
        <v>263</v>
      </c>
      <c r="UI590" s="130" t="s">
        <v>263</v>
      </c>
      <c r="UJ590" s="130" t="s">
        <v>263</v>
      </c>
      <c r="UK590" s="130" t="s">
        <v>263</v>
      </c>
      <c r="UL590" s="130" t="s">
        <v>263</v>
      </c>
      <c r="UM590" s="130" t="s">
        <v>263</v>
      </c>
      <c r="UN590" s="130" t="s">
        <v>263</v>
      </c>
      <c r="UO590" s="167">
        <f t="shared" ref="UO590:UT590" si="1669">UO562+UO578</f>
        <v>18033557</v>
      </c>
      <c r="UP590" s="167">
        <f t="shared" si="1669"/>
        <v>19017490</v>
      </c>
      <c r="UQ590" s="167">
        <f t="shared" si="1669"/>
        <v>19291748</v>
      </c>
      <c r="UR590" s="167">
        <f t="shared" si="1669"/>
        <v>17707211.399999999</v>
      </c>
      <c r="US590" s="167">
        <f t="shared" si="1669"/>
        <v>18542923.670000002</v>
      </c>
      <c r="UT590" s="167">
        <f t="shared" si="1669"/>
        <v>18838329.670000002</v>
      </c>
      <c r="UU590" s="130" t="s">
        <v>263</v>
      </c>
      <c r="UV590" s="130" t="s">
        <v>263</v>
      </c>
      <c r="UW590" s="130" t="s">
        <v>263</v>
      </c>
      <c r="UX590" s="130" t="s">
        <v>263</v>
      </c>
      <c r="UY590" s="130" t="s">
        <v>263</v>
      </c>
      <c r="UZ590" s="130" t="s">
        <v>263</v>
      </c>
      <c r="VA590" s="130" t="s">
        <v>263</v>
      </c>
      <c r="VB590" s="130" t="s">
        <v>263</v>
      </c>
      <c r="VC590" s="130" t="s">
        <v>263</v>
      </c>
      <c r="VD590" s="130" t="s">
        <v>263</v>
      </c>
      <c r="VE590" s="130" t="s">
        <v>263</v>
      </c>
      <c r="VF590" s="130" t="s">
        <v>263</v>
      </c>
      <c r="VG590" s="130" t="s">
        <v>263</v>
      </c>
      <c r="VH590" s="130" t="s">
        <v>263</v>
      </c>
      <c r="VI590" s="130" t="s">
        <v>263</v>
      </c>
      <c r="VJ590" s="167">
        <f t="shared" ref="VJ590:VO590" si="1670">VJ562+VJ578</f>
        <v>0</v>
      </c>
      <c r="VK590" s="167">
        <f t="shared" si="1670"/>
        <v>0</v>
      </c>
      <c r="VL590" s="167">
        <f t="shared" si="1670"/>
        <v>0</v>
      </c>
      <c r="VM590" s="167">
        <f t="shared" si="1670"/>
        <v>0</v>
      </c>
      <c r="VN590" s="167">
        <f t="shared" si="1670"/>
        <v>0</v>
      </c>
      <c r="VO590" s="167">
        <f t="shared" si="1670"/>
        <v>0</v>
      </c>
      <c r="VP590" s="130" t="s">
        <v>263</v>
      </c>
      <c r="VQ590" s="130" t="s">
        <v>263</v>
      </c>
      <c r="VR590" s="130" t="s">
        <v>263</v>
      </c>
      <c r="VS590" s="130" t="s">
        <v>263</v>
      </c>
      <c r="VT590" s="130" t="s">
        <v>263</v>
      </c>
      <c r="VU590" s="130" t="s">
        <v>263</v>
      </c>
      <c r="VV590" s="130" t="s">
        <v>263</v>
      </c>
      <c r="VW590" s="130" t="s">
        <v>263</v>
      </c>
      <c r="VX590" s="130" t="s">
        <v>263</v>
      </c>
      <c r="VY590" s="130" t="s">
        <v>263</v>
      </c>
      <c r="VZ590" s="130" t="s">
        <v>263</v>
      </c>
      <c r="WA590" s="130" t="s">
        <v>263</v>
      </c>
      <c r="WB590" s="130" t="s">
        <v>263</v>
      </c>
      <c r="WC590" s="130" t="s">
        <v>263</v>
      </c>
      <c r="WD590" s="130" t="s">
        <v>263</v>
      </c>
      <c r="WE590" s="167">
        <f t="shared" ref="WE590:WJ590" si="1671">WE562+WE578</f>
        <v>9202963</v>
      </c>
      <c r="WF590" s="167">
        <f t="shared" si="1671"/>
        <v>8984440</v>
      </c>
      <c r="WG590" s="167">
        <f t="shared" si="1671"/>
        <v>9113072</v>
      </c>
      <c r="WH590" s="167">
        <f t="shared" si="1671"/>
        <v>9355803.6799999997</v>
      </c>
      <c r="WI590" s="167">
        <f t="shared" si="1671"/>
        <v>9173567.7599999998</v>
      </c>
      <c r="WJ590" s="167">
        <f t="shared" si="1671"/>
        <v>9319703.7599999998</v>
      </c>
      <c r="WK590" s="130" t="s">
        <v>263</v>
      </c>
      <c r="WL590" s="130" t="s">
        <v>263</v>
      </c>
      <c r="WM590" s="130" t="s">
        <v>263</v>
      </c>
      <c r="WN590" s="130" t="s">
        <v>263</v>
      </c>
      <c r="WO590" s="130" t="s">
        <v>263</v>
      </c>
      <c r="WP590" s="130" t="s">
        <v>263</v>
      </c>
      <c r="WQ590" s="130" t="s">
        <v>263</v>
      </c>
      <c r="WR590" s="130" t="s">
        <v>263</v>
      </c>
      <c r="WS590" s="130" t="s">
        <v>263</v>
      </c>
      <c r="WT590" s="130" t="s">
        <v>263</v>
      </c>
      <c r="WU590" s="130" t="s">
        <v>263</v>
      </c>
      <c r="WV590" s="130" t="s">
        <v>263</v>
      </c>
      <c r="WW590" s="130" t="s">
        <v>263</v>
      </c>
      <c r="WX590" s="130" t="s">
        <v>263</v>
      </c>
      <c r="WY590" s="130" t="s">
        <v>263</v>
      </c>
      <c r="WZ590" s="167">
        <f t="shared" ref="WZ590:XE590" si="1672">WZ562+WZ578</f>
        <v>20241449</v>
      </c>
      <c r="XA590" s="167">
        <f t="shared" si="1672"/>
        <v>20470080</v>
      </c>
      <c r="XB590" s="167">
        <f t="shared" si="1672"/>
        <v>20764368</v>
      </c>
      <c r="XC590" s="167">
        <f t="shared" si="1672"/>
        <v>19747301.100000001</v>
      </c>
      <c r="XD590" s="167">
        <f t="shared" si="1672"/>
        <v>19897641.899999999</v>
      </c>
      <c r="XE590" s="167">
        <f t="shared" si="1672"/>
        <v>20219559.899999999</v>
      </c>
      <c r="XF590" s="130" t="s">
        <v>263</v>
      </c>
      <c r="XG590" s="130" t="s">
        <v>263</v>
      </c>
      <c r="XH590" s="130" t="s">
        <v>263</v>
      </c>
      <c r="XI590" s="130" t="s">
        <v>263</v>
      </c>
      <c r="XJ590" s="130" t="s">
        <v>263</v>
      </c>
      <c r="XK590" s="130" t="s">
        <v>263</v>
      </c>
      <c r="XL590" s="130" t="s">
        <v>263</v>
      </c>
      <c r="XM590" s="130" t="s">
        <v>263</v>
      </c>
      <c r="XN590" s="130" t="s">
        <v>263</v>
      </c>
      <c r="XO590" s="130" t="s">
        <v>263</v>
      </c>
      <c r="XP590" s="130" t="s">
        <v>263</v>
      </c>
      <c r="XQ590" s="130" t="s">
        <v>263</v>
      </c>
      <c r="XR590" s="130" t="s">
        <v>263</v>
      </c>
      <c r="XS590" s="130" t="s">
        <v>263</v>
      </c>
      <c r="XT590" s="130" t="s">
        <v>263</v>
      </c>
      <c r="XU590" s="167">
        <f t="shared" ref="XU590:XZ590" si="1673">XU562+XU578</f>
        <v>17341706</v>
      </c>
      <c r="XV590" s="167">
        <f t="shared" si="1673"/>
        <v>17154996</v>
      </c>
      <c r="XW590" s="167">
        <f t="shared" si="1673"/>
        <v>17401670</v>
      </c>
      <c r="XX590" s="167">
        <f t="shared" si="1673"/>
        <v>17258424.75</v>
      </c>
      <c r="XY590" s="167">
        <f t="shared" si="1673"/>
        <v>16780174.620000001</v>
      </c>
      <c r="XZ590" s="167">
        <f t="shared" si="1673"/>
        <v>17055938.620000001</v>
      </c>
      <c r="YA590" s="130" t="s">
        <v>263</v>
      </c>
      <c r="YB590" s="130" t="s">
        <v>263</v>
      </c>
      <c r="YC590" s="130" t="s">
        <v>263</v>
      </c>
      <c r="YD590" s="130" t="s">
        <v>263</v>
      </c>
      <c r="YE590" s="130" t="s">
        <v>263</v>
      </c>
      <c r="YF590" s="130" t="s">
        <v>263</v>
      </c>
      <c r="YG590" s="130" t="s">
        <v>263</v>
      </c>
      <c r="YH590" s="130" t="s">
        <v>263</v>
      </c>
      <c r="YI590" s="130" t="s">
        <v>263</v>
      </c>
      <c r="YJ590" s="130" t="s">
        <v>263</v>
      </c>
      <c r="YK590" s="130" t="s">
        <v>263</v>
      </c>
      <c r="YL590" s="130" t="s">
        <v>263</v>
      </c>
      <c r="YM590" s="130" t="s">
        <v>263</v>
      </c>
      <c r="YN590" s="130" t="s">
        <v>263</v>
      </c>
      <c r="YO590" s="130" t="s">
        <v>263</v>
      </c>
      <c r="YP590" s="167">
        <f t="shared" ref="YP590:YU590" si="1674">YP562+YP578</f>
        <v>11500445</v>
      </c>
      <c r="YQ590" s="167">
        <f t="shared" si="1674"/>
        <v>12020140</v>
      </c>
      <c r="YR590" s="167">
        <f t="shared" si="1674"/>
        <v>12192036</v>
      </c>
      <c r="YS590" s="167">
        <f t="shared" si="1674"/>
        <v>11766429.26</v>
      </c>
      <c r="YT590" s="167">
        <f t="shared" si="1674"/>
        <v>12283241.449999999</v>
      </c>
      <c r="YU590" s="167">
        <f t="shared" si="1674"/>
        <v>12477289.449999999</v>
      </c>
      <c r="YV590" s="130" t="s">
        <v>263</v>
      </c>
      <c r="YW590" s="130" t="s">
        <v>263</v>
      </c>
      <c r="YX590" s="130" t="s">
        <v>263</v>
      </c>
      <c r="YY590" s="130" t="s">
        <v>263</v>
      </c>
      <c r="YZ590" s="130" t="s">
        <v>263</v>
      </c>
      <c r="ZA590" s="130" t="s">
        <v>263</v>
      </c>
      <c r="ZB590" s="130" t="s">
        <v>263</v>
      </c>
      <c r="ZC590" s="130" t="s">
        <v>263</v>
      </c>
      <c r="ZD590" s="130" t="s">
        <v>263</v>
      </c>
      <c r="ZE590" s="130" t="s">
        <v>263</v>
      </c>
      <c r="ZF590" s="130" t="s">
        <v>263</v>
      </c>
      <c r="ZG590" s="130" t="s">
        <v>263</v>
      </c>
      <c r="ZH590" s="130" t="s">
        <v>263</v>
      </c>
      <c r="ZI590" s="130" t="s">
        <v>263</v>
      </c>
      <c r="ZJ590" s="130" t="s">
        <v>263</v>
      </c>
      <c r="ZK590" s="167">
        <f t="shared" ref="ZK590:ZP590" si="1675">ZK562+ZK578</f>
        <v>6842187</v>
      </c>
      <c r="ZL590" s="167">
        <f t="shared" si="1675"/>
        <v>10139852</v>
      </c>
      <c r="ZM590" s="167">
        <f t="shared" si="1675"/>
        <v>10285076</v>
      </c>
      <c r="ZN590" s="167">
        <f t="shared" si="1675"/>
        <v>6880494.7599999998</v>
      </c>
      <c r="ZO590" s="167">
        <f t="shared" si="1675"/>
        <v>10128472.92</v>
      </c>
      <c r="ZP590" s="167">
        <f t="shared" si="1675"/>
        <v>10293768.92</v>
      </c>
      <c r="ZQ590" s="130" t="s">
        <v>263</v>
      </c>
      <c r="ZR590" s="130" t="s">
        <v>263</v>
      </c>
      <c r="ZS590" s="130" t="s">
        <v>263</v>
      </c>
      <c r="ZT590" s="130" t="s">
        <v>263</v>
      </c>
      <c r="ZU590" s="130" t="s">
        <v>263</v>
      </c>
      <c r="ZV590" s="130" t="s">
        <v>263</v>
      </c>
      <c r="ZW590" s="130" t="s">
        <v>263</v>
      </c>
      <c r="ZX590" s="130" t="s">
        <v>263</v>
      </c>
      <c r="ZY590" s="130" t="s">
        <v>263</v>
      </c>
      <c r="ZZ590" s="130" t="s">
        <v>263</v>
      </c>
      <c r="AAA590" s="130" t="s">
        <v>263</v>
      </c>
      <c r="AAB590" s="130" t="s">
        <v>263</v>
      </c>
      <c r="AAC590" s="130" t="s">
        <v>263</v>
      </c>
      <c r="AAD590" s="130" t="s">
        <v>263</v>
      </c>
      <c r="AAE590" s="130" t="s">
        <v>263</v>
      </c>
      <c r="AAF590" s="167">
        <f t="shared" ref="AAF590:AAK590" si="1676">AAF562+AAF578</f>
        <v>7594708</v>
      </c>
      <c r="AAG590" s="167">
        <f t="shared" si="1676"/>
        <v>7254728</v>
      </c>
      <c r="AAH590" s="167">
        <f t="shared" si="1676"/>
        <v>7358526</v>
      </c>
      <c r="AAI590" s="167">
        <f t="shared" si="1676"/>
        <v>7530255.1200000001</v>
      </c>
      <c r="AAJ590" s="167">
        <f t="shared" si="1676"/>
        <v>7245768.0300000003</v>
      </c>
      <c r="AAK590" s="167">
        <f t="shared" si="1676"/>
        <v>7363258.0300000003</v>
      </c>
      <c r="AAL590" s="130" t="s">
        <v>263</v>
      </c>
      <c r="AAM590" s="130" t="s">
        <v>263</v>
      </c>
      <c r="AAN590" s="130" t="s">
        <v>263</v>
      </c>
      <c r="AAO590" s="130" t="s">
        <v>263</v>
      </c>
      <c r="AAP590" s="130" t="s">
        <v>263</v>
      </c>
      <c r="AAQ590" s="130" t="s">
        <v>263</v>
      </c>
      <c r="AAR590" s="130" t="s">
        <v>263</v>
      </c>
      <c r="AAS590" s="130" t="s">
        <v>263</v>
      </c>
      <c r="AAT590" s="130" t="s">
        <v>263</v>
      </c>
      <c r="AAU590" s="130" t="s">
        <v>263</v>
      </c>
      <c r="AAV590" s="130" t="s">
        <v>263</v>
      </c>
      <c r="AAW590" s="130" t="s">
        <v>263</v>
      </c>
      <c r="AAX590" s="130" t="s">
        <v>263</v>
      </c>
      <c r="AAY590" s="130" t="s">
        <v>263</v>
      </c>
      <c r="AAZ590" s="130" t="s">
        <v>263</v>
      </c>
      <c r="ABA590" s="167">
        <f t="shared" ref="ABA590:ABF590" si="1677">ABA562+ABA578</f>
        <v>21695735</v>
      </c>
      <c r="ABB590" s="167">
        <f t="shared" si="1677"/>
        <v>21776806</v>
      </c>
      <c r="ABC590" s="167">
        <f t="shared" si="1677"/>
        <v>22092046</v>
      </c>
      <c r="ABD590" s="167">
        <f t="shared" si="1677"/>
        <v>19360465.52</v>
      </c>
      <c r="ABE590" s="167">
        <f t="shared" si="1677"/>
        <v>19755771.109999999</v>
      </c>
      <c r="ABF590" s="167">
        <f t="shared" si="1677"/>
        <v>20098973.109999999</v>
      </c>
      <c r="ABG590" s="130" t="s">
        <v>263</v>
      </c>
      <c r="ABH590" s="130" t="s">
        <v>263</v>
      </c>
      <c r="ABI590" s="130" t="s">
        <v>263</v>
      </c>
      <c r="ABJ590" s="130" t="s">
        <v>263</v>
      </c>
      <c r="ABK590" s="130" t="s">
        <v>263</v>
      </c>
      <c r="ABL590" s="130" t="s">
        <v>263</v>
      </c>
      <c r="ABM590" s="130" t="s">
        <v>263</v>
      </c>
      <c r="ABN590" s="130" t="s">
        <v>263</v>
      </c>
      <c r="ABO590" s="130" t="s">
        <v>263</v>
      </c>
      <c r="ABP590" s="130" t="s">
        <v>263</v>
      </c>
      <c r="ABQ590" s="130" t="s">
        <v>263</v>
      </c>
      <c r="ABR590" s="130" t="s">
        <v>263</v>
      </c>
      <c r="ABS590" s="130" t="s">
        <v>263</v>
      </c>
      <c r="ABT590" s="130" t="s">
        <v>263</v>
      </c>
      <c r="ABU590" s="130" t="s">
        <v>263</v>
      </c>
      <c r="ABV590" s="167">
        <f t="shared" ref="ABV590:ACA590" si="1678">ABV562+ABV578</f>
        <v>15696608</v>
      </c>
      <c r="ABW590" s="167">
        <f t="shared" si="1678"/>
        <v>16483073</v>
      </c>
      <c r="ABX590" s="167">
        <f t="shared" si="1678"/>
        <v>16726107</v>
      </c>
      <c r="ABY590" s="167">
        <f t="shared" si="1678"/>
        <v>9362390.1799999997</v>
      </c>
      <c r="ABZ590" s="167">
        <f t="shared" si="1678"/>
        <v>8743064.8599999994</v>
      </c>
      <c r="ACA590" s="167">
        <f t="shared" si="1678"/>
        <v>8911698.8599999994</v>
      </c>
      <c r="ACB590" s="130" t="s">
        <v>263</v>
      </c>
      <c r="ACC590" s="130" t="s">
        <v>263</v>
      </c>
      <c r="ACD590" s="130" t="s">
        <v>263</v>
      </c>
      <c r="ACE590" s="130" t="s">
        <v>263</v>
      </c>
      <c r="ACF590" s="130" t="s">
        <v>263</v>
      </c>
      <c r="ACG590" s="130" t="s">
        <v>263</v>
      </c>
      <c r="ACH590" s="130" t="s">
        <v>263</v>
      </c>
      <c r="ACI590" s="130" t="s">
        <v>263</v>
      </c>
      <c r="ACJ590" s="130" t="s">
        <v>263</v>
      </c>
      <c r="ACK590" s="130" t="s">
        <v>263</v>
      </c>
      <c r="ACL590" s="130" t="s">
        <v>263</v>
      </c>
      <c r="ACM590" s="130" t="s">
        <v>263</v>
      </c>
      <c r="ACN590" s="130" t="s">
        <v>263</v>
      </c>
      <c r="ACO590" s="130" t="s">
        <v>263</v>
      </c>
      <c r="ACP590" s="130" t="s">
        <v>263</v>
      </c>
      <c r="ACQ590" s="167">
        <f t="shared" ref="ACQ590:ACV590" si="1679">ACQ562+ACQ578</f>
        <v>10016096</v>
      </c>
      <c r="ACR590" s="167">
        <f t="shared" si="1679"/>
        <v>9923060</v>
      </c>
      <c r="ACS590" s="167">
        <f t="shared" si="1679"/>
        <v>10065918</v>
      </c>
      <c r="ACT590" s="167">
        <f t="shared" si="1679"/>
        <v>9454242.8499999996</v>
      </c>
      <c r="ACU590" s="167">
        <f t="shared" si="1679"/>
        <v>9445114.3900000006</v>
      </c>
      <c r="ACV590" s="167">
        <f t="shared" si="1679"/>
        <v>9600480.3900000006</v>
      </c>
      <c r="ACW590" s="130" t="s">
        <v>263</v>
      </c>
      <c r="ACX590" s="130" t="s">
        <v>263</v>
      </c>
      <c r="ACY590" s="130" t="s">
        <v>263</v>
      </c>
      <c r="ACZ590" s="130" t="s">
        <v>263</v>
      </c>
      <c r="ADA590" s="130" t="s">
        <v>263</v>
      </c>
      <c r="ADB590" s="130" t="s">
        <v>263</v>
      </c>
      <c r="ADC590" s="130" t="s">
        <v>263</v>
      </c>
      <c r="ADD590" s="130" t="s">
        <v>263</v>
      </c>
      <c r="ADE590" s="130" t="s">
        <v>263</v>
      </c>
      <c r="ADF590" s="130" t="s">
        <v>263</v>
      </c>
      <c r="ADG590" s="130" t="s">
        <v>263</v>
      </c>
      <c r="ADH590" s="130" t="s">
        <v>263</v>
      </c>
      <c r="ADI590" s="130" t="s">
        <v>263</v>
      </c>
      <c r="ADJ590" s="130" t="s">
        <v>263</v>
      </c>
      <c r="ADK590" s="130" t="s">
        <v>263</v>
      </c>
      <c r="ADL590" s="167">
        <f t="shared" ref="ADL590:ADQ590" si="1680">ADL562+ADL578</f>
        <v>25589012</v>
      </c>
      <c r="ADM590" s="167">
        <f t="shared" si="1680"/>
        <v>26327644</v>
      </c>
      <c r="ADN590" s="167">
        <f t="shared" si="1680"/>
        <v>26705750</v>
      </c>
      <c r="ADO590" s="167">
        <f t="shared" si="1680"/>
        <v>24922313.23</v>
      </c>
      <c r="ADP590" s="167">
        <f t="shared" si="1680"/>
        <v>25538693.050000001</v>
      </c>
      <c r="ADQ590" s="167">
        <f t="shared" si="1680"/>
        <v>25957029.050000001</v>
      </c>
      <c r="ADR590" s="130" t="s">
        <v>263</v>
      </c>
      <c r="ADS590" s="130" t="s">
        <v>263</v>
      </c>
      <c r="ADT590" s="130" t="s">
        <v>263</v>
      </c>
      <c r="ADU590" s="130" t="s">
        <v>263</v>
      </c>
      <c r="ADV590" s="130" t="s">
        <v>263</v>
      </c>
      <c r="ADW590" s="130" t="s">
        <v>263</v>
      </c>
      <c r="ADX590" s="130" t="s">
        <v>263</v>
      </c>
      <c r="ADY590" s="130" t="s">
        <v>263</v>
      </c>
      <c r="ADZ590" s="130" t="s">
        <v>263</v>
      </c>
      <c r="AEA590" s="130" t="s">
        <v>263</v>
      </c>
      <c r="AEB590" s="130" t="s">
        <v>263</v>
      </c>
      <c r="AEC590" s="130" t="s">
        <v>263</v>
      </c>
      <c r="AED590" s="130" t="s">
        <v>263</v>
      </c>
      <c r="AEE590" s="130" t="s">
        <v>263</v>
      </c>
      <c r="AEF590" s="130" t="s">
        <v>263</v>
      </c>
      <c r="AEG590" s="167">
        <f t="shared" ref="AEG590:AEL590" si="1681">AEG562+AEG578</f>
        <v>14824204</v>
      </c>
      <c r="AEH590" s="167">
        <f t="shared" si="1681"/>
        <v>13540637</v>
      </c>
      <c r="AEI590" s="167">
        <f t="shared" si="1681"/>
        <v>13737536</v>
      </c>
      <c r="AEJ590" s="167">
        <f t="shared" si="1681"/>
        <v>10328127.869999999</v>
      </c>
      <c r="AEK590" s="167">
        <f t="shared" si="1681"/>
        <v>9488640.2200000007</v>
      </c>
      <c r="AEL590" s="167">
        <f t="shared" si="1681"/>
        <v>9645121.2200000007</v>
      </c>
      <c r="AEM590" s="130" t="s">
        <v>263</v>
      </c>
      <c r="AEN590" s="130" t="s">
        <v>263</v>
      </c>
      <c r="AEO590" s="130" t="s">
        <v>263</v>
      </c>
      <c r="AEP590" s="130" t="s">
        <v>263</v>
      </c>
      <c r="AEQ590" s="130" t="s">
        <v>263</v>
      </c>
      <c r="AER590" s="130" t="s">
        <v>263</v>
      </c>
      <c r="AES590" s="130" t="s">
        <v>263</v>
      </c>
      <c r="AET590" s="130" t="s">
        <v>263</v>
      </c>
      <c r="AEU590" s="130" t="s">
        <v>263</v>
      </c>
      <c r="AEV590" s="130" t="s">
        <v>263</v>
      </c>
      <c r="AEW590" s="130" t="s">
        <v>263</v>
      </c>
      <c r="AEX590" s="130" t="s">
        <v>263</v>
      </c>
      <c r="AEY590" s="130" t="s">
        <v>263</v>
      </c>
      <c r="AEZ590" s="130" t="s">
        <v>263</v>
      </c>
      <c r="AFA590" s="130" t="s">
        <v>263</v>
      </c>
      <c r="AFB590" s="167">
        <f t="shared" ref="AFB590:AFG590" si="1682">AFB562+AFB578</f>
        <v>6996198</v>
      </c>
      <c r="AFC590" s="167">
        <f t="shared" si="1682"/>
        <v>7012212</v>
      </c>
      <c r="AFD590" s="167">
        <f t="shared" si="1682"/>
        <v>7112322</v>
      </c>
      <c r="AFE590" s="167">
        <f t="shared" si="1682"/>
        <v>7097382.3700000001</v>
      </c>
      <c r="AFF590" s="167">
        <f t="shared" si="1682"/>
        <v>7034105.0800000001</v>
      </c>
      <c r="AFG590" s="167">
        <f t="shared" si="1682"/>
        <v>7146059.0800000001</v>
      </c>
      <c r="AFH590" s="130" t="s">
        <v>263</v>
      </c>
      <c r="AFI590" s="130" t="s">
        <v>263</v>
      </c>
      <c r="AFJ590" s="130" t="s">
        <v>263</v>
      </c>
      <c r="AFK590" s="130" t="s">
        <v>263</v>
      </c>
      <c r="AFL590" s="130" t="s">
        <v>263</v>
      </c>
      <c r="AFM590" s="130" t="s">
        <v>263</v>
      </c>
      <c r="AFN590" s="130" t="s">
        <v>263</v>
      </c>
      <c r="AFO590" s="130" t="s">
        <v>263</v>
      </c>
      <c r="AFP590" s="130" t="s">
        <v>263</v>
      </c>
      <c r="AFQ590" s="130" t="s">
        <v>263</v>
      </c>
      <c r="AFR590" s="130" t="s">
        <v>263</v>
      </c>
      <c r="AFS590" s="130" t="s">
        <v>263</v>
      </c>
      <c r="AFT590" s="130" t="s">
        <v>263</v>
      </c>
      <c r="AFU590" s="130" t="s">
        <v>263</v>
      </c>
      <c r="AFV590" s="130" t="s">
        <v>263</v>
      </c>
      <c r="AFW590" s="167">
        <f t="shared" ref="AFW590:AGB590" si="1683">AFW562+AFW578</f>
        <v>11240614</v>
      </c>
      <c r="AFX590" s="167">
        <f t="shared" si="1683"/>
        <v>11524868</v>
      </c>
      <c r="AFY590" s="167">
        <f t="shared" si="1683"/>
        <v>11689618</v>
      </c>
      <c r="AFZ590" s="167">
        <f t="shared" si="1683"/>
        <v>11386879.210000001</v>
      </c>
      <c r="AGA590" s="167">
        <f t="shared" si="1683"/>
        <v>11715160.119999999</v>
      </c>
      <c r="AGB590" s="167">
        <f t="shared" si="1683"/>
        <v>11900746.119999999</v>
      </c>
      <c r="AGC590" s="130" t="s">
        <v>263</v>
      </c>
      <c r="AGD590" s="130" t="s">
        <v>263</v>
      </c>
      <c r="AGE590" s="130" t="s">
        <v>263</v>
      </c>
      <c r="AGF590" s="130" t="s">
        <v>263</v>
      </c>
      <c r="AGG590" s="130" t="s">
        <v>263</v>
      </c>
      <c r="AGH590" s="130" t="s">
        <v>263</v>
      </c>
      <c r="AGI590" s="130" t="s">
        <v>263</v>
      </c>
      <c r="AGJ590" s="130" t="s">
        <v>263</v>
      </c>
      <c r="AGK590" s="130" t="s">
        <v>263</v>
      </c>
      <c r="AGL590" s="130" t="s">
        <v>263</v>
      </c>
      <c r="AGM590" s="130" t="s">
        <v>263</v>
      </c>
      <c r="AGN590" s="130" t="s">
        <v>263</v>
      </c>
      <c r="AGO590" s="130" t="s">
        <v>263</v>
      </c>
      <c r="AGP590" s="130" t="s">
        <v>263</v>
      </c>
      <c r="AGQ590" s="130" t="s">
        <v>263</v>
      </c>
      <c r="AGR590" s="167">
        <f t="shared" ref="AGR590:AGW590" si="1684">AGR562+AGR578</f>
        <v>3498099</v>
      </c>
      <c r="AGS590" s="167">
        <f t="shared" si="1684"/>
        <v>3580704</v>
      </c>
      <c r="AGT590" s="167">
        <f t="shared" si="1684"/>
        <v>3631824</v>
      </c>
      <c r="AGU590" s="167">
        <f t="shared" si="1684"/>
        <v>3505807.08</v>
      </c>
      <c r="AGV590" s="167">
        <f t="shared" si="1684"/>
        <v>3662183.34</v>
      </c>
      <c r="AGW590" s="167">
        <f t="shared" si="1684"/>
        <v>3719351.34</v>
      </c>
      <c r="AGX590" s="130" t="s">
        <v>263</v>
      </c>
      <c r="AGY590" s="130" t="s">
        <v>263</v>
      </c>
      <c r="AGZ590" s="130" t="s">
        <v>263</v>
      </c>
      <c r="AHA590" s="130" t="s">
        <v>263</v>
      </c>
      <c r="AHB590" s="130" t="s">
        <v>263</v>
      </c>
      <c r="AHC590" s="130" t="s">
        <v>263</v>
      </c>
      <c r="AHD590" s="130" t="s">
        <v>263</v>
      </c>
      <c r="AHE590" s="130" t="s">
        <v>263</v>
      </c>
      <c r="AHF590" s="130" t="s">
        <v>263</v>
      </c>
      <c r="AHG590" s="130" t="s">
        <v>263</v>
      </c>
      <c r="AHH590" s="130" t="s">
        <v>263</v>
      </c>
      <c r="AHI590" s="130" t="s">
        <v>263</v>
      </c>
      <c r="AHJ590" s="130" t="s">
        <v>263</v>
      </c>
      <c r="AHK590" s="130" t="s">
        <v>263</v>
      </c>
      <c r="AHL590" s="130" t="s">
        <v>263</v>
      </c>
      <c r="AHM590" s="167">
        <f t="shared" ref="AHM590:AHR590" si="1685">AHM562+AHM578</f>
        <v>8410523</v>
      </c>
      <c r="AHN590" s="167">
        <f t="shared" si="1685"/>
        <v>8382892</v>
      </c>
      <c r="AHO590" s="167">
        <f t="shared" si="1685"/>
        <v>8502850</v>
      </c>
      <c r="AHP590" s="167">
        <f t="shared" si="1685"/>
        <v>8532102.6500000004</v>
      </c>
      <c r="AHQ590" s="167">
        <f t="shared" si="1685"/>
        <v>8540267.6799999997</v>
      </c>
      <c r="AHR590" s="167">
        <f t="shared" si="1685"/>
        <v>8676165.6799999997</v>
      </c>
      <c r="AHS590" s="130" t="s">
        <v>263</v>
      </c>
      <c r="AHT590" s="130" t="s">
        <v>263</v>
      </c>
      <c r="AHU590" s="130" t="s">
        <v>263</v>
      </c>
      <c r="AHV590" s="130" t="s">
        <v>263</v>
      </c>
      <c r="AHW590" s="130" t="s">
        <v>263</v>
      </c>
      <c r="AHX590" s="130" t="s">
        <v>263</v>
      </c>
      <c r="AHY590" s="130" t="s">
        <v>263</v>
      </c>
      <c r="AHZ590" s="130" t="s">
        <v>263</v>
      </c>
      <c r="AIA590" s="130" t="s">
        <v>263</v>
      </c>
      <c r="AIB590" s="130" t="s">
        <v>263</v>
      </c>
      <c r="AIC590" s="130" t="s">
        <v>263</v>
      </c>
      <c r="AID590" s="130" t="s">
        <v>263</v>
      </c>
      <c r="AIE590" s="130" t="s">
        <v>263</v>
      </c>
      <c r="AIF590" s="130" t="s">
        <v>263</v>
      </c>
      <c r="AIG590" s="130" t="s">
        <v>263</v>
      </c>
      <c r="AIH590" s="167">
        <f t="shared" ref="AIH590:AIM590" si="1686">AIH562+AIH578</f>
        <v>0</v>
      </c>
      <c r="AII590" s="167">
        <f t="shared" si="1686"/>
        <v>0</v>
      </c>
      <c r="AIJ590" s="167">
        <f t="shared" si="1686"/>
        <v>0</v>
      </c>
      <c r="AIK590" s="167">
        <f t="shared" si="1686"/>
        <v>0</v>
      </c>
      <c r="AIL590" s="167">
        <f t="shared" si="1686"/>
        <v>0</v>
      </c>
      <c r="AIM590" s="167">
        <f t="shared" si="1686"/>
        <v>0</v>
      </c>
      <c r="AIN590" s="130" t="s">
        <v>263</v>
      </c>
      <c r="AIO590" s="130" t="s">
        <v>263</v>
      </c>
      <c r="AIP590" s="130" t="s">
        <v>263</v>
      </c>
      <c r="AIQ590" s="130" t="s">
        <v>263</v>
      </c>
      <c r="AIR590" s="130" t="s">
        <v>263</v>
      </c>
      <c r="AIS590" s="130" t="s">
        <v>263</v>
      </c>
      <c r="AIT590" s="130" t="s">
        <v>263</v>
      </c>
      <c r="AIU590" s="130" t="s">
        <v>263</v>
      </c>
      <c r="AIV590" s="130" t="s">
        <v>263</v>
      </c>
      <c r="AIW590" s="130" t="s">
        <v>263</v>
      </c>
      <c r="AIX590" s="130" t="s">
        <v>263</v>
      </c>
      <c r="AIY590" s="130" t="s">
        <v>263</v>
      </c>
      <c r="AIZ590" s="130" t="s">
        <v>263</v>
      </c>
      <c r="AJA590" s="130" t="s">
        <v>263</v>
      </c>
      <c r="AJB590" s="130" t="s">
        <v>263</v>
      </c>
      <c r="AJC590" s="167">
        <f t="shared" ref="AJC590:AJH590" si="1687">AJC562+AJC578</f>
        <v>12306910</v>
      </c>
      <c r="AJD590" s="167">
        <f t="shared" si="1687"/>
        <v>11676780</v>
      </c>
      <c r="AJE590" s="167">
        <f t="shared" si="1687"/>
        <v>11843860</v>
      </c>
      <c r="AJF590" s="167">
        <f t="shared" si="1687"/>
        <v>12337253.199999999</v>
      </c>
      <c r="AJG590" s="167">
        <f t="shared" si="1687"/>
        <v>11848737.77</v>
      </c>
      <c r="AJH590" s="167">
        <f t="shared" si="1687"/>
        <v>12037937.77</v>
      </c>
      <c r="AJI590" s="130" t="s">
        <v>263</v>
      </c>
      <c r="AJJ590" s="130" t="s">
        <v>263</v>
      </c>
      <c r="AJK590" s="130" t="s">
        <v>263</v>
      </c>
      <c r="AJL590" s="130" t="s">
        <v>263</v>
      </c>
      <c r="AJM590" s="130" t="s">
        <v>263</v>
      </c>
      <c r="AJN590" s="130" t="s">
        <v>263</v>
      </c>
      <c r="AJO590" s="130" t="s">
        <v>263</v>
      </c>
      <c r="AJP590" s="130" t="s">
        <v>263</v>
      </c>
      <c r="AJQ590" s="130" t="s">
        <v>263</v>
      </c>
      <c r="AJR590" s="130" t="s">
        <v>263</v>
      </c>
      <c r="AJS590" s="130" t="s">
        <v>263</v>
      </c>
      <c r="AJT590" s="130" t="s">
        <v>263</v>
      </c>
      <c r="AJU590" s="130" t="s">
        <v>263</v>
      </c>
      <c r="AJV590" s="130" t="s">
        <v>263</v>
      </c>
      <c r="AJW590" s="130" t="s">
        <v>263</v>
      </c>
      <c r="AJX590" s="167">
        <f t="shared" ref="AJX590:AKC590" si="1688">AJX562+AJX578</f>
        <v>8297960</v>
      </c>
      <c r="AJY590" s="167">
        <f t="shared" si="1688"/>
        <v>8376080</v>
      </c>
      <c r="AJZ590" s="167">
        <f t="shared" si="1688"/>
        <v>8495930</v>
      </c>
      <c r="AKA590" s="167">
        <f t="shared" si="1688"/>
        <v>8282881.1500000004</v>
      </c>
      <c r="AKB590" s="167">
        <f t="shared" si="1688"/>
        <v>8405098.2599999998</v>
      </c>
      <c r="AKC590" s="167">
        <f t="shared" si="1688"/>
        <v>8540808.2599999998</v>
      </c>
      <c r="AKD590" s="130" t="s">
        <v>263</v>
      </c>
      <c r="AKE590" s="130" t="s">
        <v>263</v>
      </c>
      <c r="AKF590" s="130" t="s">
        <v>263</v>
      </c>
      <c r="AKG590" s="130" t="s">
        <v>263</v>
      </c>
      <c r="AKH590" s="130" t="s">
        <v>263</v>
      </c>
      <c r="AKI590" s="130" t="s">
        <v>263</v>
      </c>
      <c r="AKJ590" s="130" t="s">
        <v>263</v>
      </c>
      <c r="AKK590" s="130" t="s">
        <v>263</v>
      </c>
      <c r="AKL590" s="130" t="s">
        <v>263</v>
      </c>
      <c r="AKM590" s="130" t="s">
        <v>263</v>
      </c>
      <c r="AKN590" s="130" t="s">
        <v>263</v>
      </c>
      <c r="AKO590" s="130" t="s">
        <v>263</v>
      </c>
      <c r="AKP590" s="130" t="s">
        <v>263</v>
      </c>
      <c r="AKQ590" s="130" t="s">
        <v>263</v>
      </c>
      <c r="AKR590" s="130" t="s">
        <v>263</v>
      </c>
      <c r="AKS590" s="167">
        <f t="shared" ref="AKS590:AKX590" si="1689">AKS562+AKS578</f>
        <v>8900606</v>
      </c>
      <c r="AKT590" s="167">
        <f t="shared" si="1689"/>
        <v>8760312</v>
      </c>
      <c r="AKU590" s="167">
        <f t="shared" si="1689"/>
        <v>8885626</v>
      </c>
      <c r="AKV590" s="167">
        <f t="shared" si="1689"/>
        <v>8862941.3200000003</v>
      </c>
      <c r="AKW590" s="167">
        <f t="shared" si="1689"/>
        <v>8777271.1500000004</v>
      </c>
      <c r="AKX590" s="167">
        <f t="shared" si="1689"/>
        <v>8918957.1500000004</v>
      </c>
      <c r="AKY590" s="130" t="s">
        <v>263</v>
      </c>
      <c r="AKZ590" s="130" t="s">
        <v>263</v>
      </c>
      <c r="ALA590" s="130" t="s">
        <v>263</v>
      </c>
      <c r="ALB590" s="130" t="s">
        <v>263</v>
      </c>
      <c r="ALC590" s="130" t="s">
        <v>263</v>
      </c>
      <c r="ALD590" s="130" t="s">
        <v>263</v>
      </c>
      <c r="ALE590" s="130" t="s">
        <v>263</v>
      </c>
      <c r="ALF590" s="130" t="s">
        <v>263</v>
      </c>
      <c r="ALG590" s="130" t="s">
        <v>263</v>
      </c>
      <c r="ALH590" s="130" t="s">
        <v>263</v>
      </c>
      <c r="ALI590" s="130" t="s">
        <v>263</v>
      </c>
      <c r="ALJ590" s="130" t="s">
        <v>263</v>
      </c>
      <c r="ALK590" s="130" t="s">
        <v>263</v>
      </c>
      <c r="ALL590" s="130" t="s">
        <v>263</v>
      </c>
      <c r="ALM590" s="130" t="s">
        <v>263</v>
      </c>
      <c r="ALN590" s="167">
        <f t="shared" ref="ALN590:ALS590" si="1690">ALN562+ALN578</f>
        <v>7411118</v>
      </c>
      <c r="ALO590" s="167">
        <f t="shared" si="1690"/>
        <v>7681880</v>
      </c>
      <c r="ALP590" s="167">
        <f t="shared" si="1690"/>
        <v>7791744</v>
      </c>
      <c r="ALQ590" s="167">
        <f t="shared" si="1690"/>
        <v>7450848.7300000004</v>
      </c>
      <c r="ALR590" s="167">
        <f t="shared" si="1690"/>
        <v>7701791.96</v>
      </c>
      <c r="ALS590" s="167">
        <f t="shared" si="1690"/>
        <v>7825863.96</v>
      </c>
      <c r="ALT590" s="130" t="s">
        <v>263</v>
      </c>
      <c r="ALU590" s="130" t="s">
        <v>263</v>
      </c>
      <c r="ALV590" s="130" t="s">
        <v>263</v>
      </c>
      <c r="ALW590" s="130" t="s">
        <v>263</v>
      </c>
      <c r="ALX590" s="130" t="s">
        <v>263</v>
      </c>
      <c r="ALY590" s="130" t="s">
        <v>263</v>
      </c>
      <c r="ALZ590" s="130" t="s">
        <v>263</v>
      </c>
      <c r="AMA590" s="130" t="s">
        <v>263</v>
      </c>
      <c r="AMB590" s="130" t="s">
        <v>263</v>
      </c>
      <c r="AMC590" s="130" t="s">
        <v>263</v>
      </c>
      <c r="AMD590" s="130" t="s">
        <v>263</v>
      </c>
      <c r="AME590" s="130" t="s">
        <v>263</v>
      </c>
      <c r="AMF590" s="130" t="s">
        <v>263</v>
      </c>
      <c r="AMG590" s="130" t="s">
        <v>263</v>
      </c>
      <c r="AMH590" s="130" t="s">
        <v>263</v>
      </c>
      <c r="AMI590" s="167">
        <f t="shared" ref="AMI590:AMN590" si="1691">AMI562+AMI578</f>
        <v>19265417</v>
      </c>
      <c r="AMJ590" s="167">
        <f t="shared" si="1691"/>
        <v>20313928</v>
      </c>
      <c r="AMK590" s="167">
        <f t="shared" si="1691"/>
        <v>20606576</v>
      </c>
      <c r="AML590" s="167">
        <f t="shared" si="1691"/>
        <v>18098449.960000001</v>
      </c>
      <c r="AMM590" s="167">
        <f t="shared" si="1691"/>
        <v>19269514.91</v>
      </c>
      <c r="AMN590" s="167">
        <f t="shared" si="1691"/>
        <v>19581440.91</v>
      </c>
      <c r="AMO590" s="130" t="s">
        <v>263</v>
      </c>
      <c r="AMP590" s="130" t="s">
        <v>263</v>
      </c>
      <c r="AMQ590" s="130" t="s">
        <v>263</v>
      </c>
      <c r="AMR590" s="130" t="s">
        <v>263</v>
      </c>
      <c r="AMS590" s="130" t="s">
        <v>263</v>
      </c>
      <c r="AMT590" s="130" t="s">
        <v>263</v>
      </c>
      <c r="AMU590" s="130" t="s">
        <v>263</v>
      </c>
      <c r="AMV590" s="130" t="s">
        <v>263</v>
      </c>
      <c r="AMW590" s="130" t="s">
        <v>263</v>
      </c>
      <c r="AMX590" s="130" t="s">
        <v>263</v>
      </c>
      <c r="AMY590" s="130" t="s">
        <v>263</v>
      </c>
      <c r="AMZ590" s="130" t="s">
        <v>263</v>
      </c>
      <c r="ANA590" s="130" t="s">
        <v>263</v>
      </c>
      <c r="ANB590" s="130" t="s">
        <v>263</v>
      </c>
      <c r="ANC590" s="130" t="s">
        <v>263</v>
      </c>
      <c r="AND590" s="167">
        <f t="shared" ref="AND590:ANI590" si="1692">AND562+AND578</f>
        <v>4033854</v>
      </c>
      <c r="ANE590" s="167">
        <f t="shared" si="1692"/>
        <v>2561532</v>
      </c>
      <c r="ANF590" s="167">
        <f t="shared" si="1692"/>
        <v>2598220</v>
      </c>
      <c r="ANG590" s="167">
        <f t="shared" si="1692"/>
        <v>4082300.52</v>
      </c>
      <c r="ANH590" s="167">
        <f t="shared" si="1692"/>
        <v>2609464.9700000002</v>
      </c>
      <c r="ANI590" s="167">
        <f t="shared" si="1692"/>
        <v>2651232.9700000002</v>
      </c>
      <c r="ANJ590" s="130" t="s">
        <v>263</v>
      </c>
      <c r="ANK590" s="130" t="s">
        <v>263</v>
      </c>
      <c r="ANL590" s="130" t="s">
        <v>263</v>
      </c>
      <c r="ANM590" s="130" t="s">
        <v>263</v>
      </c>
      <c r="ANN590" s="130" t="s">
        <v>263</v>
      </c>
      <c r="ANO590" s="130" t="s">
        <v>263</v>
      </c>
      <c r="ANP590" s="130" t="s">
        <v>263</v>
      </c>
      <c r="ANQ590" s="130" t="s">
        <v>263</v>
      </c>
      <c r="ANR590" s="130" t="s">
        <v>263</v>
      </c>
      <c r="ANS590" s="130" t="s">
        <v>263</v>
      </c>
      <c r="ANT590" s="130" t="s">
        <v>263</v>
      </c>
      <c r="ANU590" s="130" t="s">
        <v>263</v>
      </c>
      <c r="ANV590" s="130" t="s">
        <v>263</v>
      </c>
      <c r="ANW590" s="130" t="s">
        <v>263</v>
      </c>
      <c r="ANX590" s="130" t="s">
        <v>263</v>
      </c>
      <c r="ANY590" s="167">
        <f t="shared" ref="ANY590:AOD590" si="1693">ANY562+ANY578</f>
        <v>18298349</v>
      </c>
      <c r="ANZ590" s="167">
        <f t="shared" si="1693"/>
        <v>17187576</v>
      </c>
      <c r="AOA590" s="167">
        <f t="shared" si="1693"/>
        <v>17434896</v>
      </c>
      <c r="AOB590" s="167">
        <f t="shared" si="1693"/>
        <v>17442155.190000001</v>
      </c>
      <c r="AOC590" s="167">
        <f t="shared" si="1693"/>
        <v>16422537.470000001</v>
      </c>
      <c r="AOD590" s="167">
        <f t="shared" si="1693"/>
        <v>16688311.470000001</v>
      </c>
      <c r="AOE590" s="130" t="s">
        <v>263</v>
      </c>
      <c r="AOF590" s="130" t="s">
        <v>263</v>
      </c>
      <c r="AOG590" s="130" t="s">
        <v>263</v>
      </c>
      <c r="AOH590" s="130" t="s">
        <v>263</v>
      </c>
      <c r="AOI590" s="130" t="s">
        <v>263</v>
      </c>
      <c r="AOJ590" s="130" t="s">
        <v>263</v>
      </c>
      <c r="AOK590" s="130" t="s">
        <v>263</v>
      </c>
      <c r="AOL590" s="130" t="s">
        <v>263</v>
      </c>
      <c r="AOM590" s="130" t="s">
        <v>263</v>
      </c>
      <c r="AON590" s="130" t="s">
        <v>263</v>
      </c>
      <c r="AOO590" s="130" t="s">
        <v>263</v>
      </c>
      <c r="AOP590" s="130" t="s">
        <v>263</v>
      </c>
      <c r="AOQ590" s="130" t="s">
        <v>263</v>
      </c>
      <c r="AOR590" s="130" t="s">
        <v>263</v>
      </c>
      <c r="AOS590" s="130" t="s">
        <v>263</v>
      </c>
      <c r="AOT590" s="167">
        <f t="shared" ref="AOT590:AOY590" si="1694">AOT562+AOT578</f>
        <v>15535713</v>
      </c>
      <c r="AOU590" s="167">
        <f t="shared" si="1694"/>
        <v>16346829</v>
      </c>
      <c r="AOV590" s="167">
        <f t="shared" si="1694"/>
        <v>16580771</v>
      </c>
      <c r="AOW590" s="167">
        <f t="shared" si="1694"/>
        <v>15716296.5</v>
      </c>
      <c r="AOX590" s="167">
        <f t="shared" si="1694"/>
        <v>16568992.25</v>
      </c>
      <c r="AOY590" s="167">
        <f t="shared" si="1694"/>
        <v>16839202.25</v>
      </c>
      <c r="AOZ590" s="130" t="s">
        <v>263</v>
      </c>
      <c r="APA590" s="130" t="s">
        <v>263</v>
      </c>
      <c r="APB590" s="130" t="s">
        <v>263</v>
      </c>
      <c r="APC590" s="130" t="s">
        <v>263</v>
      </c>
      <c r="APD590" s="130" t="s">
        <v>263</v>
      </c>
      <c r="APE590" s="130" t="s">
        <v>263</v>
      </c>
      <c r="APF590" s="130" t="s">
        <v>263</v>
      </c>
      <c r="APG590" s="130" t="s">
        <v>263</v>
      </c>
      <c r="APH590" s="130" t="s">
        <v>263</v>
      </c>
      <c r="API590" s="130" t="s">
        <v>263</v>
      </c>
      <c r="APJ590" s="130" t="s">
        <v>263</v>
      </c>
      <c r="APK590" s="130" t="s">
        <v>263</v>
      </c>
      <c r="APL590" s="130" t="s">
        <v>263</v>
      </c>
      <c r="APM590" s="130" t="s">
        <v>263</v>
      </c>
      <c r="APN590" s="130" t="s">
        <v>263</v>
      </c>
      <c r="APO590" s="167">
        <f t="shared" ref="APO590:APT590" si="1695">APO562+APO578</f>
        <v>8439024</v>
      </c>
      <c r="APP590" s="167">
        <f t="shared" si="1695"/>
        <v>8887024</v>
      </c>
      <c r="APQ590" s="167">
        <f t="shared" si="1695"/>
        <v>9014190</v>
      </c>
      <c r="APR590" s="167">
        <f t="shared" si="1695"/>
        <v>8671934.4600000009</v>
      </c>
      <c r="APS590" s="167">
        <f t="shared" si="1695"/>
        <v>9054358.1400000006</v>
      </c>
      <c r="APT590" s="167">
        <f t="shared" si="1695"/>
        <v>9198384.1400000006</v>
      </c>
      <c r="APU590" s="130" t="s">
        <v>263</v>
      </c>
      <c r="APV590" s="130" t="s">
        <v>263</v>
      </c>
      <c r="APW590" s="130" t="s">
        <v>263</v>
      </c>
      <c r="APX590" s="130" t="s">
        <v>263</v>
      </c>
      <c r="APY590" s="130" t="s">
        <v>263</v>
      </c>
      <c r="APZ590" s="130" t="s">
        <v>263</v>
      </c>
      <c r="AQA590" s="130" t="s">
        <v>263</v>
      </c>
      <c r="AQB590" s="130" t="s">
        <v>263</v>
      </c>
      <c r="AQC590" s="130" t="s">
        <v>263</v>
      </c>
      <c r="AQD590" s="130" t="s">
        <v>263</v>
      </c>
      <c r="AQE590" s="130" t="s">
        <v>263</v>
      </c>
      <c r="AQF590" s="130" t="s">
        <v>263</v>
      </c>
      <c r="AQG590" s="130" t="s">
        <v>263</v>
      </c>
      <c r="AQH590" s="130" t="s">
        <v>263</v>
      </c>
      <c r="AQI590" s="130" t="s">
        <v>263</v>
      </c>
      <c r="AQJ590" s="167">
        <f t="shared" ref="AQJ590:AQO590" si="1696">AQJ562+AQJ578</f>
        <v>17395724</v>
      </c>
      <c r="AQK590" s="167">
        <f t="shared" si="1696"/>
        <v>17529984</v>
      </c>
      <c r="AQL590" s="167">
        <f t="shared" si="1696"/>
        <v>17783202</v>
      </c>
      <c r="AQM590" s="167">
        <f t="shared" si="1696"/>
        <v>16429822.300000001</v>
      </c>
      <c r="AQN590" s="167">
        <f t="shared" si="1696"/>
        <v>16054990.91</v>
      </c>
      <c r="AQO590" s="167">
        <f t="shared" si="1696"/>
        <v>16320350.91</v>
      </c>
      <c r="AQP590" s="130" t="s">
        <v>263</v>
      </c>
      <c r="AQQ590" s="130" t="s">
        <v>263</v>
      </c>
      <c r="AQR590" s="130" t="s">
        <v>263</v>
      </c>
      <c r="AQS590" s="130" t="s">
        <v>263</v>
      </c>
      <c r="AQT590" s="130" t="s">
        <v>263</v>
      </c>
      <c r="AQU590" s="130" t="s">
        <v>263</v>
      </c>
      <c r="AQV590" s="130" t="s">
        <v>263</v>
      </c>
      <c r="AQW590" s="130" t="s">
        <v>263</v>
      </c>
      <c r="AQX590" s="130" t="s">
        <v>263</v>
      </c>
      <c r="AQY590" s="130" t="s">
        <v>263</v>
      </c>
      <c r="AQZ590" s="130" t="s">
        <v>263</v>
      </c>
      <c r="ARA590" s="130" t="s">
        <v>263</v>
      </c>
      <c r="ARB590" s="130" t="s">
        <v>263</v>
      </c>
      <c r="ARC590" s="130" t="s">
        <v>263</v>
      </c>
      <c r="ARD590" s="130" t="s">
        <v>263</v>
      </c>
      <c r="ARE590" s="167">
        <f t="shared" ref="ARE590:ARJ590" si="1697">ARE562+ARE578</f>
        <v>7549575</v>
      </c>
      <c r="ARF590" s="167">
        <f t="shared" si="1697"/>
        <v>9499480</v>
      </c>
      <c r="ARG590" s="167">
        <f t="shared" si="1697"/>
        <v>9635336</v>
      </c>
      <c r="ARH590" s="167">
        <f t="shared" si="1697"/>
        <v>7742564.0800000001</v>
      </c>
      <c r="ARI590" s="167">
        <f t="shared" si="1697"/>
        <v>9697678.1600000001</v>
      </c>
      <c r="ARJ590" s="167">
        <f t="shared" si="1697"/>
        <v>9851086.1600000001</v>
      </c>
      <c r="ARK590" s="130" t="s">
        <v>263</v>
      </c>
      <c r="ARL590" s="130" t="s">
        <v>263</v>
      </c>
      <c r="ARM590" s="130" t="s">
        <v>263</v>
      </c>
      <c r="ARN590" s="130" t="s">
        <v>263</v>
      </c>
      <c r="ARO590" s="130" t="s">
        <v>263</v>
      </c>
      <c r="ARP590" s="130" t="s">
        <v>263</v>
      </c>
      <c r="ARQ590" s="130" t="s">
        <v>263</v>
      </c>
      <c r="ARR590" s="130" t="s">
        <v>263</v>
      </c>
      <c r="ARS590" s="130" t="s">
        <v>263</v>
      </c>
      <c r="ART590" s="130" t="s">
        <v>263</v>
      </c>
      <c r="ARU590" s="130" t="s">
        <v>263</v>
      </c>
      <c r="ARV590" s="130" t="s">
        <v>263</v>
      </c>
      <c r="ARW590" s="130" t="s">
        <v>263</v>
      </c>
      <c r="ARX590" s="130" t="s">
        <v>263</v>
      </c>
      <c r="ARY590" s="130" t="s">
        <v>263</v>
      </c>
      <c r="ARZ590" s="167">
        <f t="shared" ref="ARZ590:ASE590" si="1698">ARZ562+ARZ578</f>
        <v>17881589</v>
      </c>
      <c r="ASA590" s="167">
        <f t="shared" si="1698"/>
        <v>17737940</v>
      </c>
      <c r="ASB590" s="167">
        <f t="shared" si="1698"/>
        <v>17991778</v>
      </c>
      <c r="ASC590" s="167">
        <f t="shared" si="1698"/>
        <v>18135636.77</v>
      </c>
      <c r="ASD590" s="167">
        <f t="shared" si="1698"/>
        <v>18059183.920000002</v>
      </c>
      <c r="ASE590" s="167">
        <f t="shared" si="1698"/>
        <v>18346817.920000002</v>
      </c>
      <c r="ASF590" s="130" t="s">
        <v>263</v>
      </c>
      <c r="ASG590" s="130" t="s">
        <v>263</v>
      </c>
      <c r="ASH590" s="130" t="s">
        <v>263</v>
      </c>
      <c r="ASI590" s="130" t="s">
        <v>263</v>
      </c>
      <c r="ASJ590" s="130" t="s">
        <v>263</v>
      </c>
      <c r="ASK590" s="130" t="s">
        <v>263</v>
      </c>
      <c r="ASL590" s="130" t="s">
        <v>263</v>
      </c>
      <c r="ASM590" s="130" t="s">
        <v>263</v>
      </c>
      <c r="ASN590" s="130" t="s">
        <v>263</v>
      </c>
      <c r="ASO590" s="130" t="s">
        <v>263</v>
      </c>
      <c r="ASP590" s="130" t="s">
        <v>263</v>
      </c>
      <c r="ASQ590" s="130" t="s">
        <v>263</v>
      </c>
      <c r="ASR590" s="130" t="s">
        <v>263</v>
      </c>
      <c r="ASS590" s="130" t="s">
        <v>263</v>
      </c>
      <c r="AST590" s="130" t="s">
        <v>263</v>
      </c>
      <c r="ASU590" s="167">
        <f t="shared" ref="ASU590:ASZ590" si="1699">ASU562+ASU578</f>
        <v>18407156</v>
      </c>
      <c r="ASV590" s="167">
        <f t="shared" si="1699"/>
        <v>18520600</v>
      </c>
      <c r="ASW590" s="167">
        <f t="shared" si="1699"/>
        <v>18787132</v>
      </c>
      <c r="ASX590" s="167">
        <f t="shared" si="1699"/>
        <v>18069103.100000001</v>
      </c>
      <c r="ASY590" s="167">
        <f t="shared" si="1699"/>
        <v>17758179.359999999</v>
      </c>
      <c r="ASZ590" s="167">
        <f t="shared" si="1699"/>
        <v>18048791.359999999</v>
      </c>
      <c r="ATA590" s="130" t="s">
        <v>263</v>
      </c>
      <c r="ATB590" s="130" t="s">
        <v>263</v>
      </c>
      <c r="ATC590" s="130" t="s">
        <v>263</v>
      </c>
      <c r="ATD590" s="130" t="s">
        <v>263</v>
      </c>
      <c r="ATE590" s="130" t="s">
        <v>263</v>
      </c>
      <c r="ATF590" s="130" t="s">
        <v>263</v>
      </c>
      <c r="ATG590" s="130" t="s">
        <v>263</v>
      </c>
      <c r="ATH590" s="130" t="s">
        <v>263</v>
      </c>
      <c r="ATI590" s="130" t="s">
        <v>263</v>
      </c>
      <c r="ATJ590" s="130" t="s">
        <v>263</v>
      </c>
      <c r="ATK590" s="130" t="s">
        <v>263</v>
      </c>
      <c r="ATL590" s="130" t="s">
        <v>263</v>
      </c>
      <c r="ATM590" s="130" t="s">
        <v>263</v>
      </c>
      <c r="ATN590" s="130" t="s">
        <v>263</v>
      </c>
      <c r="ATO590" s="130" t="s">
        <v>263</v>
      </c>
      <c r="ATP590" s="167">
        <f t="shared" ref="ATP590:ATU590" si="1700">ATP562+ATP578</f>
        <v>29249550</v>
      </c>
      <c r="ATQ590" s="167">
        <f t="shared" si="1700"/>
        <v>30229936</v>
      </c>
      <c r="ATR590" s="167">
        <f t="shared" si="1700"/>
        <v>30663162</v>
      </c>
      <c r="ATS590" s="167">
        <f t="shared" si="1700"/>
        <v>28617450.120000001</v>
      </c>
      <c r="ATT590" s="167">
        <f t="shared" si="1700"/>
        <v>29380512.559999999</v>
      </c>
      <c r="ATU590" s="167">
        <f t="shared" si="1700"/>
        <v>29856792.559999999</v>
      </c>
      <c r="ATV590" s="130" t="s">
        <v>263</v>
      </c>
      <c r="ATW590" s="130" t="s">
        <v>263</v>
      </c>
      <c r="ATX590" s="130" t="s">
        <v>263</v>
      </c>
      <c r="ATY590" s="130" t="s">
        <v>263</v>
      </c>
      <c r="ATZ590" s="130" t="s">
        <v>263</v>
      </c>
      <c r="AUA590" s="130" t="s">
        <v>263</v>
      </c>
      <c r="AUB590" s="130" t="s">
        <v>263</v>
      </c>
      <c r="AUC590" s="130" t="s">
        <v>263</v>
      </c>
      <c r="AUD590" s="130" t="s">
        <v>263</v>
      </c>
      <c r="AUE590" s="130" t="s">
        <v>263</v>
      </c>
      <c r="AUF590" s="130" t="s">
        <v>263</v>
      </c>
      <c r="AUG590" s="130" t="s">
        <v>263</v>
      </c>
      <c r="AUH590" s="130" t="s">
        <v>263</v>
      </c>
      <c r="AUI590" s="130" t="s">
        <v>263</v>
      </c>
      <c r="AUJ590" s="130" t="s">
        <v>263</v>
      </c>
      <c r="AUK590" s="167">
        <f t="shared" ref="AUK590:AUP590" si="1701">AUK562+AUK578</f>
        <v>20283975</v>
      </c>
      <c r="AUL590" s="167">
        <f t="shared" si="1701"/>
        <v>20544416</v>
      </c>
      <c r="AUM590" s="167">
        <f t="shared" si="1701"/>
        <v>20840026</v>
      </c>
      <c r="AUN590" s="167">
        <f t="shared" si="1701"/>
        <v>19616800.57</v>
      </c>
      <c r="AUO590" s="167">
        <f t="shared" si="1701"/>
        <v>19422991.5</v>
      </c>
      <c r="AUP590" s="167">
        <f t="shared" si="1701"/>
        <v>19744317.5</v>
      </c>
      <c r="AUQ590" s="130" t="s">
        <v>263</v>
      </c>
      <c r="AUR590" s="130" t="s">
        <v>263</v>
      </c>
      <c r="AUS590" s="130" t="s">
        <v>263</v>
      </c>
      <c r="AUT590" s="130" t="s">
        <v>263</v>
      </c>
      <c r="AUU590" s="130" t="s">
        <v>263</v>
      </c>
      <c r="AUV590" s="130" t="s">
        <v>263</v>
      </c>
      <c r="AUW590" s="130" t="s">
        <v>263</v>
      </c>
      <c r="AUX590" s="130" t="s">
        <v>263</v>
      </c>
      <c r="AUY590" s="130" t="s">
        <v>263</v>
      </c>
      <c r="AUZ590" s="130" t="s">
        <v>263</v>
      </c>
      <c r="AVA590" s="130" t="s">
        <v>263</v>
      </c>
      <c r="AVB590" s="130" t="s">
        <v>263</v>
      </c>
      <c r="AVC590" s="130" t="s">
        <v>263</v>
      </c>
      <c r="AVD590" s="130" t="s">
        <v>263</v>
      </c>
      <c r="AVE590" s="130" t="s">
        <v>263</v>
      </c>
      <c r="AVF590" s="167">
        <f t="shared" ref="AVF590:AVK590" si="1702">AVF562+AVF578</f>
        <v>704696186</v>
      </c>
      <c r="AVG590" s="167">
        <f t="shared" si="1702"/>
        <v>713108932</v>
      </c>
      <c r="AVH590" s="167">
        <f t="shared" si="1702"/>
        <v>723360268</v>
      </c>
      <c r="AVI590" s="167">
        <f t="shared" si="1702"/>
        <v>677108247.15999997</v>
      </c>
      <c r="AVJ590" s="167">
        <f t="shared" si="1702"/>
        <v>679598019.13</v>
      </c>
      <c r="AVK590" s="167">
        <f t="shared" si="1702"/>
        <v>690675221.13</v>
      </c>
      <c r="AVL590" s="130" t="s">
        <v>263</v>
      </c>
      <c r="AVM590" s="130" t="s">
        <v>263</v>
      </c>
      <c r="AVN590" s="130" t="s">
        <v>263</v>
      </c>
      <c r="AVO590" s="130" t="s">
        <v>263</v>
      </c>
      <c r="AVP590" s="130" t="s">
        <v>263</v>
      </c>
      <c r="AVQ590" s="130" t="s">
        <v>263</v>
      </c>
      <c r="AVR590" s="130" t="s">
        <v>263</v>
      </c>
      <c r="AVS590" s="130" t="s">
        <v>263</v>
      </c>
      <c r="AVT590" s="130" t="s">
        <v>263</v>
      </c>
      <c r="AVU590" s="130" t="s">
        <v>263</v>
      </c>
      <c r="AVV590" s="130" t="s">
        <v>263</v>
      </c>
      <c r="AVW590" s="130" t="s">
        <v>263</v>
      </c>
    </row>
    <row r="591" spans="1:1271" s="44" customFormat="1">
      <c r="A591" s="24" t="s">
        <v>239</v>
      </c>
      <c r="B591" s="198"/>
      <c r="C591" s="42" t="s">
        <v>105</v>
      </c>
      <c r="D591" s="452"/>
      <c r="E591" s="453"/>
      <c r="F591" s="43"/>
      <c r="G591" s="43"/>
      <c r="H591" s="43"/>
      <c r="I591" s="43"/>
      <c r="J591" s="43"/>
      <c r="K591" s="43"/>
      <c r="L591" s="130" t="s">
        <v>263</v>
      </c>
      <c r="M591" s="130" t="s">
        <v>263</v>
      </c>
      <c r="N591" s="130" t="s">
        <v>263</v>
      </c>
      <c r="O591" s="130" t="s">
        <v>263</v>
      </c>
      <c r="P591" s="130" t="s">
        <v>263</v>
      </c>
      <c r="Q591" s="130" t="s">
        <v>263</v>
      </c>
      <c r="R591" s="130" t="s">
        <v>263</v>
      </c>
      <c r="S591" s="130" t="s">
        <v>263</v>
      </c>
      <c r="T591" s="130" t="s">
        <v>263</v>
      </c>
      <c r="U591" s="43">
        <f>IF(O590=0,0,(AA595-AA594)/O590)</f>
        <v>1.3064822225999999</v>
      </c>
      <c r="V591" s="43">
        <f t="shared" ref="V591:Z591" si="1703">IF(P590=0,0,(AB595-AB594)/P590)</f>
        <v>1.0546265850000001</v>
      </c>
      <c r="W591" s="43">
        <f t="shared" si="1703"/>
        <v>1.1102329101999999</v>
      </c>
      <c r="X591" s="43">
        <f t="shared" si="1703"/>
        <v>0.42599930149999998</v>
      </c>
      <c r="Y591" s="43">
        <f t="shared" si="1703"/>
        <v>0.474462789</v>
      </c>
      <c r="Z591" s="43">
        <f t="shared" si="1703"/>
        <v>0.43790095270000001</v>
      </c>
      <c r="AA591" s="130" t="s">
        <v>263</v>
      </c>
      <c r="AB591" s="130" t="s">
        <v>263</v>
      </c>
      <c r="AC591" s="130" t="s">
        <v>263</v>
      </c>
      <c r="AD591" s="130" t="s">
        <v>263</v>
      </c>
      <c r="AE591" s="130" t="s">
        <v>263</v>
      </c>
      <c r="AF591" s="130" t="s">
        <v>263</v>
      </c>
      <c r="AG591" s="130" t="s">
        <v>263</v>
      </c>
      <c r="AH591" s="130" t="s">
        <v>263</v>
      </c>
      <c r="AI591" s="130" t="s">
        <v>263</v>
      </c>
      <c r="AJ591" s="130" t="s">
        <v>263</v>
      </c>
      <c r="AK591" s="130" t="s">
        <v>263</v>
      </c>
      <c r="AL591" s="130" t="s">
        <v>263</v>
      </c>
      <c r="AM591" s="130" t="s">
        <v>263</v>
      </c>
      <c r="AN591" s="130" t="s">
        <v>263</v>
      </c>
      <c r="AO591" s="130" t="s">
        <v>263</v>
      </c>
      <c r="AP591" s="43">
        <f>IF(AJ590=0,0,(AV595-AV594)/AJ590)</f>
        <v>1.0037418013999999</v>
      </c>
      <c r="AQ591" s="43">
        <f t="shared" ref="AQ591:AU591" si="1704">IF(AK590=0,0,(AW595-AW594)/AK590)</f>
        <v>1.0516081577</v>
      </c>
      <c r="AR591" s="43">
        <f t="shared" si="1704"/>
        <v>1.1049456647</v>
      </c>
      <c r="AS591" s="43">
        <f t="shared" si="1704"/>
        <v>0.43211469629999999</v>
      </c>
      <c r="AT591" s="43">
        <f t="shared" si="1704"/>
        <v>0.4416200415</v>
      </c>
      <c r="AU591" s="43">
        <f t="shared" si="1704"/>
        <v>0.41747000639999998</v>
      </c>
      <c r="AV591" s="130" t="s">
        <v>263</v>
      </c>
      <c r="AW591" s="130" t="s">
        <v>263</v>
      </c>
      <c r="AX591" s="130" t="s">
        <v>263</v>
      </c>
      <c r="AY591" s="130" t="s">
        <v>263</v>
      </c>
      <c r="AZ591" s="130" t="s">
        <v>263</v>
      </c>
      <c r="BA591" s="130" t="s">
        <v>263</v>
      </c>
      <c r="BB591" s="130" t="s">
        <v>263</v>
      </c>
      <c r="BC591" s="130" t="s">
        <v>263</v>
      </c>
      <c r="BD591" s="130" t="s">
        <v>263</v>
      </c>
      <c r="BE591" s="130" t="s">
        <v>263</v>
      </c>
      <c r="BF591" s="130" t="s">
        <v>263</v>
      </c>
      <c r="BG591" s="130" t="s">
        <v>263</v>
      </c>
      <c r="BH591" s="130" t="s">
        <v>263</v>
      </c>
      <c r="BI591" s="130" t="s">
        <v>263</v>
      </c>
      <c r="BJ591" s="130" t="s">
        <v>263</v>
      </c>
      <c r="BK591" s="43">
        <f>IF(BE590=0,0,(BQ595-BQ594)/BE590)</f>
        <v>0.98290901880000003</v>
      </c>
      <c r="BL591" s="43">
        <f t="shared" ref="BL591:BP591" si="1705">IF(BF590=0,0,(BR595-BR594)/BF590)</f>
        <v>1.0557821809000001</v>
      </c>
      <c r="BM591" s="43">
        <f t="shared" si="1705"/>
        <v>1.1122546256000001</v>
      </c>
      <c r="BN591" s="43">
        <f t="shared" si="1705"/>
        <v>0.43761001929999999</v>
      </c>
      <c r="BO591" s="43">
        <f t="shared" si="1705"/>
        <v>0.43405144140000002</v>
      </c>
      <c r="BP591" s="43">
        <f t="shared" si="1705"/>
        <v>0.39828986519999998</v>
      </c>
      <c r="BQ591" s="130" t="s">
        <v>263</v>
      </c>
      <c r="BR591" s="130" t="s">
        <v>263</v>
      </c>
      <c r="BS591" s="130" t="s">
        <v>263</v>
      </c>
      <c r="BT591" s="130" t="s">
        <v>263</v>
      </c>
      <c r="BU591" s="130" t="s">
        <v>263</v>
      </c>
      <c r="BV591" s="130" t="s">
        <v>263</v>
      </c>
      <c r="BW591" s="130" t="s">
        <v>263</v>
      </c>
      <c r="BX591" s="130" t="s">
        <v>263</v>
      </c>
      <c r="BY591" s="130" t="s">
        <v>263</v>
      </c>
      <c r="BZ591" s="130" t="s">
        <v>263</v>
      </c>
      <c r="CA591" s="130" t="s">
        <v>263</v>
      </c>
      <c r="CB591" s="130" t="s">
        <v>263</v>
      </c>
      <c r="CC591" s="130" t="s">
        <v>263</v>
      </c>
      <c r="CD591" s="130" t="s">
        <v>263</v>
      </c>
      <c r="CE591" s="130" t="s">
        <v>263</v>
      </c>
      <c r="CF591" s="43">
        <f>IF(BZ590=0,0,(CL595-CL594)/BZ590)</f>
        <v>0</v>
      </c>
      <c r="CG591" s="43">
        <f t="shared" ref="CG591:CK591" si="1706">IF(CA590=0,0,(CM595-CM594)/CA590)</f>
        <v>0</v>
      </c>
      <c r="CH591" s="43">
        <f t="shared" si="1706"/>
        <v>0</v>
      </c>
      <c r="CI591" s="43">
        <f t="shared" si="1706"/>
        <v>0</v>
      </c>
      <c r="CJ591" s="43">
        <f t="shared" si="1706"/>
        <v>0</v>
      </c>
      <c r="CK591" s="43">
        <f t="shared" si="1706"/>
        <v>0</v>
      </c>
      <c r="CL591" s="130" t="s">
        <v>263</v>
      </c>
      <c r="CM591" s="130" t="s">
        <v>263</v>
      </c>
      <c r="CN591" s="130" t="s">
        <v>263</v>
      </c>
      <c r="CO591" s="130" t="s">
        <v>263</v>
      </c>
      <c r="CP591" s="130" t="s">
        <v>263</v>
      </c>
      <c r="CQ591" s="130" t="s">
        <v>263</v>
      </c>
      <c r="CR591" s="130" t="s">
        <v>263</v>
      </c>
      <c r="CS591" s="130" t="s">
        <v>263</v>
      </c>
      <c r="CT591" s="130" t="s">
        <v>263</v>
      </c>
      <c r="CU591" s="130" t="s">
        <v>263</v>
      </c>
      <c r="CV591" s="130" t="s">
        <v>263</v>
      </c>
      <c r="CW591" s="130" t="s">
        <v>263</v>
      </c>
      <c r="CX591" s="130" t="s">
        <v>263</v>
      </c>
      <c r="CY591" s="130" t="s">
        <v>263</v>
      </c>
      <c r="CZ591" s="130" t="s">
        <v>263</v>
      </c>
      <c r="DA591" s="43">
        <f>IF(CU590=0,0,(DG595-DG594)/CU590)</f>
        <v>1.0030677279</v>
      </c>
      <c r="DB591" s="43">
        <f t="shared" ref="DB591:DF591" si="1707">IF(CV590=0,0,(DH595-DH594)/CV590)</f>
        <v>1.0396028053999999</v>
      </c>
      <c r="DC591" s="43">
        <f t="shared" si="1707"/>
        <v>1.0839749137000001</v>
      </c>
      <c r="DD591" s="43">
        <f t="shared" si="1707"/>
        <v>0.52560779899999999</v>
      </c>
      <c r="DE591" s="43">
        <f t="shared" si="1707"/>
        <v>0.51416881240000001</v>
      </c>
      <c r="DF591" s="43">
        <f t="shared" si="1707"/>
        <v>0.48354984690000002</v>
      </c>
      <c r="DG591" s="130" t="s">
        <v>263</v>
      </c>
      <c r="DH591" s="130" t="s">
        <v>263</v>
      </c>
      <c r="DI591" s="130" t="s">
        <v>263</v>
      </c>
      <c r="DJ591" s="130" t="s">
        <v>263</v>
      </c>
      <c r="DK591" s="130" t="s">
        <v>263</v>
      </c>
      <c r="DL591" s="130" t="s">
        <v>263</v>
      </c>
      <c r="DM591" s="130" t="s">
        <v>263</v>
      </c>
      <c r="DN591" s="130" t="s">
        <v>263</v>
      </c>
      <c r="DO591" s="130" t="s">
        <v>263</v>
      </c>
      <c r="DP591" s="130" t="s">
        <v>263</v>
      </c>
      <c r="DQ591" s="130" t="s">
        <v>263</v>
      </c>
      <c r="DR591" s="130" t="s">
        <v>263</v>
      </c>
      <c r="DS591" s="130" t="s">
        <v>263</v>
      </c>
      <c r="DT591" s="130" t="s">
        <v>263</v>
      </c>
      <c r="DU591" s="130" t="s">
        <v>263</v>
      </c>
      <c r="DV591" s="43">
        <f>IF(DP590=0,0,(EB595-EB594)/DP590)</f>
        <v>0.99151389720000005</v>
      </c>
      <c r="DW591" s="43">
        <f t="shared" ref="DW591:EA591" si="1708">IF(DQ590=0,0,(EC595-EC594)/DQ590)</f>
        <v>1.0539671447000001</v>
      </c>
      <c r="DX591" s="43">
        <f t="shared" si="1708"/>
        <v>1.1090831224</v>
      </c>
      <c r="DY591" s="43">
        <f t="shared" si="1708"/>
        <v>0.55720179709999995</v>
      </c>
      <c r="DZ591" s="43">
        <f t="shared" si="1708"/>
        <v>0.54823119480000004</v>
      </c>
      <c r="EA591" s="43">
        <f t="shared" si="1708"/>
        <v>0.51944039909999995</v>
      </c>
      <c r="EB591" s="130" t="s">
        <v>263</v>
      </c>
      <c r="EC591" s="130" t="s">
        <v>263</v>
      </c>
      <c r="ED591" s="130" t="s">
        <v>263</v>
      </c>
      <c r="EE591" s="130" t="s">
        <v>263</v>
      </c>
      <c r="EF591" s="130" t="s">
        <v>263</v>
      </c>
      <c r="EG591" s="130" t="s">
        <v>263</v>
      </c>
      <c r="EH591" s="130" t="s">
        <v>263</v>
      </c>
      <c r="EI591" s="130" t="s">
        <v>263</v>
      </c>
      <c r="EJ591" s="130" t="s">
        <v>263</v>
      </c>
      <c r="EK591" s="130" t="s">
        <v>263</v>
      </c>
      <c r="EL591" s="130" t="s">
        <v>263</v>
      </c>
      <c r="EM591" s="130" t="s">
        <v>263</v>
      </c>
      <c r="EN591" s="130" t="s">
        <v>263</v>
      </c>
      <c r="EO591" s="130" t="s">
        <v>263</v>
      </c>
      <c r="EP591" s="130" t="s">
        <v>263</v>
      </c>
      <c r="EQ591" s="43">
        <f>IF(EK590=0,0,(EW595-EW594)/EK590)</f>
        <v>1.0045404501999999</v>
      </c>
      <c r="ER591" s="43">
        <f t="shared" ref="ER591:EV591" si="1709">IF(EL590=0,0,(EX595-EX594)/EL590)</f>
        <v>1.0627666348</v>
      </c>
      <c r="ES591" s="43">
        <f t="shared" si="1709"/>
        <v>1.1244038654999999</v>
      </c>
      <c r="ET591" s="43">
        <f t="shared" si="1709"/>
        <v>0.53359777819999998</v>
      </c>
      <c r="EU591" s="43">
        <f t="shared" si="1709"/>
        <v>0.493538535</v>
      </c>
      <c r="EV591" s="43">
        <f t="shared" si="1709"/>
        <v>0.46637425160000001</v>
      </c>
      <c r="EW591" s="130" t="s">
        <v>263</v>
      </c>
      <c r="EX591" s="130" t="s">
        <v>263</v>
      </c>
      <c r="EY591" s="130" t="s">
        <v>263</v>
      </c>
      <c r="EZ591" s="130" t="s">
        <v>263</v>
      </c>
      <c r="FA591" s="130" t="s">
        <v>263</v>
      </c>
      <c r="FB591" s="130" t="s">
        <v>263</v>
      </c>
      <c r="FC591" s="130" t="s">
        <v>263</v>
      </c>
      <c r="FD591" s="130" t="s">
        <v>263</v>
      </c>
      <c r="FE591" s="130" t="s">
        <v>263</v>
      </c>
      <c r="FF591" s="130" t="s">
        <v>263</v>
      </c>
      <c r="FG591" s="130" t="s">
        <v>263</v>
      </c>
      <c r="FH591" s="130" t="s">
        <v>263</v>
      </c>
      <c r="FI591" s="130" t="s">
        <v>263</v>
      </c>
      <c r="FJ591" s="130" t="s">
        <v>263</v>
      </c>
      <c r="FK591" s="130" t="s">
        <v>263</v>
      </c>
      <c r="FL591" s="43">
        <f>IF(FF590=0,0,(FR595-FR594)/FF590)</f>
        <v>1.0030763075</v>
      </c>
      <c r="FM591" s="43">
        <f t="shared" ref="FM591:FQ591" si="1710">IF(FG590=0,0,(FS595-FS594)/FG590)</f>
        <v>1.0403021827000001</v>
      </c>
      <c r="FN591" s="43">
        <f t="shared" si="1710"/>
        <v>1.0851788957999999</v>
      </c>
      <c r="FO591" s="43">
        <f t="shared" si="1710"/>
        <v>0.4448972665</v>
      </c>
      <c r="FP591" s="43">
        <f t="shared" si="1710"/>
        <v>0.41162739770000001</v>
      </c>
      <c r="FQ591" s="43">
        <f t="shared" si="1710"/>
        <v>0.39056862339999998</v>
      </c>
      <c r="FR591" s="130" t="s">
        <v>263</v>
      </c>
      <c r="FS591" s="130" t="s">
        <v>263</v>
      </c>
      <c r="FT591" s="130" t="s">
        <v>263</v>
      </c>
      <c r="FU591" s="130" t="s">
        <v>263</v>
      </c>
      <c r="FV591" s="130" t="s">
        <v>263</v>
      </c>
      <c r="FW591" s="130" t="s">
        <v>263</v>
      </c>
      <c r="FX591" s="130" t="s">
        <v>263</v>
      </c>
      <c r="FY591" s="130" t="s">
        <v>263</v>
      </c>
      <c r="FZ591" s="130" t="s">
        <v>263</v>
      </c>
      <c r="GA591" s="130" t="s">
        <v>263</v>
      </c>
      <c r="GB591" s="130" t="s">
        <v>263</v>
      </c>
      <c r="GC591" s="130" t="s">
        <v>263</v>
      </c>
      <c r="GD591" s="130" t="s">
        <v>263</v>
      </c>
      <c r="GE591" s="130" t="s">
        <v>263</v>
      </c>
      <c r="GF591" s="130" t="s">
        <v>263</v>
      </c>
      <c r="GG591" s="43">
        <f>IF(GA590=0,0,(GM595-GM594)/GA590)</f>
        <v>0</v>
      </c>
      <c r="GH591" s="43">
        <f t="shared" ref="GH591:GL591" si="1711">IF(GB590=0,0,(GN595-GN594)/GB590)</f>
        <v>0</v>
      </c>
      <c r="GI591" s="43">
        <f t="shared" si="1711"/>
        <v>0</v>
      </c>
      <c r="GJ591" s="43">
        <f t="shared" si="1711"/>
        <v>0</v>
      </c>
      <c r="GK591" s="43">
        <f t="shared" si="1711"/>
        <v>0</v>
      </c>
      <c r="GL591" s="43">
        <f t="shared" si="1711"/>
        <v>0</v>
      </c>
      <c r="GM591" s="130" t="s">
        <v>263</v>
      </c>
      <c r="GN591" s="130" t="s">
        <v>263</v>
      </c>
      <c r="GO591" s="130" t="s">
        <v>263</v>
      </c>
      <c r="GP591" s="130" t="s">
        <v>263</v>
      </c>
      <c r="GQ591" s="130" t="s">
        <v>263</v>
      </c>
      <c r="GR591" s="130" t="s">
        <v>263</v>
      </c>
      <c r="GS591" s="130" t="s">
        <v>263</v>
      </c>
      <c r="GT591" s="130" t="s">
        <v>263</v>
      </c>
      <c r="GU591" s="130" t="s">
        <v>263</v>
      </c>
      <c r="GV591" s="130" t="s">
        <v>263</v>
      </c>
      <c r="GW591" s="130" t="s">
        <v>263</v>
      </c>
      <c r="GX591" s="130" t="s">
        <v>263</v>
      </c>
      <c r="GY591" s="130" t="s">
        <v>263</v>
      </c>
      <c r="GZ591" s="130" t="s">
        <v>263</v>
      </c>
      <c r="HA591" s="130" t="s">
        <v>263</v>
      </c>
      <c r="HB591" s="43">
        <f>IF(GV590=0,0,(HH595-HH594)/GV590)</f>
        <v>0.95680669569999999</v>
      </c>
      <c r="HC591" s="43">
        <f t="shared" ref="HC591:HG591" si="1712">IF(GW590=0,0,(HI595-HI594)/GW590)</f>
        <v>1.0386747346</v>
      </c>
      <c r="HD591" s="43">
        <f t="shared" si="1712"/>
        <v>1.0823493868</v>
      </c>
      <c r="HE591" s="43">
        <f t="shared" si="1712"/>
        <v>0.47842221619999997</v>
      </c>
      <c r="HF591" s="43">
        <f t="shared" si="1712"/>
        <v>0.47327012239999999</v>
      </c>
      <c r="HG591" s="43">
        <f t="shared" si="1712"/>
        <v>0.44720975439999999</v>
      </c>
      <c r="HH591" s="130" t="s">
        <v>263</v>
      </c>
      <c r="HI591" s="130" t="s">
        <v>263</v>
      </c>
      <c r="HJ591" s="130" t="s">
        <v>263</v>
      </c>
      <c r="HK591" s="130" t="s">
        <v>263</v>
      </c>
      <c r="HL591" s="130" t="s">
        <v>263</v>
      </c>
      <c r="HM591" s="130" t="s">
        <v>263</v>
      </c>
      <c r="HN591" s="130" t="s">
        <v>263</v>
      </c>
      <c r="HO591" s="130" t="s">
        <v>263</v>
      </c>
      <c r="HP591" s="130" t="s">
        <v>263</v>
      </c>
      <c r="HQ591" s="130" t="s">
        <v>263</v>
      </c>
      <c r="HR591" s="130" t="s">
        <v>263</v>
      </c>
      <c r="HS591" s="130" t="s">
        <v>263</v>
      </c>
      <c r="HT591" s="130" t="s">
        <v>263</v>
      </c>
      <c r="HU591" s="130" t="s">
        <v>263</v>
      </c>
      <c r="HV591" s="130" t="s">
        <v>263</v>
      </c>
      <c r="HW591" s="43">
        <f>IF(HQ590=0,0,(IC595-IC594)/HQ590)</f>
        <v>1.0039991464</v>
      </c>
      <c r="HX591" s="43">
        <f t="shared" ref="HX591:IB591" si="1713">IF(HR590=0,0,(ID595-ID594)/HR590)</f>
        <v>1.0502753075</v>
      </c>
      <c r="HY591" s="43">
        <f t="shared" si="1713"/>
        <v>1.1026204416000001</v>
      </c>
      <c r="HZ591" s="43">
        <f t="shared" si="1713"/>
        <v>0.54744608859999999</v>
      </c>
      <c r="IA591" s="43">
        <f t="shared" si="1713"/>
        <v>0.45976084740000001</v>
      </c>
      <c r="IB591" s="43">
        <f t="shared" si="1713"/>
        <v>0.42919533329999998</v>
      </c>
      <c r="IC591" s="130" t="s">
        <v>263</v>
      </c>
      <c r="ID591" s="130" t="s">
        <v>263</v>
      </c>
      <c r="IE591" s="130" t="s">
        <v>263</v>
      </c>
      <c r="IF591" s="130" t="s">
        <v>263</v>
      </c>
      <c r="IG591" s="130" t="s">
        <v>263</v>
      </c>
      <c r="IH591" s="130" t="s">
        <v>263</v>
      </c>
      <c r="II591" s="130" t="s">
        <v>263</v>
      </c>
      <c r="IJ591" s="130" t="s">
        <v>263</v>
      </c>
      <c r="IK591" s="130" t="s">
        <v>263</v>
      </c>
      <c r="IL591" s="130" t="s">
        <v>263</v>
      </c>
      <c r="IM591" s="130" t="s">
        <v>263</v>
      </c>
      <c r="IN591" s="130" t="s">
        <v>263</v>
      </c>
      <c r="IO591" s="130" t="s">
        <v>263</v>
      </c>
      <c r="IP591" s="130" t="s">
        <v>263</v>
      </c>
      <c r="IQ591" s="130" t="s">
        <v>263</v>
      </c>
      <c r="IR591" s="43">
        <f>IF(IL590=0,0,(IX595-IX594)/IL590)</f>
        <v>1.0033947779000001</v>
      </c>
      <c r="IS591" s="43">
        <f t="shared" ref="IS591:IW591" si="1714">IF(IM590=0,0,(IY595-IY594)/IM590)</f>
        <v>1.0426119294</v>
      </c>
      <c r="IT591" s="43">
        <f t="shared" si="1714"/>
        <v>1.0892300301</v>
      </c>
      <c r="IU591" s="43">
        <f t="shared" si="1714"/>
        <v>0.4649976851</v>
      </c>
      <c r="IV591" s="43">
        <f t="shared" si="1714"/>
        <v>0.42873235170000001</v>
      </c>
      <c r="IW591" s="43">
        <f t="shared" si="1714"/>
        <v>0.39952286720000002</v>
      </c>
      <c r="IX591" s="130" t="s">
        <v>263</v>
      </c>
      <c r="IY591" s="130" t="s">
        <v>263</v>
      </c>
      <c r="IZ591" s="130" t="s">
        <v>263</v>
      </c>
      <c r="JA591" s="130" t="s">
        <v>263</v>
      </c>
      <c r="JB591" s="130" t="s">
        <v>263</v>
      </c>
      <c r="JC591" s="130" t="s">
        <v>263</v>
      </c>
      <c r="JD591" s="130" t="s">
        <v>263</v>
      </c>
      <c r="JE591" s="130" t="s">
        <v>263</v>
      </c>
      <c r="JF591" s="130" t="s">
        <v>263</v>
      </c>
      <c r="JG591" s="130" t="s">
        <v>263</v>
      </c>
      <c r="JH591" s="130" t="s">
        <v>263</v>
      </c>
      <c r="JI591" s="130" t="s">
        <v>263</v>
      </c>
      <c r="JJ591" s="130" t="s">
        <v>263</v>
      </c>
      <c r="JK591" s="130" t="s">
        <v>263</v>
      </c>
      <c r="JL591" s="130" t="s">
        <v>263</v>
      </c>
      <c r="JM591" s="43">
        <f>IF(JG590=0,0,(JS595-JS594)/JG590)</f>
        <v>1.0034636000999999</v>
      </c>
      <c r="JN591" s="43">
        <f t="shared" ref="JN591:JR591" si="1715">IF(JH590=0,0,(JT595-JT594)/JH590)</f>
        <v>1.0396430651999999</v>
      </c>
      <c r="JO591" s="43">
        <f t="shared" si="1715"/>
        <v>1.0840087946000001</v>
      </c>
      <c r="JP591" s="43">
        <f t="shared" si="1715"/>
        <v>0.67829947180000005</v>
      </c>
      <c r="JQ591" s="43">
        <f t="shared" si="1715"/>
        <v>0.59949628769999996</v>
      </c>
      <c r="JR591" s="43">
        <f t="shared" si="1715"/>
        <v>0.57592542810000003</v>
      </c>
      <c r="JS591" s="130" t="s">
        <v>263</v>
      </c>
      <c r="JT591" s="130" t="s">
        <v>263</v>
      </c>
      <c r="JU591" s="130" t="s">
        <v>263</v>
      </c>
      <c r="JV591" s="130" t="s">
        <v>263</v>
      </c>
      <c r="JW591" s="130" t="s">
        <v>263</v>
      </c>
      <c r="JX591" s="130" t="s">
        <v>263</v>
      </c>
      <c r="JY591" s="130" t="s">
        <v>263</v>
      </c>
      <c r="JZ591" s="130" t="s">
        <v>263</v>
      </c>
      <c r="KA591" s="130" t="s">
        <v>263</v>
      </c>
      <c r="KB591" s="130" t="s">
        <v>263</v>
      </c>
      <c r="KC591" s="130" t="s">
        <v>263</v>
      </c>
      <c r="KD591" s="130" t="s">
        <v>263</v>
      </c>
      <c r="KE591" s="130" t="s">
        <v>263</v>
      </c>
      <c r="KF591" s="130" t="s">
        <v>263</v>
      </c>
      <c r="KG591" s="130" t="s">
        <v>263</v>
      </c>
      <c r="KH591" s="43">
        <f>IF(KB590=0,0,(KN595-KN594)/KB590)</f>
        <v>1.0040792735999999</v>
      </c>
      <c r="KI591" s="43">
        <f t="shared" ref="KI591:KM591" si="1716">IF(KC590=0,0,(KO595-KO594)/KC590)</f>
        <v>1.0511952883</v>
      </c>
      <c r="KJ591" s="43">
        <f t="shared" si="1716"/>
        <v>1.1042280346</v>
      </c>
      <c r="KK591" s="43">
        <f t="shared" si="1716"/>
        <v>0.47798755370000001</v>
      </c>
      <c r="KL591" s="43">
        <f t="shared" si="1716"/>
        <v>0.41156072189999998</v>
      </c>
      <c r="KM591" s="43">
        <f t="shared" si="1716"/>
        <v>0.3847077539</v>
      </c>
      <c r="KN591" s="130" t="s">
        <v>263</v>
      </c>
      <c r="KO591" s="130" t="s">
        <v>263</v>
      </c>
      <c r="KP591" s="130" t="s">
        <v>263</v>
      </c>
      <c r="KQ591" s="130" t="s">
        <v>263</v>
      </c>
      <c r="KR591" s="130" t="s">
        <v>263</v>
      </c>
      <c r="KS591" s="130" t="s">
        <v>263</v>
      </c>
      <c r="KT591" s="130" t="s">
        <v>263</v>
      </c>
      <c r="KU591" s="130" t="s">
        <v>263</v>
      </c>
      <c r="KV591" s="130" t="s">
        <v>263</v>
      </c>
      <c r="KW591" s="130" t="s">
        <v>263</v>
      </c>
      <c r="KX591" s="130" t="s">
        <v>263</v>
      </c>
      <c r="KY591" s="130" t="s">
        <v>263</v>
      </c>
      <c r="KZ591" s="130" t="s">
        <v>263</v>
      </c>
      <c r="LA591" s="130" t="s">
        <v>263</v>
      </c>
      <c r="LB591" s="130" t="s">
        <v>263</v>
      </c>
      <c r="LC591" s="43">
        <f>IF(KW590=0,0,(LI595-LI594)/KW590)</f>
        <v>1.0038472874</v>
      </c>
      <c r="LD591" s="43">
        <f t="shared" ref="LD591:LH591" si="1717">IF(KX590=0,0,(LJ595-LJ594)/KX590)</f>
        <v>1.0440532330000001</v>
      </c>
      <c r="LE591" s="43">
        <f t="shared" si="1717"/>
        <v>1.0917504250000001</v>
      </c>
      <c r="LF591" s="43">
        <f t="shared" si="1717"/>
        <v>0.42893187659999998</v>
      </c>
      <c r="LG591" s="43">
        <f t="shared" si="1717"/>
        <v>0.37276542940000001</v>
      </c>
      <c r="LH591" s="43">
        <f t="shared" si="1717"/>
        <v>0.35303179070000001</v>
      </c>
      <c r="LI591" s="130" t="s">
        <v>263</v>
      </c>
      <c r="LJ591" s="130" t="s">
        <v>263</v>
      </c>
      <c r="LK591" s="130" t="s">
        <v>263</v>
      </c>
      <c r="LL591" s="130" t="s">
        <v>263</v>
      </c>
      <c r="LM591" s="130" t="s">
        <v>263</v>
      </c>
      <c r="LN591" s="130" t="s">
        <v>263</v>
      </c>
      <c r="LO591" s="130" t="s">
        <v>263</v>
      </c>
      <c r="LP591" s="130" t="s">
        <v>263</v>
      </c>
      <c r="LQ591" s="130" t="s">
        <v>263</v>
      </c>
      <c r="LR591" s="130" t="s">
        <v>263</v>
      </c>
      <c r="LS591" s="130" t="s">
        <v>263</v>
      </c>
      <c r="LT591" s="130" t="s">
        <v>263</v>
      </c>
      <c r="LU591" s="130" t="s">
        <v>263</v>
      </c>
      <c r="LV591" s="130" t="s">
        <v>263</v>
      </c>
      <c r="LW591" s="130" t="s">
        <v>263</v>
      </c>
      <c r="LX591" s="43">
        <f>IF(LR590=0,0,(MD595-MD594)/LR590)</f>
        <v>1.0035449239000001</v>
      </c>
      <c r="LY591" s="43">
        <f t="shared" ref="LY591:MC591" si="1718">IF(LS590=0,0,(ME595-ME594)/LS590)</f>
        <v>1.0441128174000001</v>
      </c>
      <c r="LZ591" s="43">
        <f t="shared" si="1718"/>
        <v>1.0918434264000001</v>
      </c>
      <c r="MA591" s="43">
        <f t="shared" si="1718"/>
        <v>0.57364446499999999</v>
      </c>
      <c r="MB591" s="43">
        <f t="shared" si="1718"/>
        <v>0.52226609209999997</v>
      </c>
      <c r="MC591" s="43">
        <f t="shared" si="1718"/>
        <v>0.49647594709999998</v>
      </c>
      <c r="MD591" s="130" t="s">
        <v>263</v>
      </c>
      <c r="ME591" s="130" t="s">
        <v>263</v>
      </c>
      <c r="MF591" s="130" t="s">
        <v>263</v>
      </c>
      <c r="MG591" s="130" t="s">
        <v>263</v>
      </c>
      <c r="MH591" s="130" t="s">
        <v>263</v>
      </c>
      <c r="MI591" s="130" t="s">
        <v>263</v>
      </c>
      <c r="MJ591" s="130" t="s">
        <v>263</v>
      </c>
      <c r="MK591" s="130" t="s">
        <v>263</v>
      </c>
      <c r="ML591" s="130" t="s">
        <v>263</v>
      </c>
      <c r="MM591" s="130" t="s">
        <v>263</v>
      </c>
      <c r="MN591" s="130" t="s">
        <v>263</v>
      </c>
      <c r="MO591" s="130" t="s">
        <v>263</v>
      </c>
      <c r="MP591" s="130" t="s">
        <v>263</v>
      </c>
      <c r="MQ591" s="130" t="s">
        <v>263</v>
      </c>
      <c r="MR591" s="130" t="s">
        <v>263</v>
      </c>
      <c r="MS591" s="43">
        <f>IF(MM590=0,0,(MY595-MY594)/MM590)</f>
        <v>1.0037127943999999</v>
      </c>
      <c r="MT591" s="43">
        <f t="shared" ref="MT591:MX591" si="1719">IF(MN590=0,0,(MZ595-MZ594)/MN590)</f>
        <v>1.0488559914</v>
      </c>
      <c r="MU591" s="43">
        <f t="shared" si="1719"/>
        <v>1.1001446619999999</v>
      </c>
      <c r="MV591" s="43">
        <f t="shared" si="1719"/>
        <v>0.66958299480000005</v>
      </c>
      <c r="MW591" s="43">
        <f t="shared" si="1719"/>
        <v>0.59235355020000002</v>
      </c>
      <c r="MX591" s="43">
        <f t="shared" si="1719"/>
        <v>0.55190447769999995</v>
      </c>
      <c r="MY591" s="130" t="s">
        <v>263</v>
      </c>
      <c r="MZ591" s="130" t="s">
        <v>263</v>
      </c>
      <c r="NA591" s="130" t="s">
        <v>263</v>
      </c>
      <c r="NB591" s="130" t="s">
        <v>263</v>
      </c>
      <c r="NC591" s="130" t="s">
        <v>263</v>
      </c>
      <c r="ND591" s="130" t="s">
        <v>263</v>
      </c>
      <c r="NE591" s="130" t="s">
        <v>263</v>
      </c>
      <c r="NF591" s="130" t="s">
        <v>263</v>
      </c>
      <c r="NG591" s="130" t="s">
        <v>263</v>
      </c>
      <c r="NH591" s="130" t="s">
        <v>263</v>
      </c>
      <c r="NI591" s="130" t="s">
        <v>263</v>
      </c>
      <c r="NJ591" s="130" t="s">
        <v>263</v>
      </c>
      <c r="NK591" s="130" t="s">
        <v>263</v>
      </c>
      <c r="NL591" s="130" t="s">
        <v>263</v>
      </c>
      <c r="NM591" s="130" t="s">
        <v>263</v>
      </c>
      <c r="NN591" s="43">
        <f>IF(NH590=0,0,(NT595-NT594)/NH590)</f>
        <v>1.0031076783999999</v>
      </c>
      <c r="NO591" s="43">
        <f t="shared" ref="NO591:NS591" si="1720">IF(NI590=0,0,(NU595-NU594)/NI590)</f>
        <v>1.0374744614</v>
      </c>
      <c r="NP591" s="43">
        <f t="shared" si="1720"/>
        <v>1.0802452558</v>
      </c>
      <c r="NQ591" s="43">
        <f t="shared" si="1720"/>
        <v>0.4012319875</v>
      </c>
      <c r="NR591" s="43">
        <f t="shared" si="1720"/>
        <v>0.3779625532</v>
      </c>
      <c r="NS591" s="43">
        <f t="shared" si="1720"/>
        <v>0.354788985</v>
      </c>
      <c r="NT591" s="130" t="s">
        <v>263</v>
      </c>
      <c r="NU591" s="130" t="s">
        <v>263</v>
      </c>
      <c r="NV591" s="130" t="s">
        <v>263</v>
      </c>
      <c r="NW591" s="130" t="s">
        <v>263</v>
      </c>
      <c r="NX591" s="130" t="s">
        <v>263</v>
      </c>
      <c r="NY591" s="130" t="s">
        <v>263</v>
      </c>
      <c r="NZ591" s="130" t="s">
        <v>263</v>
      </c>
      <c r="OA591" s="130" t="s">
        <v>263</v>
      </c>
      <c r="OB591" s="130" t="s">
        <v>263</v>
      </c>
      <c r="OC591" s="130" t="s">
        <v>263</v>
      </c>
      <c r="OD591" s="130" t="s">
        <v>263</v>
      </c>
      <c r="OE591" s="130" t="s">
        <v>263</v>
      </c>
      <c r="OF591" s="130" t="s">
        <v>263</v>
      </c>
      <c r="OG591" s="130" t="s">
        <v>263</v>
      </c>
      <c r="OH591" s="130" t="s">
        <v>263</v>
      </c>
      <c r="OI591" s="43">
        <f>IF(OC590=0,0,(OO595-OO594)/OC590)</f>
        <v>1.0035774351</v>
      </c>
      <c r="OJ591" s="43">
        <f t="shared" ref="OJ591:ON591" si="1721">IF(OD590=0,0,(OP595-OP594)/OD590)</f>
        <v>1.0506905247</v>
      </c>
      <c r="OK591" s="43">
        <f t="shared" si="1721"/>
        <v>1.1033574314000001</v>
      </c>
      <c r="OL591" s="43">
        <f t="shared" si="1721"/>
        <v>0.56454384840000005</v>
      </c>
      <c r="OM591" s="43">
        <f t="shared" si="1721"/>
        <v>0.55422968630000002</v>
      </c>
      <c r="ON591" s="43">
        <f t="shared" si="1721"/>
        <v>0.52476363989999997</v>
      </c>
      <c r="OO591" s="130" t="s">
        <v>263</v>
      </c>
      <c r="OP591" s="130" t="s">
        <v>263</v>
      </c>
      <c r="OQ591" s="130" t="s">
        <v>263</v>
      </c>
      <c r="OR591" s="130" t="s">
        <v>263</v>
      </c>
      <c r="OS591" s="130" t="s">
        <v>263</v>
      </c>
      <c r="OT591" s="130" t="s">
        <v>263</v>
      </c>
      <c r="OU591" s="130" t="s">
        <v>263</v>
      </c>
      <c r="OV591" s="130" t="s">
        <v>263</v>
      </c>
      <c r="OW591" s="130" t="s">
        <v>263</v>
      </c>
      <c r="OX591" s="130" t="s">
        <v>263</v>
      </c>
      <c r="OY591" s="130" t="s">
        <v>263</v>
      </c>
      <c r="OZ591" s="130" t="s">
        <v>263</v>
      </c>
      <c r="PA591" s="130" t="s">
        <v>263</v>
      </c>
      <c r="PB591" s="130" t="s">
        <v>263</v>
      </c>
      <c r="PC591" s="130" t="s">
        <v>263</v>
      </c>
      <c r="PD591" s="43">
        <f>IF(OX590=0,0,(PJ595-PJ594)/OX590)</f>
        <v>1.0034973259</v>
      </c>
      <c r="PE591" s="43">
        <f t="shared" ref="PE591:PI591" si="1722">IF(OY590=0,0,(PK595-PK594)/OY590)</f>
        <v>1.0443036913999999</v>
      </c>
      <c r="PF591" s="43">
        <f t="shared" si="1722"/>
        <v>1.0921399412999999</v>
      </c>
      <c r="PG591" s="43">
        <f t="shared" si="1722"/>
        <v>0.44842504010000001</v>
      </c>
      <c r="PH591" s="43">
        <f t="shared" si="1722"/>
        <v>0.43212057860000003</v>
      </c>
      <c r="PI591" s="43">
        <f t="shared" si="1722"/>
        <v>0.41041698409999999</v>
      </c>
      <c r="PJ591" s="130" t="s">
        <v>263</v>
      </c>
      <c r="PK591" s="130" t="s">
        <v>263</v>
      </c>
      <c r="PL591" s="130" t="s">
        <v>263</v>
      </c>
      <c r="PM591" s="130" t="s">
        <v>263</v>
      </c>
      <c r="PN591" s="130" t="s">
        <v>263</v>
      </c>
      <c r="PO591" s="130" t="s">
        <v>263</v>
      </c>
      <c r="PP591" s="130" t="s">
        <v>263</v>
      </c>
      <c r="PQ591" s="130" t="s">
        <v>263</v>
      </c>
      <c r="PR591" s="130" t="s">
        <v>263</v>
      </c>
      <c r="PS591" s="130" t="s">
        <v>263</v>
      </c>
      <c r="PT591" s="130" t="s">
        <v>263</v>
      </c>
      <c r="PU591" s="130" t="s">
        <v>263</v>
      </c>
      <c r="PV591" s="130" t="s">
        <v>263</v>
      </c>
      <c r="PW591" s="130" t="s">
        <v>263</v>
      </c>
      <c r="PX591" s="130" t="s">
        <v>263</v>
      </c>
      <c r="PY591" s="43">
        <f>IF(PS590=0,0,(QE595-QE594)/PS590)</f>
        <v>1.0039832983000001</v>
      </c>
      <c r="PZ591" s="43">
        <f t="shared" ref="PZ591:QD591" si="1723">IF(PT590=0,0,(QF595-QF594)/PT590)</f>
        <v>1.0515276912</v>
      </c>
      <c r="QA591" s="43">
        <f t="shared" si="1723"/>
        <v>1.1047978869999999</v>
      </c>
      <c r="QB591" s="43">
        <f t="shared" si="1723"/>
        <v>0.55058387659999997</v>
      </c>
      <c r="QC591" s="43">
        <f t="shared" si="1723"/>
        <v>0.49893051399999999</v>
      </c>
      <c r="QD591" s="43">
        <f t="shared" si="1723"/>
        <v>0.47180890250000002</v>
      </c>
      <c r="QE591" s="130" t="s">
        <v>263</v>
      </c>
      <c r="QF591" s="130" t="s">
        <v>263</v>
      </c>
      <c r="QG591" s="130" t="s">
        <v>263</v>
      </c>
      <c r="QH591" s="130" t="s">
        <v>263</v>
      </c>
      <c r="QI591" s="130" t="s">
        <v>263</v>
      </c>
      <c r="QJ591" s="130" t="s">
        <v>263</v>
      </c>
      <c r="QK591" s="130" t="s">
        <v>263</v>
      </c>
      <c r="QL591" s="130" t="s">
        <v>263</v>
      </c>
      <c r="QM591" s="130" t="s">
        <v>263</v>
      </c>
      <c r="QN591" s="130" t="s">
        <v>263</v>
      </c>
      <c r="QO591" s="130" t="s">
        <v>263</v>
      </c>
      <c r="QP591" s="130" t="s">
        <v>263</v>
      </c>
      <c r="QQ591" s="130" t="s">
        <v>263</v>
      </c>
      <c r="QR591" s="130" t="s">
        <v>263</v>
      </c>
      <c r="QS591" s="130" t="s">
        <v>263</v>
      </c>
      <c r="QT591" s="43">
        <f>IF(QN590=0,0,(QZ595-QZ594)/QN590)</f>
        <v>1.0032862187</v>
      </c>
      <c r="QU591" s="43">
        <f t="shared" ref="QU591:QY591" si="1724">IF(QO590=0,0,(RA595-RA594)/QO590)</f>
        <v>1.0420072646</v>
      </c>
      <c r="QV591" s="43">
        <f t="shared" si="1724"/>
        <v>1.0881673903</v>
      </c>
      <c r="QW591" s="43">
        <f t="shared" si="1724"/>
        <v>0.49597559629999999</v>
      </c>
      <c r="QX591" s="43">
        <f t="shared" si="1724"/>
        <v>0.46560670840000001</v>
      </c>
      <c r="QY591" s="43">
        <f t="shared" si="1724"/>
        <v>0.43348142919999999</v>
      </c>
      <c r="QZ591" s="130" t="s">
        <v>263</v>
      </c>
      <c r="RA591" s="130" t="s">
        <v>263</v>
      </c>
      <c r="RB591" s="130" t="s">
        <v>263</v>
      </c>
      <c r="RC591" s="130" t="s">
        <v>263</v>
      </c>
      <c r="RD591" s="130" t="s">
        <v>263</v>
      </c>
      <c r="RE591" s="130" t="s">
        <v>263</v>
      </c>
      <c r="RF591" s="130" t="s">
        <v>263</v>
      </c>
      <c r="RG591" s="130" t="s">
        <v>263</v>
      </c>
      <c r="RH591" s="130" t="s">
        <v>263</v>
      </c>
      <c r="RI591" s="130" t="s">
        <v>263</v>
      </c>
      <c r="RJ591" s="130" t="s">
        <v>263</v>
      </c>
      <c r="RK591" s="130" t="s">
        <v>263</v>
      </c>
      <c r="RL591" s="130" t="s">
        <v>263</v>
      </c>
      <c r="RM591" s="130" t="s">
        <v>263</v>
      </c>
      <c r="RN591" s="130" t="s">
        <v>263</v>
      </c>
      <c r="RO591" s="43">
        <f>IF(RI590=0,0,(RU595-RU594)/RI590)</f>
        <v>0.943299679</v>
      </c>
      <c r="RP591" s="43">
        <f t="shared" ref="RP591:RT591" si="1725">IF(RJ590=0,0,(RV595-RV594)/RJ590)</f>
        <v>1.0464288317999999</v>
      </c>
      <c r="RQ591" s="43">
        <f t="shared" si="1725"/>
        <v>1.0958943649999999</v>
      </c>
      <c r="RR591" s="43">
        <f t="shared" si="1725"/>
        <v>0.34240562899999999</v>
      </c>
      <c r="RS591" s="43">
        <f t="shared" si="1725"/>
        <v>0.3443446892</v>
      </c>
      <c r="RT591" s="43">
        <f t="shared" si="1725"/>
        <v>0.32004953889999999</v>
      </c>
      <c r="RU591" s="130" t="s">
        <v>263</v>
      </c>
      <c r="RV591" s="130" t="s">
        <v>263</v>
      </c>
      <c r="RW591" s="130" t="s">
        <v>263</v>
      </c>
      <c r="RX591" s="130" t="s">
        <v>263</v>
      </c>
      <c r="RY591" s="130" t="s">
        <v>263</v>
      </c>
      <c r="RZ591" s="130" t="s">
        <v>263</v>
      </c>
      <c r="SA591" s="130" t="s">
        <v>263</v>
      </c>
      <c r="SB591" s="130" t="s">
        <v>263</v>
      </c>
      <c r="SC591" s="130" t="s">
        <v>263</v>
      </c>
      <c r="SD591" s="130" t="s">
        <v>263</v>
      </c>
      <c r="SE591" s="130" t="s">
        <v>263</v>
      </c>
      <c r="SF591" s="130" t="s">
        <v>263</v>
      </c>
      <c r="SG591" s="130" t="s">
        <v>263</v>
      </c>
      <c r="SH591" s="130" t="s">
        <v>263</v>
      </c>
      <c r="SI591" s="130" t="s">
        <v>263</v>
      </c>
      <c r="SJ591" s="43">
        <f>IF(SD590=0,0,(SP595-SP594)/SD590)</f>
        <v>1.0032422902</v>
      </c>
      <c r="SK591" s="43">
        <f t="shared" ref="SK591:SO591" si="1726">IF(SE590=0,0,(SQ595-SQ594)/SE590)</f>
        <v>1.0306787674</v>
      </c>
      <c r="SL591" s="43">
        <f t="shared" si="1726"/>
        <v>1.0683240995000001</v>
      </c>
      <c r="SM591" s="43">
        <f t="shared" si="1726"/>
        <v>0.49961605660000002</v>
      </c>
      <c r="SN591" s="43">
        <f t="shared" si="1726"/>
        <v>0.42368416139999998</v>
      </c>
      <c r="SO591" s="43">
        <f t="shared" si="1726"/>
        <v>0.39720073169999998</v>
      </c>
      <c r="SP591" s="130" t="s">
        <v>263</v>
      </c>
      <c r="SQ591" s="130" t="s">
        <v>263</v>
      </c>
      <c r="SR591" s="130" t="s">
        <v>263</v>
      </c>
      <c r="SS591" s="130" t="s">
        <v>263</v>
      </c>
      <c r="ST591" s="130" t="s">
        <v>263</v>
      </c>
      <c r="SU591" s="130" t="s">
        <v>263</v>
      </c>
      <c r="SV591" s="130" t="s">
        <v>263</v>
      </c>
      <c r="SW591" s="130" t="s">
        <v>263</v>
      </c>
      <c r="SX591" s="130" t="s">
        <v>263</v>
      </c>
      <c r="SY591" s="130" t="s">
        <v>263</v>
      </c>
      <c r="SZ591" s="130" t="s">
        <v>263</v>
      </c>
      <c r="TA591" s="130" t="s">
        <v>263</v>
      </c>
      <c r="TB591" s="130" t="s">
        <v>263</v>
      </c>
      <c r="TC591" s="130" t="s">
        <v>263</v>
      </c>
      <c r="TD591" s="130" t="s">
        <v>263</v>
      </c>
      <c r="TE591" s="43">
        <f>IF(SY590=0,0,(TK595-TK594)/SY590)</f>
        <v>1.0040428288000001</v>
      </c>
      <c r="TF591" s="43">
        <f t="shared" ref="TF591:TJ591" si="1727">IF(SZ590=0,0,(TL595-TL594)/SZ590)</f>
        <v>1.0513854237</v>
      </c>
      <c r="TG591" s="43">
        <f t="shared" si="1727"/>
        <v>1.1045617231</v>
      </c>
      <c r="TH591" s="43">
        <f t="shared" si="1727"/>
        <v>0.50633192689999995</v>
      </c>
      <c r="TI591" s="43">
        <f t="shared" si="1727"/>
        <v>0.44934637129999999</v>
      </c>
      <c r="TJ591" s="43">
        <f t="shared" si="1727"/>
        <v>0.42524007829999999</v>
      </c>
      <c r="TK591" s="130" t="s">
        <v>263</v>
      </c>
      <c r="TL591" s="130" t="s">
        <v>263</v>
      </c>
      <c r="TM591" s="130" t="s">
        <v>263</v>
      </c>
      <c r="TN591" s="130" t="s">
        <v>263</v>
      </c>
      <c r="TO591" s="130" t="s">
        <v>263</v>
      </c>
      <c r="TP591" s="130" t="s">
        <v>263</v>
      </c>
      <c r="TQ591" s="130" t="s">
        <v>263</v>
      </c>
      <c r="TR591" s="130" t="s">
        <v>263</v>
      </c>
      <c r="TS591" s="130" t="s">
        <v>263</v>
      </c>
      <c r="TT591" s="130" t="s">
        <v>263</v>
      </c>
      <c r="TU591" s="130" t="s">
        <v>263</v>
      </c>
      <c r="TV591" s="130" t="s">
        <v>263</v>
      </c>
      <c r="TW591" s="130" t="s">
        <v>263</v>
      </c>
      <c r="TX591" s="130" t="s">
        <v>263</v>
      </c>
      <c r="TY591" s="130" t="s">
        <v>263</v>
      </c>
      <c r="TZ591" s="43">
        <f>IF(TT590=0,0,(UF595-UF594)/TT590)</f>
        <v>1.0038950442000001</v>
      </c>
      <c r="UA591" s="43">
        <f t="shared" ref="UA591:UE591" si="1728">IF(TU590=0,0,(UG595-UG594)/TU590)</f>
        <v>1.046441438</v>
      </c>
      <c r="UB591" s="43">
        <f t="shared" si="1728"/>
        <v>1.0959275234000001</v>
      </c>
      <c r="UC591" s="43">
        <f t="shared" si="1728"/>
        <v>0.54911132139999996</v>
      </c>
      <c r="UD591" s="43">
        <f t="shared" si="1728"/>
        <v>0.47594808989999998</v>
      </c>
      <c r="UE591" s="43">
        <f t="shared" si="1728"/>
        <v>0.44577600309999998</v>
      </c>
      <c r="UF591" s="130" t="s">
        <v>263</v>
      </c>
      <c r="UG591" s="130" t="s">
        <v>263</v>
      </c>
      <c r="UH591" s="130" t="s">
        <v>263</v>
      </c>
      <c r="UI591" s="130" t="s">
        <v>263</v>
      </c>
      <c r="UJ591" s="130" t="s">
        <v>263</v>
      </c>
      <c r="UK591" s="130" t="s">
        <v>263</v>
      </c>
      <c r="UL591" s="130" t="s">
        <v>263</v>
      </c>
      <c r="UM591" s="130" t="s">
        <v>263</v>
      </c>
      <c r="UN591" s="130" t="s">
        <v>263</v>
      </c>
      <c r="UO591" s="130" t="s">
        <v>263</v>
      </c>
      <c r="UP591" s="130" t="s">
        <v>263</v>
      </c>
      <c r="UQ591" s="130" t="s">
        <v>263</v>
      </c>
      <c r="UR591" s="130" t="s">
        <v>263</v>
      </c>
      <c r="US591" s="130" t="s">
        <v>263</v>
      </c>
      <c r="UT591" s="130" t="s">
        <v>263</v>
      </c>
      <c r="UU591" s="43">
        <f>IF(UO590=0,0,(VA595-VA594)/UO590)</f>
        <v>1.0040171221</v>
      </c>
      <c r="UV591" s="43">
        <f t="shared" ref="UV591:UZ591" si="1729">IF(UP590=0,0,(VB595-VB594)/UP590)</f>
        <v>1.0503489157000001</v>
      </c>
      <c r="UW591" s="43">
        <f t="shared" si="1729"/>
        <v>1.1027409232000001</v>
      </c>
      <c r="UX591" s="43">
        <f t="shared" si="1729"/>
        <v>0.52516175700000001</v>
      </c>
      <c r="UY591" s="43">
        <f t="shared" si="1729"/>
        <v>0.4707740352</v>
      </c>
      <c r="UZ591" s="43">
        <f t="shared" si="1729"/>
        <v>0.43693204990000001</v>
      </c>
      <c r="VA591" s="130" t="s">
        <v>263</v>
      </c>
      <c r="VB591" s="130" t="s">
        <v>263</v>
      </c>
      <c r="VC591" s="130" t="s">
        <v>263</v>
      </c>
      <c r="VD591" s="130" t="s">
        <v>263</v>
      </c>
      <c r="VE591" s="130" t="s">
        <v>263</v>
      </c>
      <c r="VF591" s="130" t="s">
        <v>263</v>
      </c>
      <c r="VG591" s="130" t="s">
        <v>263</v>
      </c>
      <c r="VH591" s="130" t="s">
        <v>263</v>
      </c>
      <c r="VI591" s="130" t="s">
        <v>263</v>
      </c>
      <c r="VJ591" s="130" t="s">
        <v>263</v>
      </c>
      <c r="VK591" s="130" t="s">
        <v>263</v>
      </c>
      <c r="VL591" s="130" t="s">
        <v>263</v>
      </c>
      <c r="VM591" s="130" t="s">
        <v>263</v>
      </c>
      <c r="VN591" s="130" t="s">
        <v>263</v>
      </c>
      <c r="VO591" s="130" t="s">
        <v>263</v>
      </c>
      <c r="VP591" s="43">
        <f>IF(VJ590=0,0,(VV595-VV594)/VJ590)</f>
        <v>0</v>
      </c>
      <c r="VQ591" s="43">
        <f t="shared" ref="VQ591:VU591" si="1730">IF(VK590=0,0,(VW595-VW594)/VK590)</f>
        <v>0</v>
      </c>
      <c r="VR591" s="43">
        <f t="shared" si="1730"/>
        <v>0</v>
      </c>
      <c r="VS591" s="43">
        <f t="shared" si="1730"/>
        <v>0</v>
      </c>
      <c r="VT591" s="43">
        <f t="shared" si="1730"/>
        <v>0</v>
      </c>
      <c r="VU591" s="43">
        <f t="shared" si="1730"/>
        <v>0</v>
      </c>
      <c r="VV591" s="130" t="s">
        <v>263</v>
      </c>
      <c r="VW591" s="130" t="s">
        <v>263</v>
      </c>
      <c r="VX591" s="130" t="s">
        <v>263</v>
      </c>
      <c r="VY591" s="130" t="s">
        <v>263</v>
      </c>
      <c r="VZ591" s="130" t="s">
        <v>263</v>
      </c>
      <c r="WA591" s="130" t="s">
        <v>263</v>
      </c>
      <c r="WB591" s="130" t="s">
        <v>263</v>
      </c>
      <c r="WC591" s="130" t="s">
        <v>263</v>
      </c>
      <c r="WD591" s="130" t="s">
        <v>263</v>
      </c>
      <c r="WE591" s="130" t="s">
        <v>263</v>
      </c>
      <c r="WF591" s="130" t="s">
        <v>263</v>
      </c>
      <c r="WG591" s="130" t="s">
        <v>263</v>
      </c>
      <c r="WH591" s="130" t="s">
        <v>263</v>
      </c>
      <c r="WI591" s="130" t="s">
        <v>263</v>
      </c>
      <c r="WJ591" s="130" t="s">
        <v>263</v>
      </c>
      <c r="WK591" s="43">
        <f>IF(WE590=0,0,(WQ595-WQ594)/WE590)</f>
        <v>1.0031877777</v>
      </c>
      <c r="WL591" s="43">
        <f t="shared" ref="WL591:WP591" si="1731">IF(WF590=0,0,(WR595-WR594)/WF590)</f>
        <v>1.0405100374</v>
      </c>
      <c r="WM591" s="43">
        <f t="shared" si="1731"/>
        <v>1.0855395414</v>
      </c>
      <c r="WN591" s="43">
        <f t="shared" si="1731"/>
        <v>0.3965519347</v>
      </c>
      <c r="WO591" s="43">
        <f t="shared" si="1731"/>
        <v>0.38292604270000002</v>
      </c>
      <c r="WP591" s="43">
        <f t="shared" si="1731"/>
        <v>0.36285595409999999</v>
      </c>
      <c r="WQ591" s="130" t="s">
        <v>263</v>
      </c>
      <c r="WR591" s="130" t="s">
        <v>263</v>
      </c>
      <c r="WS591" s="130" t="s">
        <v>263</v>
      </c>
      <c r="WT591" s="130" t="s">
        <v>263</v>
      </c>
      <c r="WU591" s="130" t="s">
        <v>263</v>
      </c>
      <c r="WV591" s="130" t="s">
        <v>263</v>
      </c>
      <c r="WW591" s="130" t="s">
        <v>263</v>
      </c>
      <c r="WX591" s="130" t="s">
        <v>263</v>
      </c>
      <c r="WY591" s="130" t="s">
        <v>263</v>
      </c>
      <c r="WZ591" s="130" t="s">
        <v>263</v>
      </c>
      <c r="XA591" s="130" t="s">
        <v>263</v>
      </c>
      <c r="XB591" s="130" t="s">
        <v>263</v>
      </c>
      <c r="XC591" s="130" t="s">
        <v>263</v>
      </c>
      <c r="XD591" s="130" t="s">
        <v>263</v>
      </c>
      <c r="XE591" s="130" t="s">
        <v>263</v>
      </c>
      <c r="XF591" s="43">
        <f>IF(WZ590=0,0,(XL595-XL594)/WZ590)</f>
        <v>1.0033669032000001</v>
      </c>
      <c r="XG591" s="43">
        <f t="shared" ref="XG591:XK591" si="1732">IF(XA590=0,0,(XM595-XM594)/XA590)</f>
        <v>1.041647126</v>
      </c>
      <c r="XH591" s="43">
        <f t="shared" si="1732"/>
        <v>1.0875216620999999</v>
      </c>
      <c r="XI591" s="43">
        <f t="shared" si="1732"/>
        <v>0.40252804980000001</v>
      </c>
      <c r="XJ591" s="43">
        <f t="shared" si="1732"/>
        <v>0.37246127140000002</v>
      </c>
      <c r="XK591" s="43">
        <f t="shared" si="1732"/>
        <v>0.34966305079999999</v>
      </c>
      <c r="XL591" s="130" t="s">
        <v>263</v>
      </c>
      <c r="XM591" s="130" t="s">
        <v>263</v>
      </c>
      <c r="XN591" s="130" t="s">
        <v>263</v>
      </c>
      <c r="XO591" s="130" t="s">
        <v>263</v>
      </c>
      <c r="XP591" s="130" t="s">
        <v>263</v>
      </c>
      <c r="XQ591" s="130" t="s">
        <v>263</v>
      </c>
      <c r="XR591" s="130" t="s">
        <v>263</v>
      </c>
      <c r="XS591" s="130" t="s">
        <v>263</v>
      </c>
      <c r="XT591" s="130" t="s">
        <v>263</v>
      </c>
      <c r="XU591" s="130" t="s">
        <v>263</v>
      </c>
      <c r="XV591" s="130" t="s">
        <v>263</v>
      </c>
      <c r="XW591" s="130" t="s">
        <v>263</v>
      </c>
      <c r="XX591" s="130" t="s">
        <v>263</v>
      </c>
      <c r="XY591" s="130" t="s">
        <v>263</v>
      </c>
      <c r="XZ591" s="130" t="s">
        <v>263</v>
      </c>
      <c r="YA591" s="43">
        <f>IF(XU590=0,0,(YG595-YG594)/XU590)</f>
        <v>0.99728942470000004</v>
      </c>
      <c r="YB591" s="43">
        <f t="shared" ref="YB591:YF591" si="1733">IF(XV590=0,0,(YH595-YH594)/XV590)</f>
        <v>1.0371206149000001</v>
      </c>
      <c r="YC591" s="43">
        <f t="shared" si="1733"/>
        <v>1.0796205191999999</v>
      </c>
      <c r="YD591" s="43">
        <f t="shared" si="1733"/>
        <v>0.35175102349999998</v>
      </c>
      <c r="YE591" s="43">
        <f t="shared" si="1733"/>
        <v>0.33868926449999998</v>
      </c>
      <c r="YF591" s="43">
        <f t="shared" si="1733"/>
        <v>0.31778538379999999</v>
      </c>
      <c r="YG591" s="130" t="s">
        <v>263</v>
      </c>
      <c r="YH591" s="130" t="s">
        <v>263</v>
      </c>
      <c r="YI591" s="130" t="s">
        <v>263</v>
      </c>
      <c r="YJ591" s="130" t="s">
        <v>263</v>
      </c>
      <c r="YK591" s="130" t="s">
        <v>263</v>
      </c>
      <c r="YL591" s="130" t="s">
        <v>263</v>
      </c>
      <c r="YM591" s="130" t="s">
        <v>263</v>
      </c>
      <c r="YN591" s="130" t="s">
        <v>263</v>
      </c>
      <c r="YO591" s="130" t="s">
        <v>263</v>
      </c>
      <c r="YP591" s="130" t="s">
        <v>263</v>
      </c>
      <c r="YQ591" s="130" t="s">
        <v>263</v>
      </c>
      <c r="YR591" s="130" t="s">
        <v>263</v>
      </c>
      <c r="YS591" s="130" t="s">
        <v>263</v>
      </c>
      <c r="YT591" s="130" t="s">
        <v>263</v>
      </c>
      <c r="YU591" s="130" t="s">
        <v>263</v>
      </c>
      <c r="YV591" s="43">
        <f>IF(YP590=0,0,(ZB595-ZB594)/YP590)</f>
        <v>1.0030655336000001</v>
      </c>
      <c r="YW591" s="43">
        <f t="shared" ref="YW591:ZA591" si="1734">IF(YQ590=0,0,(ZC595-ZC594)/YQ590)</f>
        <v>1.0343723118000001</v>
      </c>
      <c r="YX591" s="43">
        <f t="shared" si="1734"/>
        <v>1.0748081781000001</v>
      </c>
      <c r="YY591" s="43">
        <f t="shared" si="1734"/>
        <v>0.4353583332</v>
      </c>
      <c r="YZ591" s="43">
        <f t="shared" si="1734"/>
        <v>0.3942507375</v>
      </c>
      <c r="ZA591" s="43">
        <f t="shared" si="1734"/>
        <v>0.36819735720000002</v>
      </c>
      <c r="ZB591" s="130" t="s">
        <v>263</v>
      </c>
      <c r="ZC591" s="130" t="s">
        <v>263</v>
      </c>
      <c r="ZD591" s="130" t="s">
        <v>263</v>
      </c>
      <c r="ZE591" s="130" t="s">
        <v>263</v>
      </c>
      <c r="ZF591" s="130" t="s">
        <v>263</v>
      </c>
      <c r="ZG591" s="130" t="s">
        <v>263</v>
      </c>
      <c r="ZH591" s="130" t="s">
        <v>263</v>
      </c>
      <c r="ZI591" s="130" t="s">
        <v>263</v>
      </c>
      <c r="ZJ591" s="130" t="s">
        <v>263</v>
      </c>
      <c r="ZK591" s="130" t="s">
        <v>263</v>
      </c>
      <c r="ZL591" s="130" t="s">
        <v>263</v>
      </c>
      <c r="ZM591" s="130" t="s">
        <v>263</v>
      </c>
      <c r="ZN591" s="130" t="s">
        <v>263</v>
      </c>
      <c r="ZO591" s="130" t="s">
        <v>263</v>
      </c>
      <c r="ZP591" s="130" t="s">
        <v>263</v>
      </c>
      <c r="ZQ591" s="43">
        <f>IF(ZK590=0,0,(ZW595-ZW594)/ZK590)</f>
        <v>1.0041818499999999</v>
      </c>
      <c r="ZR591" s="43">
        <f t="shared" ref="ZR591:ZV591" si="1735">IF(ZL590=0,0,(ZX595-ZX594)/ZL590)</f>
        <v>1.0322734494000001</v>
      </c>
      <c r="ZS591" s="43">
        <f t="shared" si="1735"/>
        <v>1.0711345254</v>
      </c>
      <c r="ZT591" s="43">
        <f t="shared" si="1735"/>
        <v>0.56973291989999997</v>
      </c>
      <c r="ZU591" s="43">
        <f t="shared" si="1735"/>
        <v>0.34646535839999998</v>
      </c>
      <c r="ZV591" s="43">
        <f t="shared" si="1735"/>
        <v>0.32296207789999998</v>
      </c>
      <c r="ZW591" s="130" t="s">
        <v>263</v>
      </c>
      <c r="ZX591" s="130" t="s">
        <v>263</v>
      </c>
      <c r="ZY591" s="130" t="s">
        <v>263</v>
      </c>
      <c r="ZZ591" s="130" t="s">
        <v>263</v>
      </c>
      <c r="AAA591" s="130" t="s">
        <v>263</v>
      </c>
      <c r="AAB591" s="130" t="s">
        <v>263</v>
      </c>
      <c r="AAC591" s="130" t="s">
        <v>263</v>
      </c>
      <c r="AAD591" s="130" t="s">
        <v>263</v>
      </c>
      <c r="AAE591" s="130" t="s">
        <v>263</v>
      </c>
      <c r="AAF591" s="130" t="s">
        <v>263</v>
      </c>
      <c r="AAG591" s="130" t="s">
        <v>263</v>
      </c>
      <c r="AAH591" s="130" t="s">
        <v>263</v>
      </c>
      <c r="AAI591" s="130" t="s">
        <v>263</v>
      </c>
      <c r="AAJ591" s="130" t="s">
        <v>263</v>
      </c>
      <c r="AAK591" s="130" t="s">
        <v>263</v>
      </c>
      <c r="AAL591" s="43">
        <f>IF(AAF590=0,0,(AAR595-AAR594)/AAF590)</f>
        <v>0.99047916000000003</v>
      </c>
      <c r="AAM591" s="43">
        <f t="shared" ref="AAM591:AAQ591" si="1736">IF(AAG590=0,0,(AAS595-AAS594)/AAG590)</f>
        <v>1.0505011353</v>
      </c>
      <c r="AAN591" s="43">
        <f t="shared" si="1736"/>
        <v>1.1030062271000001</v>
      </c>
      <c r="AAO591" s="43">
        <f t="shared" si="1736"/>
        <v>0.49206982110000003</v>
      </c>
      <c r="AAP591" s="43">
        <f t="shared" si="1736"/>
        <v>0.47234730479999998</v>
      </c>
      <c r="AAQ591" s="43">
        <f t="shared" si="1736"/>
        <v>0.44208242959999999</v>
      </c>
      <c r="AAR591" s="130" t="s">
        <v>263</v>
      </c>
      <c r="AAS591" s="130" t="s">
        <v>263</v>
      </c>
      <c r="AAT591" s="130" t="s">
        <v>263</v>
      </c>
      <c r="AAU591" s="130" t="s">
        <v>263</v>
      </c>
      <c r="AAV591" s="130" t="s">
        <v>263</v>
      </c>
      <c r="AAW591" s="130" t="s">
        <v>263</v>
      </c>
      <c r="AAX591" s="130" t="s">
        <v>263</v>
      </c>
      <c r="AAY591" s="130" t="s">
        <v>263</v>
      </c>
      <c r="AAZ591" s="130" t="s">
        <v>263</v>
      </c>
      <c r="ABA591" s="130" t="s">
        <v>263</v>
      </c>
      <c r="ABB591" s="130" t="s">
        <v>263</v>
      </c>
      <c r="ABC591" s="130" t="s">
        <v>263</v>
      </c>
      <c r="ABD591" s="130" t="s">
        <v>263</v>
      </c>
      <c r="ABE591" s="130" t="s">
        <v>263</v>
      </c>
      <c r="ABF591" s="130" t="s">
        <v>263</v>
      </c>
      <c r="ABG591" s="43">
        <f>IF(ABA590=0,0,(ABM595-ABM594)/ABA590)</f>
        <v>1.003192563</v>
      </c>
      <c r="ABH591" s="43">
        <f t="shared" ref="ABH591:ABL591" si="1737">IF(ABB590=0,0,(ABN595-ABN594)/ABB590)</f>
        <v>1.0387657400000001</v>
      </c>
      <c r="ABI591" s="43">
        <f t="shared" si="1737"/>
        <v>1.0824891456000001</v>
      </c>
      <c r="ABJ591" s="43">
        <f t="shared" si="1737"/>
        <v>0.31210819979999999</v>
      </c>
      <c r="ABK591" s="43">
        <f t="shared" si="1737"/>
        <v>0.29223597340000002</v>
      </c>
      <c r="ABL591" s="43">
        <f t="shared" si="1737"/>
        <v>0.2711914171</v>
      </c>
      <c r="ABM591" s="130" t="s">
        <v>263</v>
      </c>
      <c r="ABN591" s="130" t="s">
        <v>263</v>
      </c>
      <c r="ABO591" s="130" t="s">
        <v>263</v>
      </c>
      <c r="ABP591" s="130" t="s">
        <v>263</v>
      </c>
      <c r="ABQ591" s="130" t="s">
        <v>263</v>
      </c>
      <c r="ABR591" s="130" t="s">
        <v>263</v>
      </c>
      <c r="ABS591" s="130" t="s">
        <v>263</v>
      </c>
      <c r="ABT591" s="130" t="s">
        <v>263</v>
      </c>
      <c r="ABU591" s="130" t="s">
        <v>263</v>
      </c>
      <c r="ABV591" s="130" t="s">
        <v>263</v>
      </c>
      <c r="ABW591" s="130" t="s">
        <v>263</v>
      </c>
      <c r="ABX591" s="130" t="s">
        <v>263</v>
      </c>
      <c r="ABY591" s="130" t="s">
        <v>263</v>
      </c>
      <c r="ABZ591" s="130" t="s">
        <v>263</v>
      </c>
      <c r="ACA591" s="130" t="s">
        <v>263</v>
      </c>
      <c r="ACB591" s="43">
        <f>IF(ABV590=0,0,(ACH595-ACH594)/ABV590)</f>
        <v>1.0024968452</v>
      </c>
      <c r="ACC591" s="43">
        <f t="shared" ref="ACC591:ACG591" si="1738">IF(ABW590=0,0,(ACI595-ACI594)/ABW590)</f>
        <v>1.0239959503</v>
      </c>
      <c r="ACD591" s="43">
        <f t="shared" si="1738"/>
        <v>1.0566415724</v>
      </c>
      <c r="ACE591" s="43">
        <f t="shared" si="1738"/>
        <v>0.37978515870000001</v>
      </c>
      <c r="ACF591" s="43">
        <f t="shared" si="1738"/>
        <v>0.3491299732</v>
      </c>
      <c r="ACG591" s="43">
        <f t="shared" si="1738"/>
        <v>0.33014412250000003</v>
      </c>
      <c r="ACH591" s="130" t="s">
        <v>263</v>
      </c>
      <c r="ACI591" s="130" t="s">
        <v>263</v>
      </c>
      <c r="ACJ591" s="130" t="s">
        <v>263</v>
      </c>
      <c r="ACK591" s="130" t="s">
        <v>263</v>
      </c>
      <c r="ACL591" s="130" t="s">
        <v>263</v>
      </c>
      <c r="ACM591" s="130" t="s">
        <v>263</v>
      </c>
      <c r="ACN591" s="130" t="s">
        <v>263</v>
      </c>
      <c r="ACO591" s="130" t="s">
        <v>263</v>
      </c>
      <c r="ACP591" s="130" t="s">
        <v>263</v>
      </c>
      <c r="ACQ591" s="130" t="s">
        <v>263</v>
      </c>
      <c r="ACR591" s="130" t="s">
        <v>263</v>
      </c>
      <c r="ACS591" s="130" t="s">
        <v>263</v>
      </c>
      <c r="ACT591" s="130" t="s">
        <v>263</v>
      </c>
      <c r="ACU591" s="130" t="s">
        <v>263</v>
      </c>
      <c r="ACV591" s="130" t="s">
        <v>263</v>
      </c>
      <c r="ACW591" s="43">
        <f>IF(ACQ590=0,0,(ADC595-ADC594)/ACQ590)</f>
        <v>1.0030055622</v>
      </c>
      <c r="ACX591" s="43">
        <f t="shared" ref="ACX591:ADB591" si="1739">IF(ACR590=0,0,(ADD595-ADD594)/ACR590)</f>
        <v>1.0360513792999999</v>
      </c>
      <c r="ACY591" s="43">
        <f t="shared" si="1739"/>
        <v>1.0777556503000001</v>
      </c>
      <c r="ACZ591" s="43">
        <f t="shared" si="1739"/>
        <v>0.41002466319999997</v>
      </c>
      <c r="ADA591" s="43">
        <f t="shared" si="1739"/>
        <v>0.3807447799</v>
      </c>
      <c r="ADB591" s="43">
        <f t="shared" si="1739"/>
        <v>0.35919192160000002</v>
      </c>
      <c r="ADC591" s="130" t="s">
        <v>263</v>
      </c>
      <c r="ADD591" s="130" t="s">
        <v>263</v>
      </c>
      <c r="ADE591" s="130" t="s">
        <v>263</v>
      </c>
      <c r="ADF591" s="130" t="s">
        <v>263</v>
      </c>
      <c r="ADG591" s="130" t="s">
        <v>263</v>
      </c>
      <c r="ADH591" s="130" t="s">
        <v>263</v>
      </c>
      <c r="ADI591" s="130" t="s">
        <v>263</v>
      </c>
      <c r="ADJ591" s="130" t="s">
        <v>263</v>
      </c>
      <c r="ADK591" s="130" t="s">
        <v>263</v>
      </c>
      <c r="ADL591" s="130" t="s">
        <v>263</v>
      </c>
      <c r="ADM591" s="130" t="s">
        <v>263</v>
      </c>
      <c r="ADN591" s="130" t="s">
        <v>263</v>
      </c>
      <c r="ADO591" s="130" t="s">
        <v>263</v>
      </c>
      <c r="ADP591" s="130" t="s">
        <v>263</v>
      </c>
      <c r="ADQ591" s="130" t="s">
        <v>263</v>
      </c>
      <c r="ADR591" s="43">
        <f>IF(ADL590=0,0,(ADX595-ADX594)/ADL590)</f>
        <v>1.0033955199</v>
      </c>
      <c r="ADS591" s="43">
        <f t="shared" ref="ADS591:ADW591" si="1740">IF(ADM590=0,0,(ADY595-ADY594)/ADM590)</f>
        <v>1.0410008583000001</v>
      </c>
      <c r="ADT591" s="43">
        <f t="shared" si="1740"/>
        <v>1.08641023</v>
      </c>
      <c r="ADU591" s="43">
        <f t="shared" si="1740"/>
        <v>0.3575413469</v>
      </c>
      <c r="ADV591" s="43">
        <f t="shared" si="1740"/>
        <v>0.3238426486</v>
      </c>
      <c r="ADW591" s="43">
        <f t="shared" si="1740"/>
        <v>0.30171923699999997</v>
      </c>
      <c r="ADX591" s="130" t="s">
        <v>263</v>
      </c>
      <c r="ADY591" s="130" t="s">
        <v>263</v>
      </c>
      <c r="ADZ591" s="130" t="s">
        <v>263</v>
      </c>
      <c r="AEA591" s="130" t="s">
        <v>263</v>
      </c>
      <c r="AEB591" s="130" t="s">
        <v>263</v>
      </c>
      <c r="AEC591" s="130" t="s">
        <v>263</v>
      </c>
      <c r="AED591" s="130" t="s">
        <v>263</v>
      </c>
      <c r="AEE591" s="130" t="s">
        <v>263</v>
      </c>
      <c r="AEF591" s="130" t="s">
        <v>263</v>
      </c>
      <c r="AEG591" s="130" t="s">
        <v>263</v>
      </c>
      <c r="AEH591" s="130" t="s">
        <v>263</v>
      </c>
      <c r="AEI591" s="130" t="s">
        <v>263</v>
      </c>
      <c r="AEJ591" s="130" t="s">
        <v>263</v>
      </c>
      <c r="AEK591" s="130" t="s">
        <v>263</v>
      </c>
      <c r="AEL591" s="130" t="s">
        <v>263</v>
      </c>
      <c r="AEM591" s="43">
        <f>IF(AEG590=0,0,(AES595-AES594)/AEG590)</f>
        <v>0.93530822970000005</v>
      </c>
      <c r="AEN591" s="43">
        <f t="shared" ref="AEN591:AER591" si="1741">IF(AEH590=0,0,(AET595-AET594)/AEH590)</f>
        <v>1.0360812420000001</v>
      </c>
      <c r="AEO591" s="43">
        <f t="shared" si="1741"/>
        <v>1.0777696961000001</v>
      </c>
      <c r="AEP591" s="43">
        <f t="shared" si="1741"/>
        <v>0.41486876560000002</v>
      </c>
      <c r="AEQ591" s="43">
        <f t="shared" si="1741"/>
        <v>0.410831469</v>
      </c>
      <c r="AER591" s="43">
        <f t="shared" si="1741"/>
        <v>0.38811072610000003</v>
      </c>
      <c r="AES591" s="130" t="s">
        <v>263</v>
      </c>
      <c r="AET591" s="130" t="s">
        <v>263</v>
      </c>
      <c r="AEU591" s="130" t="s">
        <v>263</v>
      </c>
      <c r="AEV591" s="130" t="s">
        <v>263</v>
      </c>
      <c r="AEW591" s="130" t="s">
        <v>263</v>
      </c>
      <c r="AEX591" s="130" t="s">
        <v>263</v>
      </c>
      <c r="AEY591" s="130" t="s">
        <v>263</v>
      </c>
      <c r="AEZ591" s="130" t="s">
        <v>263</v>
      </c>
      <c r="AFA591" s="130" t="s">
        <v>263</v>
      </c>
      <c r="AFB591" s="130" t="s">
        <v>263</v>
      </c>
      <c r="AFC591" s="130" t="s">
        <v>263</v>
      </c>
      <c r="AFD591" s="130" t="s">
        <v>263</v>
      </c>
      <c r="AFE591" s="130" t="s">
        <v>263</v>
      </c>
      <c r="AFF591" s="130" t="s">
        <v>263</v>
      </c>
      <c r="AFG591" s="130" t="s">
        <v>263</v>
      </c>
      <c r="AFH591" s="43">
        <f>IF(AFB590=0,0,(AFN595-AFN594)/AFB590)</f>
        <v>1.0036165357</v>
      </c>
      <c r="AFI591" s="43">
        <f t="shared" ref="AFI591:AFM591" si="1742">IF(AFC590=0,0,(AFO595-AFO594)/AFC590)</f>
        <v>1.0466597416000001</v>
      </c>
      <c r="AFJ591" s="43">
        <f t="shared" si="1742"/>
        <v>1.0963226918</v>
      </c>
      <c r="AFK591" s="43">
        <f t="shared" si="1742"/>
        <v>0.45084403000000001</v>
      </c>
      <c r="AFL591" s="43">
        <f t="shared" si="1742"/>
        <v>0.42753228250000003</v>
      </c>
      <c r="AFM591" s="43">
        <f t="shared" si="1742"/>
        <v>0.4030838491</v>
      </c>
      <c r="AFN591" s="130" t="s">
        <v>263</v>
      </c>
      <c r="AFO591" s="130" t="s">
        <v>263</v>
      </c>
      <c r="AFP591" s="130" t="s">
        <v>263</v>
      </c>
      <c r="AFQ591" s="130" t="s">
        <v>263</v>
      </c>
      <c r="AFR591" s="130" t="s">
        <v>263</v>
      </c>
      <c r="AFS591" s="130" t="s">
        <v>263</v>
      </c>
      <c r="AFT591" s="130" t="s">
        <v>263</v>
      </c>
      <c r="AFU591" s="130" t="s">
        <v>263</v>
      </c>
      <c r="AFV591" s="130" t="s">
        <v>263</v>
      </c>
      <c r="AFW591" s="130" t="s">
        <v>263</v>
      </c>
      <c r="AFX591" s="130" t="s">
        <v>263</v>
      </c>
      <c r="AFY591" s="130" t="s">
        <v>263</v>
      </c>
      <c r="AFZ591" s="130" t="s">
        <v>263</v>
      </c>
      <c r="AGA591" s="130" t="s">
        <v>263</v>
      </c>
      <c r="AGB591" s="130" t="s">
        <v>263</v>
      </c>
      <c r="AGC591" s="43">
        <f>IF(AFW590=0,0,(AGI595-AGI594)/AFW590)</f>
        <v>1.0030146040000001</v>
      </c>
      <c r="AGD591" s="43">
        <f t="shared" ref="AGD591:AGH591" si="1743">IF(AFX590=0,0,(AGJ595-AGJ594)/AFX590)</f>
        <v>1.0344066413999999</v>
      </c>
      <c r="AGE591" s="43">
        <f t="shared" si="1743"/>
        <v>1.0748683148</v>
      </c>
      <c r="AGF591" s="43">
        <f>IF(AFZ590=0,0,(AGL595-AGL594)/AFZ590)</f>
        <v>0.49421728520000002</v>
      </c>
      <c r="AGG591" s="43">
        <f>IF(AGA590=0,0,(AGM595-AGM594)/AGA590)</f>
        <v>0.44058475920000001</v>
      </c>
      <c r="AGH591" s="43">
        <f t="shared" si="1743"/>
        <v>0.4156910794</v>
      </c>
      <c r="AGI591" s="130" t="s">
        <v>263</v>
      </c>
      <c r="AGJ591" s="130" t="s">
        <v>263</v>
      </c>
      <c r="AGK591" s="130" t="s">
        <v>263</v>
      </c>
      <c r="AGL591" s="130" t="s">
        <v>263</v>
      </c>
      <c r="AGM591" s="130" t="s">
        <v>263</v>
      </c>
      <c r="AGN591" s="130" t="s">
        <v>263</v>
      </c>
      <c r="AGO591" s="130" t="s">
        <v>263</v>
      </c>
      <c r="AGP591" s="130" t="s">
        <v>263</v>
      </c>
      <c r="AGQ591" s="130" t="s">
        <v>263</v>
      </c>
      <c r="AGR591" s="130" t="s">
        <v>263</v>
      </c>
      <c r="AGS591" s="130" t="s">
        <v>263</v>
      </c>
      <c r="AGT591" s="130" t="s">
        <v>263</v>
      </c>
      <c r="AGU591" s="130" t="s">
        <v>263</v>
      </c>
      <c r="AGV591" s="130" t="s">
        <v>263</v>
      </c>
      <c r="AGW591" s="130" t="s">
        <v>263</v>
      </c>
      <c r="AGX591" s="43">
        <f>IF(AGR590=0,0,(AHD595-AHD594)/AGR590)</f>
        <v>1.0031448510000001</v>
      </c>
      <c r="AGY591" s="43">
        <f t="shared" ref="AGY591:AHC591" si="1744">IF(AGS590=0,0,(AHE595-AHE594)/AGS590)</f>
        <v>1.0367235047000001</v>
      </c>
      <c r="AGZ591" s="43">
        <f t="shared" si="1744"/>
        <v>1.0789069073999999</v>
      </c>
      <c r="AHA591" s="43">
        <f t="shared" si="1744"/>
        <v>0.74144217599999995</v>
      </c>
      <c r="AHB591" s="43">
        <f t="shared" si="1744"/>
        <v>0.65688928619999998</v>
      </c>
      <c r="AHC591" s="43">
        <f t="shared" si="1744"/>
        <v>0.61850220369999998</v>
      </c>
      <c r="AHD591" s="130" t="s">
        <v>263</v>
      </c>
      <c r="AHE591" s="130" t="s">
        <v>263</v>
      </c>
      <c r="AHF591" s="130" t="s">
        <v>263</v>
      </c>
      <c r="AHG591" s="130" t="s">
        <v>263</v>
      </c>
      <c r="AHH591" s="130" t="s">
        <v>263</v>
      </c>
      <c r="AHI591" s="130" t="s">
        <v>263</v>
      </c>
      <c r="AHJ591" s="130" t="s">
        <v>263</v>
      </c>
      <c r="AHK591" s="130" t="s">
        <v>263</v>
      </c>
      <c r="AHL591" s="130" t="s">
        <v>263</v>
      </c>
      <c r="AHM591" s="130" t="s">
        <v>263</v>
      </c>
      <c r="AHN591" s="130" t="s">
        <v>263</v>
      </c>
      <c r="AHO591" s="130" t="s">
        <v>263</v>
      </c>
      <c r="AHP591" s="130" t="s">
        <v>263</v>
      </c>
      <c r="AHQ591" s="130" t="s">
        <v>263</v>
      </c>
      <c r="AHR591" s="130" t="s">
        <v>263</v>
      </c>
      <c r="AHS591" s="43">
        <f>IF(AHM590=0,0,(AHY595-AHY594)/AHM590)</f>
        <v>1.0035166659999999</v>
      </c>
      <c r="AHT591" s="43">
        <f t="shared" ref="AHT591:AHX591" si="1745">IF(AHN590=0,0,(AHZ595-AHZ594)/AHN590)</f>
        <v>1.0452359401</v>
      </c>
      <c r="AHU591" s="43">
        <f t="shared" si="1745"/>
        <v>1.0938214834</v>
      </c>
      <c r="AHV591" s="43">
        <f t="shared" si="1745"/>
        <v>0.43488229249999999</v>
      </c>
      <c r="AHW591" s="43">
        <f t="shared" si="1745"/>
        <v>0.4042525515</v>
      </c>
      <c r="AHX591" s="43">
        <f t="shared" si="1745"/>
        <v>0.3793286253</v>
      </c>
      <c r="AHY591" s="130" t="s">
        <v>263</v>
      </c>
      <c r="AHZ591" s="130" t="s">
        <v>263</v>
      </c>
      <c r="AIA591" s="130" t="s">
        <v>263</v>
      </c>
      <c r="AIB591" s="130" t="s">
        <v>263</v>
      </c>
      <c r="AIC591" s="130" t="s">
        <v>263</v>
      </c>
      <c r="AID591" s="130" t="s">
        <v>263</v>
      </c>
      <c r="AIE591" s="130" t="s">
        <v>263</v>
      </c>
      <c r="AIF591" s="130" t="s">
        <v>263</v>
      </c>
      <c r="AIG591" s="130" t="s">
        <v>263</v>
      </c>
      <c r="AIH591" s="130" t="s">
        <v>263</v>
      </c>
      <c r="AII591" s="130" t="s">
        <v>263</v>
      </c>
      <c r="AIJ591" s="130" t="s">
        <v>263</v>
      </c>
      <c r="AIK591" s="130" t="s">
        <v>263</v>
      </c>
      <c r="AIL591" s="130" t="s">
        <v>263</v>
      </c>
      <c r="AIM591" s="130" t="s">
        <v>263</v>
      </c>
      <c r="AIN591" s="43">
        <f>IF(AIH590=0,0,(AIT595-AIT594)/AIH590)</f>
        <v>0</v>
      </c>
      <c r="AIO591" s="43">
        <f t="shared" ref="AIO591:AIS591" si="1746">IF(AII590=0,0,(AIU595-AIU594)/AII590)</f>
        <v>0</v>
      </c>
      <c r="AIP591" s="43">
        <f t="shared" si="1746"/>
        <v>0</v>
      </c>
      <c r="AIQ591" s="43">
        <f t="shared" si="1746"/>
        <v>0</v>
      </c>
      <c r="AIR591" s="43">
        <f t="shared" si="1746"/>
        <v>0</v>
      </c>
      <c r="AIS591" s="43">
        <f t="shared" si="1746"/>
        <v>0</v>
      </c>
      <c r="AIT591" s="130" t="s">
        <v>263</v>
      </c>
      <c r="AIU591" s="130" t="s">
        <v>263</v>
      </c>
      <c r="AIV591" s="130" t="s">
        <v>263</v>
      </c>
      <c r="AIW591" s="130" t="s">
        <v>263</v>
      </c>
      <c r="AIX591" s="130" t="s">
        <v>263</v>
      </c>
      <c r="AIY591" s="130" t="s">
        <v>263</v>
      </c>
      <c r="AIZ591" s="130" t="s">
        <v>263</v>
      </c>
      <c r="AJA591" s="130" t="s">
        <v>263</v>
      </c>
      <c r="AJB591" s="130" t="s">
        <v>263</v>
      </c>
      <c r="AJC591" s="130" t="s">
        <v>263</v>
      </c>
      <c r="AJD591" s="130" t="s">
        <v>263</v>
      </c>
      <c r="AJE591" s="130" t="s">
        <v>263</v>
      </c>
      <c r="AJF591" s="130" t="s">
        <v>263</v>
      </c>
      <c r="AJG591" s="130" t="s">
        <v>263</v>
      </c>
      <c r="AJH591" s="130" t="s">
        <v>263</v>
      </c>
      <c r="AJI591" s="43">
        <f>IF(AJC590=0,0,(AJO595-AJO594)/AJC590)</f>
        <v>0.97849094530000003</v>
      </c>
      <c r="AJJ591" s="43">
        <f t="shared" ref="AJJ591:AJN591" si="1747">IF(AJD590=0,0,(AJP595-AJP594)/AJD590)</f>
        <v>1.0359448410000001</v>
      </c>
      <c r="AJK591" s="43">
        <f t="shared" si="1747"/>
        <v>1.0775878809999999</v>
      </c>
      <c r="AJL591" s="43">
        <f t="shared" si="1747"/>
        <v>0.44368548019999998</v>
      </c>
      <c r="AJM591" s="43">
        <f t="shared" si="1747"/>
        <v>0.41694112030000002</v>
      </c>
      <c r="AJN591" s="43">
        <f t="shared" si="1747"/>
        <v>0.39385898899999999</v>
      </c>
      <c r="AJO591" s="130" t="s">
        <v>263</v>
      </c>
      <c r="AJP591" s="130" t="s">
        <v>263</v>
      </c>
      <c r="AJQ591" s="130" t="s">
        <v>263</v>
      </c>
      <c r="AJR591" s="130" t="s">
        <v>263</v>
      </c>
      <c r="AJS591" s="130" t="s">
        <v>263</v>
      </c>
      <c r="AJT591" s="130" t="s">
        <v>263</v>
      </c>
      <c r="AJU591" s="130" t="s">
        <v>263</v>
      </c>
      <c r="AJV591" s="130" t="s">
        <v>263</v>
      </c>
      <c r="AJW591" s="130" t="s">
        <v>263</v>
      </c>
      <c r="AJX591" s="130" t="s">
        <v>263</v>
      </c>
      <c r="AJY591" s="130" t="s">
        <v>263</v>
      </c>
      <c r="AJZ591" s="130" t="s">
        <v>263</v>
      </c>
      <c r="AKA591" s="130" t="s">
        <v>263</v>
      </c>
      <c r="AKB591" s="130" t="s">
        <v>263</v>
      </c>
      <c r="AKC591" s="130" t="s">
        <v>263</v>
      </c>
      <c r="AKD591" s="43">
        <f>IF(AJX590=0,0,(AKJ595-AKJ594)/AJX590)</f>
        <v>1.0034032461</v>
      </c>
      <c r="AKE591" s="43">
        <f t="shared" ref="AKE591:AKI591" si="1748">IF(AJY590=0,0,(AKK595-AKK594)/AJY590)</f>
        <v>1.0421581456</v>
      </c>
      <c r="AKF591" s="43">
        <f t="shared" si="1748"/>
        <v>1.0884388171999999</v>
      </c>
      <c r="AKG591" s="43">
        <f t="shared" si="1748"/>
        <v>0.45247605299999999</v>
      </c>
      <c r="AKH591" s="43">
        <f t="shared" si="1748"/>
        <v>0.40777131849999998</v>
      </c>
      <c r="AKI591" s="43">
        <f t="shared" si="1748"/>
        <v>0.38501110199999999</v>
      </c>
      <c r="AKJ591" s="130" t="s">
        <v>263</v>
      </c>
      <c r="AKK591" s="130" t="s">
        <v>263</v>
      </c>
      <c r="AKL591" s="130" t="s">
        <v>263</v>
      </c>
      <c r="AKM591" s="130" t="s">
        <v>263</v>
      </c>
      <c r="AKN591" s="130" t="s">
        <v>263</v>
      </c>
      <c r="AKO591" s="130" t="s">
        <v>263</v>
      </c>
      <c r="AKP591" s="130" t="s">
        <v>263</v>
      </c>
      <c r="AKQ591" s="130" t="s">
        <v>263</v>
      </c>
      <c r="AKR591" s="130" t="s">
        <v>263</v>
      </c>
      <c r="AKS591" s="130" t="s">
        <v>263</v>
      </c>
      <c r="AKT591" s="130" t="s">
        <v>263</v>
      </c>
      <c r="AKU591" s="130" t="s">
        <v>263</v>
      </c>
      <c r="AKV591" s="130" t="s">
        <v>263</v>
      </c>
      <c r="AKW591" s="130" t="s">
        <v>263</v>
      </c>
      <c r="AKX591" s="130" t="s">
        <v>263</v>
      </c>
      <c r="AKY591" s="43">
        <f>IF(AKS590=0,0,(ALE595-ALE594)/AKS590)</f>
        <v>1.0030890031999999</v>
      </c>
      <c r="AKZ591" s="43">
        <f t="shared" ref="AKZ591:ALD591" si="1749">IF(AKT590=0,0,(ALF595-ALF594)/AKT590)</f>
        <v>1.0380452202999999</v>
      </c>
      <c r="ALA591" s="43">
        <f t="shared" si="1749"/>
        <v>1.0812293923</v>
      </c>
      <c r="ALB591" s="43">
        <f t="shared" si="1749"/>
        <v>0.45931879530000003</v>
      </c>
      <c r="ALC591" s="43">
        <f t="shared" si="1749"/>
        <v>0.43092915050000002</v>
      </c>
      <c r="ALD591" s="43">
        <f t="shared" si="1749"/>
        <v>0.40181031699999997</v>
      </c>
      <c r="ALE591" s="130" t="s">
        <v>263</v>
      </c>
      <c r="ALF591" s="130" t="s">
        <v>263</v>
      </c>
      <c r="ALG591" s="130" t="s">
        <v>263</v>
      </c>
      <c r="ALH591" s="130" t="s">
        <v>263</v>
      </c>
      <c r="ALI591" s="130" t="s">
        <v>263</v>
      </c>
      <c r="ALJ591" s="130" t="s">
        <v>263</v>
      </c>
      <c r="ALK591" s="130" t="s">
        <v>263</v>
      </c>
      <c r="ALL591" s="130" t="s">
        <v>263</v>
      </c>
      <c r="ALM591" s="130" t="s">
        <v>263</v>
      </c>
      <c r="ALN591" s="130" t="s">
        <v>263</v>
      </c>
      <c r="ALO591" s="130" t="s">
        <v>263</v>
      </c>
      <c r="ALP591" s="130" t="s">
        <v>263</v>
      </c>
      <c r="ALQ591" s="130" t="s">
        <v>263</v>
      </c>
      <c r="ALR591" s="130" t="s">
        <v>263</v>
      </c>
      <c r="ALS591" s="130" t="s">
        <v>263</v>
      </c>
      <c r="ALT591" s="43">
        <f>IF(ALN590=0,0,(ALZ595-ALZ594)/ALN590)</f>
        <v>1.0038566381</v>
      </c>
      <c r="ALU591" s="43">
        <f t="shared" ref="ALU591:ALY591" si="1750">IF(ALO590=0,0,(AMA595-AMA594)/ALO590)</f>
        <v>1.048883867</v>
      </c>
      <c r="ALV591" s="43">
        <f t="shared" si="1750"/>
        <v>1.1001773158999999</v>
      </c>
      <c r="ALW591" s="43">
        <f t="shared" si="1750"/>
        <v>0.52329297119999996</v>
      </c>
      <c r="ALX591" s="43">
        <f t="shared" si="1750"/>
        <v>0.46464043929999999</v>
      </c>
      <c r="ALY591" s="43">
        <f t="shared" si="1750"/>
        <v>0.43266136710000003</v>
      </c>
      <c r="ALZ591" s="130" t="s">
        <v>263</v>
      </c>
      <c r="AMA591" s="130" t="s">
        <v>263</v>
      </c>
      <c r="AMB591" s="130" t="s">
        <v>263</v>
      </c>
      <c r="AMC591" s="130" t="s">
        <v>263</v>
      </c>
      <c r="AMD591" s="130" t="s">
        <v>263</v>
      </c>
      <c r="AME591" s="130" t="s">
        <v>263</v>
      </c>
      <c r="AMF591" s="130" t="s">
        <v>263</v>
      </c>
      <c r="AMG591" s="130" t="s">
        <v>263</v>
      </c>
      <c r="AMH591" s="130" t="s">
        <v>263</v>
      </c>
      <c r="AMI591" s="130" t="s">
        <v>263</v>
      </c>
      <c r="AMJ591" s="130" t="s">
        <v>263</v>
      </c>
      <c r="AMK591" s="130" t="s">
        <v>263</v>
      </c>
      <c r="AML591" s="130" t="s">
        <v>263</v>
      </c>
      <c r="AMM591" s="130" t="s">
        <v>263</v>
      </c>
      <c r="AMN591" s="130" t="s">
        <v>263</v>
      </c>
      <c r="AMO591" s="43">
        <f>IF(AMI590=0,0,(AMU595-AMU594)/AMI590)</f>
        <v>1.0038142439</v>
      </c>
      <c r="AMP591" s="43">
        <f t="shared" ref="AMP591:AMT591" si="1751">IF(AMJ590=0,0,(AMV595-AMV594)/AMJ590)</f>
        <v>1.0468630192999999</v>
      </c>
      <c r="AMQ591" s="43">
        <f t="shared" si="1751"/>
        <v>1.0966547766000001</v>
      </c>
      <c r="AMR591" s="43">
        <f t="shared" si="1751"/>
        <v>0.4418368318</v>
      </c>
      <c r="AMS591" s="43">
        <f t="shared" si="1751"/>
        <v>0.39240027760000001</v>
      </c>
      <c r="AMT591" s="43">
        <f t="shared" si="1751"/>
        <v>0.36645995730000003</v>
      </c>
      <c r="AMU591" s="130" t="s">
        <v>263</v>
      </c>
      <c r="AMV591" s="130" t="s">
        <v>263</v>
      </c>
      <c r="AMW591" s="130" t="s">
        <v>263</v>
      </c>
      <c r="AMX591" s="130" t="s">
        <v>263</v>
      </c>
      <c r="AMY591" s="130" t="s">
        <v>263</v>
      </c>
      <c r="AMZ591" s="130" t="s">
        <v>263</v>
      </c>
      <c r="ANA591" s="130" t="s">
        <v>263</v>
      </c>
      <c r="ANB591" s="130" t="s">
        <v>263</v>
      </c>
      <c r="ANC591" s="130" t="s">
        <v>263</v>
      </c>
      <c r="AND591" s="130" t="s">
        <v>263</v>
      </c>
      <c r="ANE591" s="130" t="s">
        <v>263</v>
      </c>
      <c r="ANF591" s="130" t="s">
        <v>263</v>
      </c>
      <c r="ANG591" s="130" t="s">
        <v>263</v>
      </c>
      <c r="ANH591" s="130" t="s">
        <v>263</v>
      </c>
      <c r="ANI591" s="130" t="s">
        <v>263</v>
      </c>
      <c r="ANJ591" s="43">
        <f>IF(AND590=0,0,(ANP595-ANP594)/AND590)</f>
        <v>1.0034324495</v>
      </c>
      <c r="ANK591" s="43">
        <f t="shared" ref="ANK591:ANO591" si="1752">IF(ANE590=0,0,(ANQ595-ANQ594)/ANE590)</f>
        <v>1.0796663871000001</v>
      </c>
      <c r="ANL591" s="43">
        <f t="shared" si="1752"/>
        <v>1.1540208296000001</v>
      </c>
      <c r="ANM591" s="43">
        <f t="shared" si="1752"/>
        <v>0.70300215180000003</v>
      </c>
      <c r="ANN591" s="43">
        <f t="shared" si="1752"/>
        <v>1.0125834338999999</v>
      </c>
      <c r="ANO591" s="43">
        <f t="shared" si="1752"/>
        <v>0.9731113898</v>
      </c>
      <c r="ANP591" s="130" t="s">
        <v>263</v>
      </c>
      <c r="ANQ591" s="130" t="s">
        <v>263</v>
      </c>
      <c r="ANR591" s="130" t="s">
        <v>263</v>
      </c>
      <c r="ANS591" s="130" t="s">
        <v>263</v>
      </c>
      <c r="ANT591" s="130" t="s">
        <v>263</v>
      </c>
      <c r="ANU591" s="130" t="s">
        <v>263</v>
      </c>
      <c r="ANV591" s="130" t="s">
        <v>263</v>
      </c>
      <c r="ANW591" s="130" t="s">
        <v>263</v>
      </c>
      <c r="ANX591" s="130" t="s">
        <v>263</v>
      </c>
      <c r="ANY591" s="130" t="s">
        <v>263</v>
      </c>
      <c r="ANZ591" s="130" t="s">
        <v>263</v>
      </c>
      <c r="AOA591" s="130" t="s">
        <v>263</v>
      </c>
      <c r="AOB591" s="130" t="s">
        <v>263</v>
      </c>
      <c r="AOC591" s="130" t="s">
        <v>263</v>
      </c>
      <c r="AOD591" s="130" t="s">
        <v>263</v>
      </c>
      <c r="AOE591" s="43">
        <f>IF(ANY590=0,0,(AOK595-AOK594)/ANY590)</f>
        <v>0.98738416240000004</v>
      </c>
      <c r="AOF591" s="43">
        <f t="shared" ref="AOF591:AOJ591" si="1753">IF(ANZ590=0,0,(AOL595-AOL594)/ANZ590)</f>
        <v>1.0543546105999999</v>
      </c>
      <c r="AOG591" s="43">
        <f t="shared" si="1753"/>
        <v>1.1097399147</v>
      </c>
      <c r="AOH591" s="43">
        <f t="shared" si="1753"/>
        <v>0.40483719260000001</v>
      </c>
      <c r="AOI591" s="43">
        <f t="shared" si="1753"/>
        <v>0.4039907969</v>
      </c>
      <c r="AOJ591" s="43">
        <f t="shared" si="1753"/>
        <v>0.37774612559999998</v>
      </c>
      <c r="AOK591" s="130" t="s">
        <v>263</v>
      </c>
      <c r="AOL591" s="130" t="s">
        <v>263</v>
      </c>
      <c r="AOM591" s="130" t="s">
        <v>263</v>
      </c>
      <c r="AON591" s="130" t="s">
        <v>263</v>
      </c>
      <c r="AOO591" s="130" t="s">
        <v>263</v>
      </c>
      <c r="AOP591" s="130" t="s">
        <v>263</v>
      </c>
      <c r="AOQ591" s="130" t="s">
        <v>263</v>
      </c>
      <c r="AOR591" s="130" t="s">
        <v>263</v>
      </c>
      <c r="AOS591" s="130" t="s">
        <v>263</v>
      </c>
      <c r="AOT591" s="130" t="s">
        <v>263</v>
      </c>
      <c r="AOU591" s="130" t="s">
        <v>263</v>
      </c>
      <c r="AOV591" s="130" t="s">
        <v>263</v>
      </c>
      <c r="AOW591" s="130" t="s">
        <v>263</v>
      </c>
      <c r="AOX591" s="130" t="s">
        <v>263</v>
      </c>
      <c r="AOY591" s="130" t="s">
        <v>263</v>
      </c>
      <c r="AOZ591" s="43">
        <f>IF(AOT590=0,0,(APF595-APF594)/AOT590)</f>
        <v>1.0037067497000001</v>
      </c>
      <c r="APA591" s="43">
        <f t="shared" ref="APA591:APE591" si="1754">IF(AOU590=0,0,(APG595-APG594)/AOU590)</f>
        <v>1.0451445964999999</v>
      </c>
      <c r="APB591" s="43">
        <f t="shared" si="1754"/>
        <v>1.0936584311999999</v>
      </c>
      <c r="APC591" s="43">
        <f t="shared" si="1754"/>
        <v>0.52847385010000003</v>
      </c>
      <c r="APD591" s="43">
        <f t="shared" si="1754"/>
        <v>0.4534531664</v>
      </c>
      <c r="APE591" s="43">
        <f t="shared" si="1754"/>
        <v>0.42026397059999998</v>
      </c>
      <c r="APF591" s="130" t="s">
        <v>263</v>
      </c>
      <c r="APG591" s="130" t="s">
        <v>263</v>
      </c>
      <c r="APH591" s="130" t="s">
        <v>263</v>
      </c>
      <c r="API591" s="130" t="s">
        <v>263</v>
      </c>
      <c r="APJ591" s="130" t="s">
        <v>263</v>
      </c>
      <c r="APK591" s="130" t="s">
        <v>263</v>
      </c>
      <c r="APL591" s="130" t="s">
        <v>263</v>
      </c>
      <c r="APM591" s="130" t="s">
        <v>263</v>
      </c>
      <c r="APN591" s="130" t="s">
        <v>263</v>
      </c>
      <c r="APO591" s="130" t="s">
        <v>263</v>
      </c>
      <c r="APP591" s="130" t="s">
        <v>263</v>
      </c>
      <c r="APQ591" s="130" t="s">
        <v>263</v>
      </c>
      <c r="APR591" s="130" t="s">
        <v>263</v>
      </c>
      <c r="APS591" s="130" t="s">
        <v>263</v>
      </c>
      <c r="APT591" s="130" t="s">
        <v>263</v>
      </c>
      <c r="APU591" s="43">
        <f>IF(APO590=0,0,(AQA595-AQA594)/APO590)</f>
        <v>1.0032795262</v>
      </c>
      <c r="APV591" s="43">
        <f t="shared" ref="APV591:APZ591" si="1755">IF(APP590=0,0,(AQB595-AQB594)/APP590)</f>
        <v>1.0376139414000001</v>
      </c>
      <c r="APW591" s="43">
        <f t="shared" si="1755"/>
        <v>1.0804853237000001</v>
      </c>
      <c r="APX591" s="43">
        <f t="shared" si="1755"/>
        <v>0.46214215619999999</v>
      </c>
      <c r="APY591" s="43">
        <f t="shared" si="1755"/>
        <v>0.40644405080000001</v>
      </c>
      <c r="APZ591" s="43">
        <f t="shared" si="1755"/>
        <v>0.38013643990000001</v>
      </c>
      <c r="AQA591" s="130" t="s">
        <v>263</v>
      </c>
      <c r="AQB591" s="130" t="s">
        <v>263</v>
      </c>
      <c r="AQC591" s="130" t="s">
        <v>263</v>
      </c>
      <c r="AQD591" s="130" t="s">
        <v>263</v>
      </c>
      <c r="AQE591" s="130" t="s">
        <v>263</v>
      </c>
      <c r="AQF591" s="130" t="s">
        <v>263</v>
      </c>
      <c r="AQG591" s="130" t="s">
        <v>263</v>
      </c>
      <c r="AQH591" s="130" t="s">
        <v>263</v>
      </c>
      <c r="AQI591" s="130" t="s">
        <v>263</v>
      </c>
      <c r="AQJ591" s="130" t="s">
        <v>263</v>
      </c>
      <c r="AQK591" s="130" t="s">
        <v>263</v>
      </c>
      <c r="AQL591" s="130" t="s">
        <v>263</v>
      </c>
      <c r="AQM591" s="130" t="s">
        <v>263</v>
      </c>
      <c r="AQN591" s="130" t="s">
        <v>263</v>
      </c>
      <c r="AQO591" s="130" t="s">
        <v>263</v>
      </c>
      <c r="AQP591" s="43">
        <f>IF(AQJ590=0,0,(AQV595-AQV594)/AQJ590)</f>
        <v>1.0039248726000001</v>
      </c>
      <c r="AQQ591" s="43">
        <f t="shared" ref="AQQ591:AQU591" si="1756">IF(AQK590=0,0,(AQW595-AQW594)/AQK590)</f>
        <v>1.0519290832999999</v>
      </c>
      <c r="AQR591" s="43">
        <f t="shared" si="1756"/>
        <v>1.1054927003999999</v>
      </c>
      <c r="AQS591" s="43">
        <f t="shared" si="1756"/>
        <v>0.40043243010000001</v>
      </c>
      <c r="AQT591" s="43">
        <f t="shared" si="1756"/>
        <v>0.38071980449999998</v>
      </c>
      <c r="AQU591" s="43">
        <f t="shared" si="1756"/>
        <v>0.35934300879999997</v>
      </c>
      <c r="AQV591" s="130" t="s">
        <v>263</v>
      </c>
      <c r="AQW591" s="130" t="s">
        <v>263</v>
      </c>
      <c r="AQX591" s="130" t="s">
        <v>263</v>
      </c>
      <c r="AQY591" s="130" t="s">
        <v>263</v>
      </c>
      <c r="AQZ591" s="130" t="s">
        <v>263</v>
      </c>
      <c r="ARA591" s="130" t="s">
        <v>263</v>
      </c>
      <c r="ARB591" s="130" t="s">
        <v>263</v>
      </c>
      <c r="ARC591" s="130" t="s">
        <v>263</v>
      </c>
      <c r="ARD591" s="130" t="s">
        <v>263</v>
      </c>
      <c r="ARE591" s="130" t="s">
        <v>263</v>
      </c>
      <c r="ARF591" s="130" t="s">
        <v>263</v>
      </c>
      <c r="ARG591" s="130" t="s">
        <v>263</v>
      </c>
      <c r="ARH591" s="130" t="s">
        <v>263</v>
      </c>
      <c r="ARI591" s="130" t="s">
        <v>263</v>
      </c>
      <c r="ARJ591" s="130" t="s">
        <v>263</v>
      </c>
      <c r="ARK591" s="43">
        <f>IF(ARE590=0,0,(ARQ595-ARQ594)/ARE590)</f>
        <v>1.0036723921999999</v>
      </c>
      <c r="ARL591" s="43">
        <f t="shared" ref="ARL591:ARP591" si="1757">IF(ARF590=0,0,(ARR595-ARR594)/ARF590)</f>
        <v>1.0339197514</v>
      </c>
      <c r="ARM591" s="43">
        <f t="shared" si="1757"/>
        <v>1.0740362349999999</v>
      </c>
      <c r="ARN591" s="43">
        <f t="shared" si="1757"/>
        <v>0.48920256140000001</v>
      </c>
      <c r="ARO591" s="43">
        <f t="shared" si="1757"/>
        <v>0.37151325709999999</v>
      </c>
      <c r="ARP591" s="43">
        <f t="shared" si="1757"/>
        <v>0.34611574239999998</v>
      </c>
      <c r="ARQ591" s="130" t="s">
        <v>263</v>
      </c>
      <c r="ARR591" s="130" t="s">
        <v>263</v>
      </c>
      <c r="ARS591" s="130" t="s">
        <v>263</v>
      </c>
      <c r="ART591" s="130" t="s">
        <v>263</v>
      </c>
      <c r="ARU591" s="130" t="s">
        <v>263</v>
      </c>
      <c r="ARV591" s="130" t="s">
        <v>263</v>
      </c>
      <c r="ARW591" s="130" t="s">
        <v>263</v>
      </c>
      <c r="ARX591" s="130" t="s">
        <v>263</v>
      </c>
      <c r="ARY591" s="130" t="s">
        <v>263</v>
      </c>
      <c r="ARZ591" s="130" t="s">
        <v>263</v>
      </c>
      <c r="ASA591" s="130" t="s">
        <v>263</v>
      </c>
      <c r="ASB591" s="130" t="s">
        <v>263</v>
      </c>
      <c r="ASC591" s="130" t="s">
        <v>263</v>
      </c>
      <c r="ASD591" s="130" t="s">
        <v>263</v>
      </c>
      <c r="ASE591" s="130" t="s">
        <v>263</v>
      </c>
      <c r="ASF591" s="43">
        <f>IF(ARZ590=0,0,(ASL595-ASL594)/ARZ590)</f>
        <v>1.0031211432</v>
      </c>
      <c r="ASG591" s="43">
        <f t="shared" ref="ASG591:ASK591" si="1758">IF(ASA590=0,0,(ASM595-ASM594)/ASA590)</f>
        <v>1.0382265359</v>
      </c>
      <c r="ASH591" s="43">
        <f t="shared" si="1758"/>
        <v>1.0815551415</v>
      </c>
      <c r="ASI591" s="43">
        <f t="shared" si="1758"/>
        <v>0.44873967939999998</v>
      </c>
      <c r="ASJ591" s="43">
        <f t="shared" si="1758"/>
        <v>0.42000591129999998</v>
      </c>
      <c r="ASK591" s="43">
        <f t="shared" si="1758"/>
        <v>0.38820459390000001</v>
      </c>
      <c r="ASL591" s="130" t="s">
        <v>263</v>
      </c>
      <c r="ASM591" s="130" t="s">
        <v>263</v>
      </c>
      <c r="ASN591" s="130" t="s">
        <v>263</v>
      </c>
      <c r="ASO591" s="130" t="s">
        <v>263</v>
      </c>
      <c r="ASP591" s="130" t="s">
        <v>263</v>
      </c>
      <c r="ASQ591" s="130" t="s">
        <v>263</v>
      </c>
      <c r="ASR591" s="130" t="s">
        <v>263</v>
      </c>
      <c r="ASS591" s="130" t="s">
        <v>263</v>
      </c>
      <c r="AST591" s="130" t="s">
        <v>263</v>
      </c>
      <c r="ASU591" s="130" t="s">
        <v>263</v>
      </c>
      <c r="ASV591" s="130" t="s">
        <v>263</v>
      </c>
      <c r="ASW591" s="130" t="s">
        <v>263</v>
      </c>
      <c r="ASX591" s="130" t="s">
        <v>263</v>
      </c>
      <c r="ASY591" s="130" t="s">
        <v>263</v>
      </c>
      <c r="ASZ591" s="130" t="s">
        <v>263</v>
      </c>
      <c r="ATA591" s="43">
        <f>IF(ASU590=0,0,(ATG595-ATG594)/ASU590)</f>
        <v>1.0033489149999999</v>
      </c>
      <c r="ATB591" s="43">
        <f t="shared" ref="ATB591:ATF591" si="1759">IF(ASV590=0,0,(ATH595-ATH594)/ASV590)</f>
        <v>1.0414619397</v>
      </c>
      <c r="ATC591" s="43">
        <f t="shared" si="1759"/>
        <v>1.0872122472000001</v>
      </c>
      <c r="ATD591" s="43">
        <f t="shared" si="1759"/>
        <v>0.3751115854</v>
      </c>
      <c r="ATE591" s="43">
        <f t="shared" si="1759"/>
        <v>0.3584602267</v>
      </c>
      <c r="ATF591" s="43">
        <f t="shared" si="1759"/>
        <v>0.33461005110000003</v>
      </c>
      <c r="ATG591" s="130" t="s">
        <v>263</v>
      </c>
      <c r="ATH591" s="130" t="s">
        <v>263</v>
      </c>
      <c r="ATI591" s="130" t="s">
        <v>263</v>
      </c>
      <c r="ATJ591" s="130" t="s">
        <v>263</v>
      </c>
      <c r="ATK591" s="130" t="s">
        <v>263</v>
      </c>
      <c r="ATL591" s="130" t="s">
        <v>263</v>
      </c>
      <c r="ATM591" s="130" t="s">
        <v>263</v>
      </c>
      <c r="ATN591" s="130" t="s">
        <v>263</v>
      </c>
      <c r="ATO591" s="130" t="s">
        <v>263</v>
      </c>
      <c r="ATP591" s="130" t="s">
        <v>263</v>
      </c>
      <c r="ATQ591" s="130" t="s">
        <v>263</v>
      </c>
      <c r="ATR591" s="130" t="s">
        <v>263</v>
      </c>
      <c r="ATS591" s="130" t="s">
        <v>263</v>
      </c>
      <c r="ATT591" s="130" t="s">
        <v>263</v>
      </c>
      <c r="ATU591" s="130" t="s">
        <v>263</v>
      </c>
      <c r="ATV591" s="43">
        <f>IF(ATP590=0,0,(AUB595-AUB594)/ATP590)</f>
        <v>1.0033795392</v>
      </c>
      <c r="ATW591" s="43">
        <f t="shared" ref="ATW591:AUA591" si="1760">IF(ATQ590=0,0,(AUC595-AUC594)/ATQ590)</f>
        <v>1.0404289310999999</v>
      </c>
      <c r="ATX591" s="43">
        <f t="shared" si="1760"/>
        <v>1.0854099129999999</v>
      </c>
      <c r="ATY591" s="43">
        <f t="shared" si="1760"/>
        <v>0.45464232510000002</v>
      </c>
      <c r="ATZ591" s="43">
        <f t="shared" si="1760"/>
        <v>0.40615428260000003</v>
      </c>
      <c r="AUA591" s="43">
        <f t="shared" si="1760"/>
        <v>0.37550259219999998</v>
      </c>
      <c r="AUB591" s="130" t="s">
        <v>263</v>
      </c>
      <c r="AUC591" s="130" t="s">
        <v>263</v>
      </c>
      <c r="AUD591" s="130" t="s">
        <v>263</v>
      </c>
      <c r="AUE591" s="130" t="s">
        <v>263</v>
      </c>
      <c r="AUF591" s="130" t="s">
        <v>263</v>
      </c>
      <c r="AUG591" s="130" t="s">
        <v>263</v>
      </c>
      <c r="AUH591" s="130" t="s">
        <v>263</v>
      </c>
      <c r="AUI591" s="130" t="s">
        <v>263</v>
      </c>
      <c r="AUJ591" s="130" t="s">
        <v>263</v>
      </c>
      <c r="AUK591" s="130" t="s">
        <v>263</v>
      </c>
      <c r="AUL591" s="130" t="s">
        <v>263</v>
      </c>
      <c r="AUM591" s="130" t="s">
        <v>263</v>
      </c>
      <c r="AUN591" s="130" t="s">
        <v>263</v>
      </c>
      <c r="AUO591" s="130" t="s">
        <v>263</v>
      </c>
      <c r="AUP591" s="130" t="s">
        <v>263</v>
      </c>
      <c r="AUQ591" s="43">
        <f>IF(AUK590=0,0,(AUW595-AUW594)/AUK590)</f>
        <v>1.0032550326</v>
      </c>
      <c r="AUR591" s="43">
        <f t="shared" ref="AUR591:AUV591" si="1761">IF(AUL590=0,0,(AUX595-AUX594)/AUL590)</f>
        <v>1.0397180430999999</v>
      </c>
      <c r="AUS591" s="43">
        <f t="shared" si="1761"/>
        <v>1.0841685130000001</v>
      </c>
      <c r="AUT591" s="43">
        <f t="shared" si="1761"/>
        <v>0.43957198879999998</v>
      </c>
      <c r="AUU591" s="43">
        <f t="shared" si="1761"/>
        <v>0.40716637290000002</v>
      </c>
      <c r="AUV591" s="43">
        <f t="shared" si="1761"/>
        <v>0.38012440790000002</v>
      </c>
      <c r="AUW591" s="130" t="s">
        <v>263</v>
      </c>
      <c r="AUX591" s="130" t="s">
        <v>263</v>
      </c>
      <c r="AUY591" s="130" t="s">
        <v>263</v>
      </c>
      <c r="AUZ591" s="130" t="s">
        <v>263</v>
      </c>
      <c r="AVA591" s="130" t="s">
        <v>263</v>
      </c>
      <c r="AVB591" s="130" t="s">
        <v>263</v>
      </c>
      <c r="AVC591" s="130" t="s">
        <v>263</v>
      </c>
      <c r="AVD591" s="130" t="s">
        <v>263</v>
      </c>
      <c r="AVE591" s="130" t="s">
        <v>263</v>
      </c>
      <c r="AVF591" s="130" t="s">
        <v>263</v>
      </c>
      <c r="AVG591" s="130" t="s">
        <v>263</v>
      </c>
      <c r="AVH591" s="130" t="s">
        <v>263</v>
      </c>
      <c r="AVI591" s="130" t="s">
        <v>263</v>
      </c>
      <c r="AVJ591" s="130" t="s">
        <v>263</v>
      </c>
      <c r="AVK591" s="130" t="s">
        <v>263</v>
      </c>
      <c r="AVL591" s="43"/>
      <c r="AVM591" s="43"/>
      <c r="AVN591" s="43"/>
      <c r="AVO591" s="43"/>
      <c r="AVP591" s="43"/>
      <c r="AVQ591" s="43"/>
      <c r="AVR591" s="130" t="s">
        <v>263</v>
      </c>
      <c r="AVS591" s="130" t="s">
        <v>263</v>
      </c>
      <c r="AVT591" s="130" t="s">
        <v>263</v>
      </c>
      <c r="AVU591" s="130" t="s">
        <v>263</v>
      </c>
      <c r="AVV591" s="130" t="s">
        <v>263</v>
      </c>
      <c r="AVW591" s="130" t="s">
        <v>263</v>
      </c>
    </row>
    <row r="592" spans="1:1271" s="48" customFormat="1" ht="24">
      <c r="A592" s="31" t="s">
        <v>260</v>
      </c>
      <c r="B592" s="197"/>
      <c r="C592" s="166" t="s">
        <v>106</v>
      </c>
      <c r="D592" s="450"/>
      <c r="E592" s="451"/>
      <c r="F592" s="167"/>
      <c r="G592" s="167"/>
      <c r="H592" s="167"/>
      <c r="I592" s="168"/>
      <c r="J592" s="168"/>
      <c r="K592" s="168"/>
      <c r="L592" s="130" t="s">
        <v>263</v>
      </c>
      <c r="M592" s="130" t="s">
        <v>263</v>
      </c>
      <c r="N592" s="130" t="s">
        <v>263</v>
      </c>
      <c r="O592" s="130" t="s">
        <v>263</v>
      </c>
      <c r="P592" s="130" t="s">
        <v>263</v>
      </c>
      <c r="Q592" s="130" t="s">
        <v>263</v>
      </c>
      <c r="R592" s="130" t="s">
        <v>263</v>
      </c>
      <c r="S592" s="130" t="s">
        <v>263</v>
      </c>
      <c r="T592" s="130" t="s">
        <v>263</v>
      </c>
      <c r="U592" s="130" t="s">
        <v>263</v>
      </c>
      <c r="V592" s="130" t="s">
        <v>263</v>
      </c>
      <c r="W592" s="130" t="s">
        <v>263</v>
      </c>
      <c r="X592" s="130" t="s">
        <v>263</v>
      </c>
      <c r="Y592" s="130" t="s">
        <v>263</v>
      </c>
      <c r="Z592" s="130" t="s">
        <v>263</v>
      </c>
      <c r="AA592" s="167">
        <f>AA562+AA578</f>
        <v>16857999.359999999</v>
      </c>
      <c r="AB592" s="167">
        <f t="shared" ref="AB592:AF592" si="1762">AB562+AB578</f>
        <v>12084000.35</v>
      </c>
      <c r="AC592" s="167">
        <f t="shared" si="1762"/>
        <v>12903400.25</v>
      </c>
      <c r="AD592" s="167">
        <f t="shared" si="1762"/>
        <v>5492972.7400000002</v>
      </c>
      <c r="AE592" s="167">
        <f t="shared" si="1762"/>
        <v>5429811</v>
      </c>
      <c r="AF592" s="167">
        <f t="shared" si="1762"/>
        <v>5093373.51</v>
      </c>
      <c r="AG592" s="130" t="s">
        <v>263</v>
      </c>
      <c r="AH592" s="130" t="s">
        <v>263</v>
      </c>
      <c r="AI592" s="130" t="s">
        <v>263</v>
      </c>
      <c r="AJ592" s="130" t="s">
        <v>263</v>
      </c>
      <c r="AK592" s="130" t="s">
        <v>263</v>
      </c>
      <c r="AL592" s="130" t="s">
        <v>263</v>
      </c>
      <c r="AM592" s="130" t="s">
        <v>263</v>
      </c>
      <c r="AN592" s="130" t="s">
        <v>263</v>
      </c>
      <c r="AO592" s="130" t="s">
        <v>263</v>
      </c>
      <c r="AP592" s="130" t="s">
        <v>263</v>
      </c>
      <c r="AQ592" s="130" t="s">
        <v>263</v>
      </c>
      <c r="AR592" s="130" t="s">
        <v>263</v>
      </c>
      <c r="AS592" s="130" t="s">
        <v>263</v>
      </c>
      <c r="AT592" s="130" t="s">
        <v>263</v>
      </c>
      <c r="AU592" s="130" t="s">
        <v>263</v>
      </c>
      <c r="AV592" s="167">
        <f>AV562+AV578</f>
        <v>26543698.530000001</v>
      </c>
      <c r="AW592" s="167">
        <f t="shared" ref="AW592:BA592" si="1763">AW562+AW578</f>
        <v>26803701.059999999</v>
      </c>
      <c r="AX592" s="167">
        <f t="shared" si="1763"/>
        <v>28568200</v>
      </c>
      <c r="AY592" s="167">
        <f t="shared" si="1763"/>
        <v>11075906.800000001</v>
      </c>
      <c r="AZ592" s="167">
        <f t="shared" si="1763"/>
        <v>10745619.630000001</v>
      </c>
      <c r="BA592" s="167">
        <f t="shared" si="1763"/>
        <v>10324029.119999999</v>
      </c>
      <c r="BB592" s="130" t="s">
        <v>263</v>
      </c>
      <c r="BC592" s="130" t="s">
        <v>263</v>
      </c>
      <c r="BD592" s="130" t="s">
        <v>263</v>
      </c>
      <c r="BE592" s="130" t="s">
        <v>263</v>
      </c>
      <c r="BF592" s="130" t="s">
        <v>263</v>
      </c>
      <c r="BG592" s="130" t="s">
        <v>263</v>
      </c>
      <c r="BH592" s="130" t="s">
        <v>263</v>
      </c>
      <c r="BI592" s="130" t="s">
        <v>263</v>
      </c>
      <c r="BJ592" s="130" t="s">
        <v>263</v>
      </c>
      <c r="BK592" s="130" t="s">
        <v>263</v>
      </c>
      <c r="BL592" s="130" t="s">
        <v>263</v>
      </c>
      <c r="BM592" s="130" t="s">
        <v>263</v>
      </c>
      <c r="BN592" s="130" t="s">
        <v>263</v>
      </c>
      <c r="BO592" s="130" t="s">
        <v>263</v>
      </c>
      <c r="BP592" s="130" t="s">
        <v>263</v>
      </c>
      <c r="BQ592" s="167">
        <f>BQ562+BQ578</f>
        <v>14015798.84</v>
      </c>
      <c r="BR592" s="167">
        <f t="shared" ref="BR592:BV592" si="1764">BR562+BR578</f>
        <v>14491700.16</v>
      </c>
      <c r="BS592" s="167">
        <f t="shared" si="1764"/>
        <v>15484800.6</v>
      </c>
      <c r="BT592" s="167">
        <f t="shared" si="1764"/>
        <v>6283693.8499999996</v>
      </c>
      <c r="BU592" s="167">
        <f t="shared" si="1764"/>
        <v>6000082.1200000001</v>
      </c>
      <c r="BV592" s="167">
        <f t="shared" si="1764"/>
        <v>5593016.0300000003</v>
      </c>
      <c r="BW592" s="130" t="s">
        <v>263</v>
      </c>
      <c r="BX592" s="130" t="s">
        <v>263</v>
      </c>
      <c r="BY592" s="130" t="s">
        <v>263</v>
      </c>
      <c r="BZ592" s="130" t="s">
        <v>263</v>
      </c>
      <c r="CA592" s="130" t="s">
        <v>263</v>
      </c>
      <c r="CB592" s="130" t="s">
        <v>263</v>
      </c>
      <c r="CC592" s="130" t="s">
        <v>263</v>
      </c>
      <c r="CD592" s="130" t="s">
        <v>263</v>
      </c>
      <c r="CE592" s="130" t="s">
        <v>263</v>
      </c>
      <c r="CF592" s="130" t="s">
        <v>263</v>
      </c>
      <c r="CG592" s="130" t="s">
        <v>263</v>
      </c>
      <c r="CH592" s="130" t="s">
        <v>263</v>
      </c>
      <c r="CI592" s="130" t="s">
        <v>263</v>
      </c>
      <c r="CJ592" s="130" t="s">
        <v>263</v>
      </c>
      <c r="CK592" s="130" t="s">
        <v>263</v>
      </c>
      <c r="CL592" s="167">
        <f>CL562+CL578</f>
        <v>0</v>
      </c>
      <c r="CM592" s="167">
        <f t="shared" ref="CM592:CQ592" si="1765">CM562+CM578</f>
        <v>0</v>
      </c>
      <c r="CN592" s="167">
        <f t="shared" si="1765"/>
        <v>0</v>
      </c>
      <c r="CO592" s="167">
        <f t="shared" si="1765"/>
        <v>0</v>
      </c>
      <c r="CP592" s="167">
        <f t="shared" si="1765"/>
        <v>0</v>
      </c>
      <c r="CQ592" s="167">
        <f t="shared" si="1765"/>
        <v>0</v>
      </c>
      <c r="CR592" s="130" t="s">
        <v>263</v>
      </c>
      <c r="CS592" s="130" t="s">
        <v>263</v>
      </c>
      <c r="CT592" s="130" t="s">
        <v>263</v>
      </c>
      <c r="CU592" s="130" t="s">
        <v>263</v>
      </c>
      <c r="CV592" s="130" t="s">
        <v>263</v>
      </c>
      <c r="CW592" s="130" t="s">
        <v>263</v>
      </c>
      <c r="CX592" s="130" t="s">
        <v>263</v>
      </c>
      <c r="CY592" s="130" t="s">
        <v>263</v>
      </c>
      <c r="CZ592" s="130" t="s">
        <v>263</v>
      </c>
      <c r="DA592" s="130" t="s">
        <v>263</v>
      </c>
      <c r="DB592" s="130" t="s">
        <v>263</v>
      </c>
      <c r="DC592" s="130" t="s">
        <v>263</v>
      </c>
      <c r="DD592" s="130" t="s">
        <v>263</v>
      </c>
      <c r="DE592" s="130" t="s">
        <v>263</v>
      </c>
      <c r="DF592" s="130" t="s">
        <v>263</v>
      </c>
      <c r="DG592" s="167">
        <f>DG562+DG578</f>
        <v>6869399.46</v>
      </c>
      <c r="DH592" s="167">
        <f t="shared" ref="DH592:DL592" si="1766">DH562+DH578</f>
        <v>6772900.4299999997</v>
      </c>
      <c r="DI592" s="167">
        <f t="shared" si="1766"/>
        <v>7162799.6600000001</v>
      </c>
      <c r="DJ592" s="167">
        <f t="shared" si="1766"/>
        <v>3623948.38</v>
      </c>
      <c r="DK592" s="167">
        <f t="shared" si="1766"/>
        <v>3358347.08</v>
      </c>
      <c r="DL592" s="167">
        <f t="shared" si="1766"/>
        <v>3208651.6</v>
      </c>
      <c r="DM592" s="130" t="s">
        <v>263</v>
      </c>
      <c r="DN592" s="130" t="s">
        <v>263</v>
      </c>
      <c r="DO592" s="130" t="s">
        <v>263</v>
      </c>
      <c r="DP592" s="130" t="s">
        <v>263</v>
      </c>
      <c r="DQ592" s="130" t="s">
        <v>263</v>
      </c>
      <c r="DR592" s="130" t="s">
        <v>263</v>
      </c>
      <c r="DS592" s="130" t="s">
        <v>263</v>
      </c>
      <c r="DT592" s="130" t="s">
        <v>263</v>
      </c>
      <c r="DU592" s="130" t="s">
        <v>263</v>
      </c>
      <c r="DV592" s="130" t="s">
        <v>263</v>
      </c>
      <c r="DW592" s="130" t="s">
        <v>263</v>
      </c>
      <c r="DX592" s="130" t="s">
        <v>263</v>
      </c>
      <c r="DY592" s="130" t="s">
        <v>263</v>
      </c>
      <c r="DZ592" s="130" t="s">
        <v>263</v>
      </c>
      <c r="EA592" s="130" t="s">
        <v>263</v>
      </c>
      <c r="EB592" s="167">
        <f>EB562+EB578</f>
        <v>8158100.2999999998</v>
      </c>
      <c r="EC592" s="167">
        <f t="shared" ref="EC592:EG592" si="1767">EC562+EC578</f>
        <v>7914799.3899999997</v>
      </c>
      <c r="ED592" s="167">
        <f t="shared" si="1767"/>
        <v>8447599.8699999992</v>
      </c>
      <c r="EE592" s="167">
        <f t="shared" si="1767"/>
        <v>4513887.3099999996</v>
      </c>
      <c r="EF592" s="167">
        <f t="shared" si="1767"/>
        <v>4063764.07</v>
      </c>
      <c r="EG592" s="167">
        <f t="shared" si="1767"/>
        <v>3912630.72</v>
      </c>
      <c r="EH592" s="130" t="s">
        <v>263</v>
      </c>
      <c r="EI592" s="130" t="s">
        <v>263</v>
      </c>
      <c r="EJ592" s="130" t="s">
        <v>263</v>
      </c>
      <c r="EK592" s="130" t="s">
        <v>263</v>
      </c>
      <c r="EL592" s="130" t="s">
        <v>263</v>
      </c>
      <c r="EM592" s="130" t="s">
        <v>263</v>
      </c>
      <c r="EN592" s="130" t="s">
        <v>263</v>
      </c>
      <c r="EO592" s="130" t="s">
        <v>263</v>
      </c>
      <c r="EP592" s="130" t="s">
        <v>263</v>
      </c>
      <c r="EQ592" s="130" t="s">
        <v>263</v>
      </c>
      <c r="ER592" s="130" t="s">
        <v>263</v>
      </c>
      <c r="ES592" s="130" t="s">
        <v>263</v>
      </c>
      <c r="ET592" s="130" t="s">
        <v>263</v>
      </c>
      <c r="EU592" s="130" t="s">
        <v>263</v>
      </c>
      <c r="EV592" s="130" t="s">
        <v>263</v>
      </c>
      <c r="EW592" s="167">
        <f>EW562+EW578</f>
        <v>6250100</v>
      </c>
      <c r="EX592" s="167">
        <f t="shared" ref="EX592:FB592" si="1768">EX562+EX578</f>
        <v>6676300</v>
      </c>
      <c r="EY592" s="167">
        <f t="shared" si="1768"/>
        <v>7167400</v>
      </c>
      <c r="EZ592" s="167">
        <f t="shared" si="1768"/>
        <v>2551809.7799999998</v>
      </c>
      <c r="FA592" s="167">
        <f t="shared" si="1768"/>
        <v>2125478.15</v>
      </c>
      <c r="FB592" s="167">
        <f t="shared" si="1768"/>
        <v>2047341.25</v>
      </c>
      <c r="FC592" s="130" t="s">
        <v>263</v>
      </c>
      <c r="FD592" s="130" t="s">
        <v>263</v>
      </c>
      <c r="FE592" s="130" t="s">
        <v>263</v>
      </c>
      <c r="FF592" s="130" t="s">
        <v>263</v>
      </c>
      <c r="FG592" s="130" t="s">
        <v>263</v>
      </c>
      <c r="FH592" s="130" t="s">
        <v>263</v>
      </c>
      <c r="FI592" s="130" t="s">
        <v>263</v>
      </c>
      <c r="FJ592" s="130" t="s">
        <v>263</v>
      </c>
      <c r="FK592" s="130" t="s">
        <v>263</v>
      </c>
      <c r="FL592" s="130" t="s">
        <v>263</v>
      </c>
      <c r="FM592" s="130" t="s">
        <v>263</v>
      </c>
      <c r="FN592" s="130" t="s">
        <v>263</v>
      </c>
      <c r="FO592" s="130" t="s">
        <v>263</v>
      </c>
      <c r="FP592" s="130" t="s">
        <v>263</v>
      </c>
      <c r="FQ592" s="130" t="s">
        <v>263</v>
      </c>
      <c r="FR592" s="167">
        <f>FR562+FR578</f>
        <v>9054500.4299999997</v>
      </c>
      <c r="FS592" s="167">
        <f t="shared" ref="FS592:FW592" si="1769">FS562+FS578</f>
        <v>8831300.3499999996</v>
      </c>
      <c r="FT592" s="167">
        <f t="shared" si="1769"/>
        <v>9344099.4100000001</v>
      </c>
      <c r="FU592" s="167">
        <f t="shared" si="1769"/>
        <v>3929008.39</v>
      </c>
      <c r="FV592" s="167">
        <f t="shared" si="1769"/>
        <v>3608167.55</v>
      </c>
      <c r="FW592" s="167">
        <f t="shared" si="1769"/>
        <v>3477345.86</v>
      </c>
      <c r="FX592" s="130" t="s">
        <v>263</v>
      </c>
      <c r="FY592" s="130" t="s">
        <v>263</v>
      </c>
      <c r="FZ592" s="130" t="s">
        <v>263</v>
      </c>
      <c r="GA592" s="130" t="s">
        <v>263</v>
      </c>
      <c r="GB592" s="130" t="s">
        <v>263</v>
      </c>
      <c r="GC592" s="130" t="s">
        <v>263</v>
      </c>
      <c r="GD592" s="130" t="s">
        <v>263</v>
      </c>
      <c r="GE592" s="130" t="s">
        <v>263</v>
      </c>
      <c r="GF592" s="130" t="s">
        <v>263</v>
      </c>
      <c r="GG592" s="130" t="s">
        <v>263</v>
      </c>
      <c r="GH592" s="130" t="s">
        <v>263</v>
      </c>
      <c r="GI592" s="130" t="s">
        <v>263</v>
      </c>
      <c r="GJ592" s="130" t="s">
        <v>263</v>
      </c>
      <c r="GK592" s="130" t="s">
        <v>263</v>
      </c>
      <c r="GL592" s="130" t="s">
        <v>263</v>
      </c>
      <c r="GM592" s="167">
        <f>GM562+GM578</f>
        <v>0</v>
      </c>
      <c r="GN592" s="167">
        <f t="shared" ref="GN592:GR592" si="1770">GN562+GN578</f>
        <v>0</v>
      </c>
      <c r="GO592" s="167">
        <f t="shared" si="1770"/>
        <v>0</v>
      </c>
      <c r="GP592" s="167">
        <f t="shared" si="1770"/>
        <v>0</v>
      </c>
      <c r="GQ592" s="167">
        <f t="shared" si="1770"/>
        <v>0</v>
      </c>
      <c r="GR592" s="167">
        <f t="shared" si="1770"/>
        <v>0</v>
      </c>
      <c r="GS592" s="130" t="s">
        <v>263</v>
      </c>
      <c r="GT592" s="130" t="s">
        <v>263</v>
      </c>
      <c r="GU592" s="130" t="s">
        <v>263</v>
      </c>
      <c r="GV592" s="130" t="s">
        <v>263</v>
      </c>
      <c r="GW592" s="130" t="s">
        <v>263</v>
      </c>
      <c r="GX592" s="130" t="s">
        <v>263</v>
      </c>
      <c r="GY592" s="130" t="s">
        <v>263</v>
      </c>
      <c r="GZ592" s="130" t="s">
        <v>263</v>
      </c>
      <c r="HA592" s="130" t="s">
        <v>263</v>
      </c>
      <c r="HB592" s="130" t="s">
        <v>263</v>
      </c>
      <c r="HC592" s="130" t="s">
        <v>263</v>
      </c>
      <c r="HD592" s="130" t="s">
        <v>263</v>
      </c>
      <c r="HE592" s="130" t="s">
        <v>263</v>
      </c>
      <c r="HF592" s="130" t="s">
        <v>263</v>
      </c>
      <c r="HG592" s="130" t="s">
        <v>263</v>
      </c>
      <c r="HH592" s="167">
        <f>HH562+HH578</f>
        <v>6222600.1200000001</v>
      </c>
      <c r="HI592" s="167">
        <f t="shared" ref="HI592:HM592" si="1771">HI562+HI578</f>
        <v>6250299.7699999996</v>
      </c>
      <c r="HJ592" s="167">
        <f t="shared" si="1771"/>
        <v>6606100.2699999996</v>
      </c>
      <c r="HK592" s="167">
        <f t="shared" si="1771"/>
        <v>3206904.7</v>
      </c>
      <c r="HL592" s="167">
        <f t="shared" si="1771"/>
        <v>2913025.9</v>
      </c>
      <c r="HM592" s="167">
        <f t="shared" si="1771"/>
        <v>2795587.37</v>
      </c>
      <c r="HN592" s="130" t="s">
        <v>263</v>
      </c>
      <c r="HO592" s="130" t="s">
        <v>263</v>
      </c>
      <c r="HP592" s="130" t="s">
        <v>263</v>
      </c>
      <c r="HQ592" s="130" t="s">
        <v>263</v>
      </c>
      <c r="HR592" s="130" t="s">
        <v>263</v>
      </c>
      <c r="HS592" s="130" t="s">
        <v>263</v>
      </c>
      <c r="HT592" s="130" t="s">
        <v>263</v>
      </c>
      <c r="HU592" s="130" t="s">
        <v>263</v>
      </c>
      <c r="HV592" s="130" t="s">
        <v>263</v>
      </c>
      <c r="HW592" s="130" t="s">
        <v>263</v>
      </c>
      <c r="HX592" s="130" t="s">
        <v>263</v>
      </c>
      <c r="HY592" s="130" t="s">
        <v>263</v>
      </c>
      <c r="HZ592" s="130" t="s">
        <v>263</v>
      </c>
      <c r="IA592" s="130" t="s">
        <v>263</v>
      </c>
      <c r="IB592" s="130" t="s">
        <v>263</v>
      </c>
      <c r="IC592" s="167">
        <f>IC562+IC578</f>
        <v>18470999.039999999</v>
      </c>
      <c r="ID592" s="167">
        <f t="shared" ref="ID592:IH592" si="1772">ID562+ID578</f>
        <v>20294599.780000001</v>
      </c>
      <c r="IE592" s="167">
        <f t="shared" si="1772"/>
        <v>21612599.57</v>
      </c>
      <c r="IF592" s="167">
        <f t="shared" si="1772"/>
        <v>9430373.2699999996</v>
      </c>
      <c r="IG592" s="167">
        <f t="shared" si="1772"/>
        <v>8535065.0299999993</v>
      </c>
      <c r="IH592" s="167">
        <f t="shared" si="1772"/>
        <v>8097904.8700000001</v>
      </c>
      <c r="II592" s="130" t="s">
        <v>263</v>
      </c>
      <c r="IJ592" s="130" t="s">
        <v>263</v>
      </c>
      <c r="IK592" s="130" t="s">
        <v>263</v>
      </c>
      <c r="IL592" s="130" t="s">
        <v>263</v>
      </c>
      <c r="IM592" s="130" t="s">
        <v>263</v>
      </c>
      <c r="IN592" s="130" t="s">
        <v>263</v>
      </c>
      <c r="IO592" s="130" t="s">
        <v>263</v>
      </c>
      <c r="IP592" s="130" t="s">
        <v>263</v>
      </c>
      <c r="IQ592" s="130" t="s">
        <v>263</v>
      </c>
      <c r="IR592" s="130" t="s">
        <v>263</v>
      </c>
      <c r="IS592" s="130" t="s">
        <v>263</v>
      </c>
      <c r="IT592" s="130" t="s">
        <v>263</v>
      </c>
      <c r="IU592" s="130" t="s">
        <v>263</v>
      </c>
      <c r="IV592" s="130" t="s">
        <v>263</v>
      </c>
      <c r="IW592" s="130" t="s">
        <v>263</v>
      </c>
      <c r="IX592" s="167">
        <f>IX562+IX578</f>
        <v>8453600.4600000009</v>
      </c>
      <c r="IY592" s="167">
        <f t="shared" ref="IY592:JC592" si="1773">IY562+IY578</f>
        <v>8814700.5999999996</v>
      </c>
      <c r="IZ592" s="167">
        <f t="shared" si="1773"/>
        <v>9340299.8000000007</v>
      </c>
      <c r="JA592" s="167">
        <f t="shared" si="1773"/>
        <v>3970065.24</v>
      </c>
      <c r="JB592" s="167">
        <f t="shared" si="1773"/>
        <v>3646852.31</v>
      </c>
      <c r="JC592" s="167">
        <f t="shared" si="1773"/>
        <v>3452319.4</v>
      </c>
      <c r="JD592" s="130" t="s">
        <v>263</v>
      </c>
      <c r="JE592" s="130" t="s">
        <v>263</v>
      </c>
      <c r="JF592" s="130" t="s">
        <v>263</v>
      </c>
      <c r="JG592" s="130" t="s">
        <v>263</v>
      </c>
      <c r="JH592" s="130" t="s">
        <v>263</v>
      </c>
      <c r="JI592" s="130" t="s">
        <v>263</v>
      </c>
      <c r="JJ592" s="130" t="s">
        <v>263</v>
      </c>
      <c r="JK592" s="130" t="s">
        <v>263</v>
      </c>
      <c r="JL592" s="130" t="s">
        <v>263</v>
      </c>
      <c r="JM592" s="130" t="s">
        <v>263</v>
      </c>
      <c r="JN592" s="130" t="s">
        <v>263</v>
      </c>
      <c r="JO592" s="130" t="s">
        <v>263</v>
      </c>
      <c r="JP592" s="130" t="s">
        <v>263</v>
      </c>
      <c r="JQ592" s="130" t="s">
        <v>263</v>
      </c>
      <c r="JR592" s="130" t="s">
        <v>263</v>
      </c>
      <c r="JS592" s="167">
        <f>JS562+JS578</f>
        <v>6243400</v>
      </c>
      <c r="JT592" s="167">
        <f t="shared" ref="JT592:JX592" si="1774">JT562+JT578</f>
        <v>6922899.75</v>
      </c>
      <c r="JU592" s="167">
        <f t="shared" si="1774"/>
        <v>7324499.8300000001</v>
      </c>
      <c r="JV592" s="167">
        <f t="shared" si="1774"/>
        <v>3236653.5</v>
      </c>
      <c r="JW592" s="167">
        <f t="shared" si="1774"/>
        <v>2775820.11</v>
      </c>
      <c r="JX592" s="167">
        <f t="shared" si="1774"/>
        <v>2717534.07</v>
      </c>
      <c r="JY592" s="130" t="s">
        <v>263</v>
      </c>
      <c r="JZ592" s="130" t="s">
        <v>263</v>
      </c>
      <c r="KA592" s="130" t="s">
        <v>263</v>
      </c>
      <c r="KB592" s="130" t="s">
        <v>263</v>
      </c>
      <c r="KC592" s="130" t="s">
        <v>263</v>
      </c>
      <c r="KD592" s="130" t="s">
        <v>263</v>
      </c>
      <c r="KE592" s="130" t="s">
        <v>263</v>
      </c>
      <c r="KF592" s="130" t="s">
        <v>263</v>
      </c>
      <c r="KG592" s="130" t="s">
        <v>263</v>
      </c>
      <c r="KH592" s="130" t="s">
        <v>263</v>
      </c>
      <c r="KI592" s="130" t="s">
        <v>263</v>
      </c>
      <c r="KJ592" s="130" t="s">
        <v>263</v>
      </c>
      <c r="KK592" s="130" t="s">
        <v>263</v>
      </c>
      <c r="KL592" s="130" t="s">
        <v>263</v>
      </c>
      <c r="KM592" s="130" t="s">
        <v>263</v>
      </c>
      <c r="KN592" s="167">
        <f>KN562+KN578</f>
        <v>11518199.699999999</v>
      </c>
      <c r="KO592" s="167">
        <f t="shared" ref="KO592:KS592" si="1775">KO562+KO578</f>
        <v>12759399.310000001</v>
      </c>
      <c r="KP592" s="167">
        <f t="shared" si="1775"/>
        <v>13594899.949999999</v>
      </c>
      <c r="KQ592" s="167">
        <f t="shared" si="1775"/>
        <v>5520407.9800000004</v>
      </c>
      <c r="KR592" s="167">
        <f t="shared" si="1775"/>
        <v>5033535.2699999996</v>
      </c>
      <c r="KS592" s="167">
        <f t="shared" si="1775"/>
        <v>4780795.49</v>
      </c>
      <c r="KT592" s="130" t="s">
        <v>263</v>
      </c>
      <c r="KU592" s="130" t="s">
        <v>263</v>
      </c>
      <c r="KV592" s="130" t="s">
        <v>263</v>
      </c>
      <c r="KW592" s="130" t="s">
        <v>263</v>
      </c>
      <c r="KX592" s="130" t="s">
        <v>263</v>
      </c>
      <c r="KY592" s="130" t="s">
        <v>263</v>
      </c>
      <c r="KZ592" s="130" t="s">
        <v>263</v>
      </c>
      <c r="LA592" s="130" t="s">
        <v>263</v>
      </c>
      <c r="LB592" s="130" t="s">
        <v>263</v>
      </c>
      <c r="LC592" s="130" t="s">
        <v>263</v>
      </c>
      <c r="LD592" s="130" t="s">
        <v>263</v>
      </c>
      <c r="LE592" s="130" t="s">
        <v>263</v>
      </c>
      <c r="LF592" s="130" t="s">
        <v>263</v>
      </c>
      <c r="LG592" s="130" t="s">
        <v>263</v>
      </c>
      <c r="LH592" s="130" t="s">
        <v>263</v>
      </c>
      <c r="LI592" s="167">
        <f>LI562+LI578</f>
        <v>14478899.33</v>
      </c>
      <c r="LJ592" s="167">
        <f t="shared" ref="LJ592:LN592" si="1776">LJ562+LJ578</f>
        <v>16824401.440000001</v>
      </c>
      <c r="LK592" s="167">
        <f t="shared" si="1776"/>
        <v>17844698.739999998</v>
      </c>
      <c r="LL592" s="167">
        <f t="shared" si="1776"/>
        <v>6316018.54</v>
      </c>
      <c r="LM592" s="167">
        <f t="shared" si="1776"/>
        <v>6090352.4400000004</v>
      </c>
      <c r="LN592" s="167">
        <f t="shared" si="1776"/>
        <v>5859993.7999999998</v>
      </c>
      <c r="LO592" s="130" t="s">
        <v>263</v>
      </c>
      <c r="LP592" s="130" t="s">
        <v>263</v>
      </c>
      <c r="LQ592" s="130" t="s">
        <v>263</v>
      </c>
      <c r="LR592" s="130" t="s">
        <v>263</v>
      </c>
      <c r="LS592" s="130" t="s">
        <v>263</v>
      </c>
      <c r="LT592" s="130" t="s">
        <v>263</v>
      </c>
      <c r="LU592" s="130" t="s">
        <v>263</v>
      </c>
      <c r="LV592" s="130" t="s">
        <v>263</v>
      </c>
      <c r="LW592" s="130" t="s">
        <v>263</v>
      </c>
      <c r="LX592" s="130" t="s">
        <v>263</v>
      </c>
      <c r="LY592" s="130" t="s">
        <v>263</v>
      </c>
      <c r="LZ592" s="130" t="s">
        <v>263</v>
      </c>
      <c r="MA592" s="130" t="s">
        <v>263</v>
      </c>
      <c r="MB592" s="130" t="s">
        <v>263</v>
      </c>
      <c r="MC592" s="130" t="s">
        <v>263</v>
      </c>
      <c r="MD592" s="167">
        <f>MD562+MD578</f>
        <v>5410199.6500000004</v>
      </c>
      <c r="ME592" s="167">
        <f t="shared" ref="ME592:MI592" si="1777">ME562+ME578</f>
        <v>5748100.2400000002</v>
      </c>
      <c r="MF592" s="167">
        <f t="shared" si="1777"/>
        <v>6097000.2400000002</v>
      </c>
      <c r="MG592" s="167">
        <f t="shared" si="1777"/>
        <v>3128655.85</v>
      </c>
      <c r="MH592" s="167">
        <f t="shared" si="1777"/>
        <v>2944554.56</v>
      </c>
      <c r="MI592" s="167">
        <f t="shared" si="1777"/>
        <v>2843848.5</v>
      </c>
      <c r="MJ592" s="130" t="s">
        <v>263</v>
      </c>
      <c r="MK592" s="130" t="s">
        <v>263</v>
      </c>
      <c r="ML592" s="130" t="s">
        <v>263</v>
      </c>
      <c r="MM592" s="130" t="s">
        <v>263</v>
      </c>
      <c r="MN592" s="130" t="s">
        <v>263</v>
      </c>
      <c r="MO592" s="130" t="s">
        <v>263</v>
      </c>
      <c r="MP592" s="130" t="s">
        <v>263</v>
      </c>
      <c r="MQ592" s="130" t="s">
        <v>263</v>
      </c>
      <c r="MR592" s="130" t="s">
        <v>263</v>
      </c>
      <c r="MS592" s="130" t="s">
        <v>263</v>
      </c>
      <c r="MT592" s="130" t="s">
        <v>263</v>
      </c>
      <c r="MU592" s="130" t="s">
        <v>263</v>
      </c>
      <c r="MV592" s="130" t="s">
        <v>263</v>
      </c>
      <c r="MW592" s="130" t="s">
        <v>263</v>
      </c>
      <c r="MX592" s="130" t="s">
        <v>263</v>
      </c>
      <c r="MY592" s="167">
        <f>MY562+MY578</f>
        <v>9165300.5700000003</v>
      </c>
      <c r="MZ592" s="167">
        <f t="shared" ref="MZ592:ND592" si="1778">MZ562+MZ578</f>
        <v>9537000.4900000002</v>
      </c>
      <c r="NA592" s="167">
        <f t="shared" si="1778"/>
        <v>10146500.5</v>
      </c>
      <c r="NB592" s="167">
        <f t="shared" si="1778"/>
        <v>6179633.3399999999</v>
      </c>
      <c r="NC592" s="167">
        <f t="shared" si="1778"/>
        <v>5508987.8300000001</v>
      </c>
      <c r="ND592" s="167">
        <f t="shared" si="1778"/>
        <v>5214149.12</v>
      </c>
      <c r="NE592" s="130" t="s">
        <v>263</v>
      </c>
      <c r="NF592" s="130" t="s">
        <v>263</v>
      </c>
      <c r="NG592" s="130" t="s">
        <v>263</v>
      </c>
      <c r="NH592" s="130" t="s">
        <v>263</v>
      </c>
      <c r="NI592" s="130" t="s">
        <v>263</v>
      </c>
      <c r="NJ592" s="130" t="s">
        <v>263</v>
      </c>
      <c r="NK592" s="130" t="s">
        <v>263</v>
      </c>
      <c r="NL592" s="130" t="s">
        <v>263</v>
      </c>
      <c r="NM592" s="130" t="s">
        <v>263</v>
      </c>
      <c r="NN592" s="130" t="s">
        <v>263</v>
      </c>
      <c r="NO592" s="130" t="s">
        <v>263</v>
      </c>
      <c r="NP592" s="130" t="s">
        <v>263</v>
      </c>
      <c r="NQ592" s="130" t="s">
        <v>263</v>
      </c>
      <c r="NR592" s="130" t="s">
        <v>263</v>
      </c>
      <c r="NS592" s="130" t="s">
        <v>263</v>
      </c>
      <c r="NT592" s="167">
        <f>NT562+NT578</f>
        <v>15076899.52</v>
      </c>
      <c r="NU592" s="167">
        <f t="shared" ref="NU592:NY592" si="1779">NU562+NU578</f>
        <v>15615800.16</v>
      </c>
      <c r="NV592" s="167">
        <f t="shared" si="1779"/>
        <v>16492099.74</v>
      </c>
      <c r="NW592" s="167">
        <f t="shared" si="1779"/>
        <v>6112165.9299999997</v>
      </c>
      <c r="NX592" s="167">
        <f t="shared" si="1779"/>
        <v>5736334.3499999996</v>
      </c>
      <c r="NY592" s="167">
        <f t="shared" si="1779"/>
        <v>5470845.6799999997</v>
      </c>
      <c r="NZ592" s="130" t="s">
        <v>263</v>
      </c>
      <c r="OA592" s="130" t="s">
        <v>263</v>
      </c>
      <c r="OB592" s="130" t="s">
        <v>263</v>
      </c>
      <c r="OC592" s="130" t="s">
        <v>263</v>
      </c>
      <c r="OD592" s="130" t="s">
        <v>263</v>
      </c>
      <c r="OE592" s="130" t="s">
        <v>263</v>
      </c>
      <c r="OF592" s="130" t="s">
        <v>263</v>
      </c>
      <c r="OG592" s="130" t="s">
        <v>263</v>
      </c>
      <c r="OH592" s="130" t="s">
        <v>263</v>
      </c>
      <c r="OI592" s="130" t="s">
        <v>263</v>
      </c>
      <c r="OJ592" s="130" t="s">
        <v>263</v>
      </c>
      <c r="OK592" s="130" t="s">
        <v>263</v>
      </c>
      <c r="OL592" s="130" t="s">
        <v>263</v>
      </c>
      <c r="OM592" s="130" t="s">
        <v>263</v>
      </c>
      <c r="ON592" s="130" t="s">
        <v>263</v>
      </c>
      <c r="OO592" s="167">
        <f>OO562+OO578</f>
        <v>8163700.46</v>
      </c>
      <c r="OP592" s="167">
        <f t="shared" ref="OP592:OT592" si="1780">OP562+OP578</f>
        <v>7994699.8200000003</v>
      </c>
      <c r="OQ592" s="167">
        <f t="shared" si="1780"/>
        <v>8515300.6799999997</v>
      </c>
      <c r="OR592" s="167">
        <f t="shared" si="1780"/>
        <v>4634767.55</v>
      </c>
      <c r="OS592" s="167">
        <f t="shared" si="1780"/>
        <v>4257163.2300000004</v>
      </c>
      <c r="OT592" s="167">
        <f t="shared" si="1780"/>
        <v>4094576.97</v>
      </c>
      <c r="OU592" s="130" t="s">
        <v>263</v>
      </c>
      <c r="OV592" s="130" t="s">
        <v>263</v>
      </c>
      <c r="OW592" s="130" t="s">
        <v>263</v>
      </c>
      <c r="OX592" s="130" t="s">
        <v>263</v>
      </c>
      <c r="OY592" s="130" t="s">
        <v>263</v>
      </c>
      <c r="OZ592" s="130" t="s">
        <v>263</v>
      </c>
      <c r="PA592" s="130" t="s">
        <v>263</v>
      </c>
      <c r="PB592" s="130" t="s">
        <v>263</v>
      </c>
      <c r="PC592" s="130" t="s">
        <v>263</v>
      </c>
      <c r="PD592" s="130" t="s">
        <v>263</v>
      </c>
      <c r="PE592" s="130" t="s">
        <v>263</v>
      </c>
      <c r="PF592" s="130" t="s">
        <v>263</v>
      </c>
      <c r="PG592" s="130" t="s">
        <v>263</v>
      </c>
      <c r="PH592" s="130" t="s">
        <v>263</v>
      </c>
      <c r="PI592" s="130" t="s">
        <v>263</v>
      </c>
      <c r="PJ592" s="167">
        <f>PJ562+PJ578</f>
        <v>11912300.310000001</v>
      </c>
      <c r="PK592" s="167">
        <f t="shared" ref="PK592:PO592" si="1781">PK562+PK578</f>
        <v>12464600.4</v>
      </c>
      <c r="PL592" s="167">
        <f t="shared" si="1781"/>
        <v>13227300.300000001</v>
      </c>
      <c r="PM592" s="167">
        <f t="shared" si="1781"/>
        <v>4099266.75</v>
      </c>
      <c r="PN592" s="167">
        <f t="shared" si="1781"/>
        <v>3610967.56</v>
      </c>
      <c r="PO592" s="167">
        <f t="shared" si="1781"/>
        <v>3494561.48</v>
      </c>
      <c r="PP592" s="130" t="s">
        <v>263</v>
      </c>
      <c r="PQ592" s="130" t="s">
        <v>263</v>
      </c>
      <c r="PR592" s="130" t="s">
        <v>263</v>
      </c>
      <c r="PS592" s="130" t="s">
        <v>263</v>
      </c>
      <c r="PT592" s="130" t="s">
        <v>263</v>
      </c>
      <c r="PU592" s="130" t="s">
        <v>263</v>
      </c>
      <c r="PV592" s="130" t="s">
        <v>263</v>
      </c>
      <c r="PW592" s="130" t="s">
        <v>263</v>
      </c>
      <c r="PX592" s="130" t="s">
        <v>263</v>
      </c>
      <c r="PY592" s="130" t="s">
        <v>263</v>
      </c>
      <c r="PZ592" s="130" t="s">
        <v>263</v>
      </c>
      <c r="QA592" s="130" t="s">
        <v>263</v>
      </c>
      <c r="QB592" s="130" t="s">
        <v>263</v>
      </c>
      <c r="QC592" s="130" t="s">
        <v>263</v>
      </c>
      <c r="QD592" s="130" t="s">
        <v>263</v>
      </c>
      <c r="QE592" s="167">
        <f>QE562+QE578</f>
        <v>10472099.390000001</v>
      </c>
      <c r="QF592" s="167">
        <f t="shared" ref="QF592:QJ592" si="1782">QF562+QF578</f>
        <v>11278400.640000001</v>
      </c>
      <c r="QG592" s="167">
        <f t="shared" si="1782"/>
        <v>12019600.960000001</v>
      </c>
      <c r="QH592" s="167">
        <f t="shared" si="1782"/>
        <v>5778116.2599999998</v>
      </c>
      <c r="QI592" s="167">
        <f t="shared" si="1782"/>
        <v>5374781.5099999998</v>
      </c>
      <c r="QJ592" s="167">
        <f t="shared" si="1782"/>
        <v>5165497.25</v>
      </c>
      <c r="QK592" s="130" t="s">
        <v>263</v>
      </c>
      <c r="QL592" s="130" t="s">
        <v>263</v>
      </c>
      <c r="QM592" s="130" t="s">
        <v>263</v>
      </c>
      <c r="QN592" s="130" t="s">
        <v>263</v>
      </c>
      <c r="QO592" s="130" t="s">
        <v>263</v>
      </c>
      <c r="QP592" s="130" t="s">
        <v>263</v>
      </c>
      <c r="QQ592" s="130" t="s">
        <v>263</v>
      </c>
      <c r="QR592" s="130" t="s">
        <v>263</v>
      </c>
      <c r="QS592" s="130" t="s">
        <v>263</v>
      </c>
      <c r="QT592" s="130" t="s">
        <v>263</v>
      </c>
      <c r="QU592" s="130" t="s">
        <v>263</v>
      </c>
      <c r="QV592" s="130" t="s">
        <v>263</v>
      </c>
      <c r="QW592" s="130" t="s">
        <v>263</v>
      </c>
      <c r="QX592" s="130" t="s">
        <v>263</v>
      </c>
      <c r="QY592" s="130" t="s">
        <v>263</v>
      </c>
      <c r="QZ592" s="167">
        <f>QZ562+QZ578</f>
        <v>14311600.42</v>
      </c>
      <c r="RA592" s="167">
        <f t="shared" ref="RA592:RE592" si="1783">RA562+RA578</f>
        <v>14531901.220000001</v>
      </c>
      <c r="RB592" s="167">
        <f t="shared" si="1783"/>
        <v>15392600.18</v>
      </c>
      <c r="RC592" s="167">
        <f t="shared" si="1783"/>
        <v>7210249.4500000002</v>
      </c>
      <c r="RD592" s="167">
        <f t="shared" si="1783"/>
        <v>6615160.1100000003</v>
      </c>
      <c r="RE592" s="167">
        <f t="shared" si="1783"/>
        <v>6256110.1799999997</v>
      </c>
      <c r="RF592" s="130" t="s">
        <v>263</v>
      </c>
      <c r="RG592" s="130" t="s">
        <v>263</v>
      </c>
      <c r="RH592" s="130" t="s">
        <v>263</v>
      </c>
      <c r="RI592" s="130" t="s">
        <v>263</v>
      </c>
      <c r="RJ592" s="130" t="s">
        <v>263</v>
      </c>
      <c r="RK592" s="130" t="s">
        <v>263</v>
      </c>
      <c r="RL592" s="130" t="s">
        <v>263</v>
      </c>
      <c r="RM592" s="130" t="s">
        <v>263</v>
      </c>
      <c r="RN592" s="130" t="s">
        <v>263</v>
      </c>
      <c r="RO592" s="130" t="s">
        <v>263</v>
      </c>
      <c r="RP592" s="130" t="s">
        <v>263</v>
      </c>
      <c r="RQ592" s="130" t="s">
        <v>263</v>
      </c>
      <c r="RR592" s="130" t="s">
        <v>263</v>
      </c>
      <c r="RS592" s="130" t="s">
        <v>263</v>
      </c>
      <c r="RT592" s="130" t="s">
        <v>263</v>
      </c>
      <c r="RU592" s="167">
        <f>RU562+RU578</f>
        <v>22130699.149999999</v>
      </c>
      <c r="RV592" s="167">
        <f t="shared" ref="RV592:RZ592" si="1784">RV562+RV578</f>
        <v>22731900.390000001</v>
      </c>
      <c r="RW592" s="167">
        <f t="shared" si="1784"/>
        <v>24146998.530000001</v>
      </c>
      <c r="RX592" s="167">
        <f t="shared" si="1784"/>
        <v>8201244.2300000004</v>
      </c>
      <c r="RY592" s="167">
        <f t="shared" si="1784"/>
        <v>7649747.5599999996</v>
      </c>
      <c r="RZ592" s="167">
        <f t="shared" si="1784"/>
        <v>7222466.7999999998</v>
      </c>
      <c r="SA592" s="130" t="s">
        <v>263</v>
      </c>
      <c r="SB592" s="130" t="s">
        <v>263</v>
      </c>
      <c r="SC592" s="130" t="s">
        <v>263</v>
      </c>
      <c r="SD592" s="130" t="s">
        <v>263</v>
      </c>
      <c r="SE592" s="130" t="s">
        <v>263</v>
      </c>
      <c r="SF592" s="130" t="s">
        <v>263</v>
      </c>
      <c r="SG592" s="130" t="s">
        <v>263</v>
      </c>
      <c r="SH592" s="130" t="s">
        <v>263</v>
      </c>
      <c r="SI592" s="130" t="s">
        <v>263</v>
      </c>
      <c r="SJ592" s="130" t="s">
        <v>263</v>
      </c>
      <c r="SK592" s="130" t="s">
        <v>263</v>
      </c>
      <c r="SL592" s="130" t="s">
        <v>263</v>
      </c>
      <c r="SM592" s="130" t="s">
        <v>263</v>
      </c>
      <c r="SN592" s="130" t="s">
        <v>263</v>
      </c>
      <c r="SO592" s="130" t="s">
        <v>263</v>
      </c>
      <c r="SP592" s="167">
        <f>SP562+SP578</f>
        <v>15067399.380000001</v>
      </c>
      <c r="SQ592" s="167">
        <f t="shared" ref="SQ592:SU592" si="1785">SQ562+SQ578</f>
        <v>18327300.5</v>
      </c>
      <c r="SR592" s="167">
        <f t="shared" si="1785"/>
        <v>19274399.649999999</v>
      </c>
      <c r="SS592" s="167">
        <f t="shared" si="1785"/>
        <v>5603968.3099999996</v>
      </c>
      <c r="ST592" s="167">
        <f t="shared" si="1785"/>
        <v>5009634.1100000003</v>
      </c>
      <c r="SU592" s="167">
        <f t="shared" si="1785"/>
        <v>4779558.71</v>
      </c>
      <c r="SV592" s="130" t="s">
        <v>263</v>
      </c>
      <c r="SW592" s="130" t="s">
        <v>263</v>
      </c>
      <c r="SX592" s="130" t="s">
        <v>263</v>
      </c>
      <c r="SY592" s="130" t="s">
        <v>263</v>
      </c>
      <c r="SZ592" s="130" t="s">
        <v>263</v>
      </c>
      <c r="TA592" s="130" t="s">
        <v>263</v>
      </c>
      <c r="TB592" s="130" t="s">
        <v>263</v>
      </c>
      <c r="TC592" s="130" t="s">
        <v>263</v>
      </c>
      <c r="TD592" s="130" t="s">
        <v>263</v>
      </c>
      <c r="TE592" s="130" t="s">
        <v>263</v>
      </c>
      <c r="TF592" s="130" t="s">
        <v>263</v>
      </c>
      <c r="TG592" s="130" t="s">
        <v>263</v>
      </c>
      <c r="TH592" s="130" t="s">
        <v>263</v>
      </c>
      <c r="TI592" s="130" t="s">
        <v>263</v>
      </c>
      <c r="TJ592" s="130" t="s">
        <v>263</v>
      </c>
      <c r="TK592" s="167">
        <f>TK562+TK578</f>
        <v>5815400.4199999999</v>
      </c>
      <c r="TL592" s="167">
        <f t="shared" ref="TL592:TP592" si="1786">TL562+TL578</f>
        <v>6363300.0800000001</v>
      </c>
      <c r="TM592" s="167">
        <f t="shared" si="1786"/>
        <v>6780899.79</v>
      </c>
      <c r="TN592" s="167">
        <f t="shared" si="1786"/>
        <v>2953080.71</v>
      </c>
      <c r="TO592" s="167">
        <f t="shared" si="1786"/>
        <v>2764773.97</v>
      </c>
      <c r="TP592" s="167">
        <f t="shared" si="1786"/>
        <v>2658451.3199999998</v>
      </c>
      <c r="TQ592" s="130" t="s">
        <v>263</v>
      </c>
      <c r="TR592" s="130" t="s">
        <v>263</v>
      </c>
      <c r="TS592" s="130" t="s">
        <v>263</v>
      </c>
      <c r="TT592" s="130" t="s">
        <v>263</v>
      </c>
      <c r="TU592" s="130" t="s">
        <v>263</v>
      </c>
      <c r="TV592" s="130" t="s">
        <v>263</v>
      </c>
      <c r="TW592" s="130" t="s">
        <v>263</v>
      </c>
      <c r="TX592" s="130" t="s">
        <v>263</v>
      </c>
      <c r="TY592" s="130" t="s">
        <v>263</v>
      </c>
      <c r="TZ592" s="130" t="s">
        <v>263</v>
      </c>
      <c r="UA592" s="130" t="s">
        <v>263</v>
      </c>
      <c r="UB592" s="130" t="s">
        <v>263</v>
      </c>
      <c r="UC592" s="130" t="s">
        <v>263</v>
      </c>
      <c r="UD592" s="130" t="s">
        <v>263</v>
      </c>
      <c r="UE592" s="130" t="s">
        <v>263</v>
      </c>
      <c r="UF592" s="167">
        <f>UF562+UF578</f>
        <v>14873198.83</v>
      </c>
      <c r="UG592" s="167">
        <f t="shared" ref="UG592:UK592" si="1787">UG562+UG578</f>
        <v>16808700.93</v>
      </c>
      <c r="UH592" s="167">
        <f t="shared" si="1787"/>
        <v>17855500.789999999</v>
      </c>
      <c r="UI592" s="167">
        <f t="shared" si="1787"/>
        <v>8263045.1299999999</v>
      </c>
      <c r="UJ592" s="167">
        <f t="shared" si="1787"/>
        <v>7722840.0999999996</v>
      </c>
      <c r="UK592" s="167">
        <f t="shared" si="1787"/>
        <v>7349382.8700000001</v>
      </c>
      <c r="UL592" s="130" t="s">
        <v>263</v>
      </c>
      <c r="UM592" s="130" t="s">
        <v>263</v>
      </c>
      <c r="UN592" s="130" t="s">
        <v>263</v>
      </c>
      <c r="UO592" s="130" t="s">
        <v>263</v>
      </c>
      <c r="UP592" s="130" t="s">
        <v>263</v>
      </c>
      <c r="UQ592" s="130" t="s">
        <v>263</v>
      </c>
      <c r="UR592" s="130" t="s">
        <v>263</v>
      </c>
      <c r="US592" s="130" t="s">
        <v>263</v>
      </c>
      <c r="UT592" s="130" t="s">
        <v>263</v>
      </c>
      <c r="UU592" s="130" t="s">
        <v>263</v>
      </c>
      <c r="UV592" s="130" t="s">
        <v>263</v>
      </c>
      <c r="UW592" s="130" t="s">
        <v>263</v>
      </c>
      <c r="UX592" s="130" t="s">
        <v>263</v>
      </c>
      <c r="UY592" s="130" t="s">
        <v>263</v>
      </c>
      <c r="UZ592" s="130" t="s">
        <v>263</v>
      </c>
      <c r="VA592" s="167">
        <f>VA562+VA578</f>
        <v>18106000.239999998</v>
      </c>
      <c r="VB592" s="167">
        <f t="shared" ref="VB592:VF592" si="1788">VB562+VB578</f>
        <v>19974999.75</v>
      </c>
      <c r="VC592" s="167">
        <f t="shared" si="1788"/>
        <v>21273799.940000001</v>
      </c>
      <c r="VD592" s="167">
        <f t="shared" si="1788"/>
        <v>9299150.3000000007</v>
      </c>
      <c r="VE592" s="167">
        <f t="shared" si="1788"/>
        <v>8729527.6099999994</v>
      </c>
      <c r="VF592" s="167">
        <f t="shared" si="1788"/>
        <v>8231070.3099999996</v>
      </c>
      <c r="VG592" s="130" t="s">
        <v>263</v>
      </c>
      <c r="VH592" s="130" t="s">
        <v>263</v>
      </c>
      <c r="VI592" s="130" t="s">
        <v>263</v>
      </c>
      <c r="VJ592" s="130" t="s">
        <v>263</v>
      </c>
      <c r="VK592" s="130" t="s">
        <v>263</v>
      </c>
      <c r="VL592" s="130" t="s">
        <v>263</v>
      </c>
      <c r="VM592" s="130" t="s">
        <v>263</v>
      </c>
      <c r="VN592" s="130" t="s">
        <v>263</v>
      </c>
      <c r="VO592" s="130" t="s">
        <v>263</v>
      </c>
      <c r="VP592" s="130" t="s">
        <v>263</v>
      </c>
      <c r="VQ592" s="130" t="s">
        <v>263</v>
      </c>
      <c r="VR592" s="130" t="s">
        <v>263</v>
      </c>
      <c r="VS592" s="130" t="s">
        <v>263</v>
      </c>
      <c r="VT592" s="130" t="s">
        <v>263</v>
      </c>
      <c r="VU592" s="130" t="s">
        <v>263</v>
      </c>
      <c r="VV592" s="167">
        <f>VV562+VV578</f>
        <v>0</v>
      </c>
      <c r="VW592" s="167">
        <f t="shared" ref="VW592:WA592" si="1789">VW562+VW578</f>
        <v>0</v>
      </c>
      <c r="VX592" s="167">
        <f t="shared" si="1789"/>
        <v>0</v>
      </c>
      <c r="VY592" s="167">
        <f t="shared" si="1789"/>
        <v>0</v>
      </c>
      <c r="VZ592" s="167">
        <f t="shared" si="1789"/>
        <v>0</v>
      </c>
      <c r="WA592" s="167">
        <f t="shared" si="1789"/>
        <v>0</v>
      </c>
      <c r="WB592" s="130" t="s">
        <v>263</v>
      </c>
      <c r="WC592" s="130" t="s">
        <v>263</v>
      </c>
      <c r="WD592" s="130" t="s">
        <v>263</v>
      </c>
      <c r="WE592" s="130" t="s">
        <v>263</v>
      </c>
      <c r="WF592" s="130" t="s">
        <v>263</v>
      </c>
      <c r="WG592" s="130" t="s">
        <v>263</v>
      </c>
      <c r="WH592" s="130" t="s">
        <v>263</v>
      </c>
      <c r="WI592" s="130" t="s">
        <v>263</v>
      </c>
      <c r="WJ592" s="130" t="s">
        <v>263</v>
      </c>
      <c r="WK592" s="130" t="s">
        <v>263</v>
      </c>
      <c r="WL592" s="130" t="s">
        <v>263</v>
      </c>
      <c r="WM592" s="130" t="s">
        <v>263</v>
      </c>
      <c r="WN592" s="130" t="s">
        <v>263</v>
      </c>
      <c r="WO592" s="130" t="s">
        <v>263</v>
      </c>
      <c r="WP592" s="130" t="s">
        <v>263</v>
      </c>
      <c r="WQ592" s="167">
        <f>WQ562+WQ578</f>
        <v>9232300.0700000003</v>
      </c>
      <c r="WR592" s="167">
        <f t="shared" ref="WR592:WV592" si="1790">WR562+WR578</f>
        <v>9348400.6999999993</v>
      </c>
      <c r="WS592" s="167">
        <f t="shared" si="1790"/>
        <v>9892600.6600000001</v>
      </c>
      <c r="WT592" s="167">
        <f t="shared" si="1790"/>
        <v>3710061.65</v>
      </c>
      <c r="WU592" s="167">
        <f t="shared" si="1790"/>
        <v>3512798.21</v>
      </c>
      <c r="WV592" s="167">
        <f t="shared" si="1790"/>
        <v>3381709.4</v>
      </c>
      <c r="WW592" s="130" t="s">
        <v>263</v>
      </c>
      <c r="WX592" s="130" t="s">
        <v>263</v>
      </c>
      <c r="WY592" s="130" t="s">
        <v>263</v>
      </c>
      <c r="WZ592" s="130" t="s">
        <v>263</v>
      </c>
      <c r="XA592" s="130" t="s">
        <v>263</v>
      </c>
      <c r="XB592" s="130" t="s">
        <v>263</v>
      </c>
      <c r="XC592" s="130" t="s">
        <v>263</v>
      </c>
      <c r="XD592" s="130" t="s">
        <v>263</v>
      </c>
      <c r="XE592" s="130" t="s">
        <v>263</v>
      </c>
      <c r="XF592" s="130" t="s">
        <v>263</v>
      </c>
      <c r="XG592" s="130" t="s">
        <v>263</v>
      </c>
      <c r="XH592" s="130" t="s">
        <v>263</v>
      </c>
      <c r="XI592" s="130" t="s">
        <v>263</v>
      </c>
      <c r="XJ592" s="130" t="s">
        <v>263</v>
      </c>
      <c r="XK592" s="130" t="s">
        <v>263</v>
      </c>
      <c r="XL592" s="167">
        <f>XL562+XL578</f>
        <v>20309599.120000001</v>
      </c>
      <c r="XM592" s="167">
        <f t="shared" ref="XM592:XQ592" si="1791">XM562+XM578</f>
        <v>21322598.760000002</v>
      </c>
      <c r="XN592" s="167">
        <f t="shared" si="1791"/>
        <v>22581700.739999998</v>
      </c>
      <c r="XO592" s="167">
        <f t="shared" si="1791"/>
        <v>7948844.2999999998</v>
      </c>
      <c r="XP592" s="167">
        <f t="shared" si="1791"/>
        <v>7411099.3799999999</v>
      </c>
      <c r="XQ592" s="167">
        <f t="shared" si="1791"/>
        <v>7070032.2199999997</v>
      </c>
      <c r="XR592" s="130" t="s">
        <v>263</v>
      </c>
      <c r="XS592" s="130" t="s">
        <v>263</v>
      </c>
      <c r="XT592" s="130" t="s">
        <v>263</v>
      </c>
      <c r="XU592" s="130" t="s">
        <v>263</v>
      </c>
      <c r="XV592" s="130" t="s">
        <v>263</v>
      </c>
      <c r="XW592" s="130" t="s">
        <v>263</v>
      </c>
      <c r="XX592" s="130" t="s">
        <v>263</v>
      </c>
      <c r="XY592" s="130" t="s">
        <v>263</v>
      </c>
      <c r="XZ592" s="130" t="s">
        <v>263</v>
      </c>
      <c r="YA592" s="130" t="s">
        <v>263</v>
      </c>
      <c r="YB592" s="130" t="s">
        <v>263</v>
      </c>
      <c r="YC592" s="130" t="s">
        <v>263</v>
      </c>
      <c r="YD592" s="130" t="s">
        <v>263</v>
      </c>
      <c r="YE592" s="130" t="s">
        <v>263</v>
      </c>
      <c r="YF592" s="130" t="s">
        <v>263</v>
      </c>
      <c r="YG592" s="167">
        <f>YG562+YG578</f>
        <v>17294699.789999999</v>
      </c>
      <c r="YH592" s="167">
        <f t="shared" ref="YH592:YL592" si="1792">YH562+YH578</f>
        <v>17791799.609999999</v>
      </c>
      <c r="YI592" s="167">
        <f t="shared" si="1792"/>
        <v>18787200.16</v>
      </c>
      <c r="YJ592" s="167">
        <f t="shared" si="1792"/>
        <v>6070669.6600000001</v>
      </c>
      <c r="YK592" s="167">
        <f t="shared" si="1792"/>
        <v>5683263.8700000001</v>
      </c>
      <c r="YL592" s="167">
        <f t="shared" si="1792"/>
        <v>5420128.1500000004</v>
      </c>
      <c r="YM592" s="130" t="s">
        <v>263</v>
      </c>
      <c r="YN592" s="130" t="s">
        <v>263</v>
      </c>
      <c r="YO592" s="130" t="s">
        <v>263</v>
      </c>
      <c r="YP592" s="130" t="s">
        <v>263</v>
      </c>
      <c r="YQ592" s="130" t="s">
        <v>263</v>
      </c>
      <c r="YR592" s="130" t="s">
        <v>263</v>
      </c>
      <c r="YS592" s="130" t="s">
        <v>263</v>
      </c>
      <c r="YT592" s="130" t="s">
        <v>263</v>
      </c>
      <c r="YU592" s="130" t="s">
        <v>263</v>
      </c>
      <c r="YV592" s="130" t="s">
        <v>263</v>
      </c>
      <c r="YW592" s="130" t="s">
        <v>263</v>
      </c>
      <c r="YX592" s="130" t="s">
        <v>263</v>
      </c>
      <c r="YY592" s="130" t="s">
        <v>263</v>
      </c>
      <c r="YZ592" s="130" t="s">
        <v>263</v>
      </c>
      <c r="ZA592" s="130" t="s">
        <v>263</v>
      </c>
      <c r="ZB592" s="167">
        <f>ZB562+ZB578</f>
        <v>11535700.949999999</v>
      </c>
      <c r="ZC592" s="167">
        <f t="shared" ref="ZC592:ZG592" si="1793">ZC562+ZC578</f>
        <v>12433299.25</v>
      </c>
      <c r="ZD592" s="167">
        <f t="shared" si="1793"/>
        <v>13104099.220000001</v>
      </c>
      <c r="ZE592" s="167">
        <f t="shared" si="1793"/>
        <v>5122612.9400000004</v>
      </c>
      <c r="ZF592" s="167">
        <f t="shared" si="1793"/>
        <v>4842675.47</v>
      </c>
      <c r="ZG592" s="167">
        <f t="shared" si="1793"/>
        <v>4594104.53</v>
      </c>
      <c r="ZH592" s="130" t="s">
        <v>263</v>
      </c>
      <c r="ZI592" s="130" t="s">
        <v>263</v>
      </c>
      <c r="ZJ592" s="130" t="s">
        <v>263</v>
      </c>
      <c r="ZK592" s="130" t="s">
        <v>263</v>
      </c>
      <c r="ZL592" s="130" t="s">
        <v>263</v>
      </c>
      <c r="ZM592" s="130" t="s">
        <v>263</v>
      </c>
      <c r="ZN592" s="130" t="s">
        <v>263</v>
      </c>
      <c r="ZO592" s="130" t="s">
        <v>263</v>
      </c>
      <c r="ZP592" s="130" t="s">
        <v>263</v>
      </c>
      <c r="ZQ592" s="130" t="s">
        <v>263</v>
      </c>
      <c r="ZR592" s="130" t="s">
        <v>263</v>
      </c>
      <c r="ZS592" s="130" t="s">
        <v>263</v>
      </c>
      <c r="ZT592" s="130" t="s">
        <v>263</v>
      </c>
      <c r="ZU592" s="130" t="s">
        <v>263</v>
      </c>
      <c r="ZV592" s="130" t="s">
        <v>263</v>
      </c>
      <c r="ZW592" s="167">
        <f>ZW562+ZW578</f>
        <v>6870800.4299999997</v>
      </c>
      <c r="ZX592" s="167">
        <f t="shared" ref="ZX592:AAB592" si="1794">ZX562+ZX578</f>
        <v>10467099.51</v>
      </c>
      <c r="ZY592" s="167">
        <f t="shared" si="1794"/>
        <v>11016700.41</v>
      </c>
      <c r="ZZ592" s="167">
        <f t="shared" si="1794"/>
        <v>3920043.91</v>
      </c>
      <c r="AAA592" s="167">
        <f t="shared" si="1794"/>
        <v>3509164.84</v>
      </c>
      <c r="AAB592" s="167">
        <f t="shared" si="1794"/>
        <v>3324498.21</v>
      </c>
      <c r="AAC592" s="130" t="s">
        <v>263</v>
      </c>
      <c r="AAD592" s="130" t="s">
        <v>263</v>
      </c>
      <c r="AAE592" s="130" t="s">
        <v>263</v>
      </c>
      <c r="AAF592" s="130" t="s">
        <v>263</v>
      </c>
      <c r="AAG592" s="130" t="s">
        <v>263</v>
      </c>
      <c r="AAH592" s="130" t="s">
        <v>263</v>
      </c>
      <c r="AAI592" s="130" t="s">
        <v>263</v>
      </c>
      <c r="AAJ592" s="130" t="s">
        <v>263</v>
      </c>
      <c r="AAK592" s="130" t="s">
        <v>263</v>
      </c>
      <c r="AAL592" s="130" t="s">
        <v>263</v>
      </c>
      <c r="AAM592" s="130" t="s">
        <v>263</v>
      </c>
      <c r="AAN592" s="130" t="s">
        <v>263</v>
      </c>
      <c r="AAO592" s="130" t="s">
        <v>263</v>
      </c>
      <c r="AAP592" s="130" t="s">
        <v>263</v>
      </c>
      <c r="AAQ592" s="130" t="s">
        <v>263</v>
      </c>
      <c r="AAR592" s="167">
        <f>AAR562+AAR578</f>
        <v>7522400.3200000003</v>
      </c>
      <c r="AAS592" s="167">
        <f t="shared" ref="AAS592:AAW592" si="1795">AAS562+AAS578</f>
        <v>7621099.7800000003</v>
      </c>
      <c r="AAT592" s="167">
        <f t="shared" si="1795"/>
        <v>8116499.9199999999</v>
      </c>
      <c r="AAU592" s="167">
        <f t="shared" si="1795"/>
        <v>3705411.44</v>
      </c>
      <c r="AAV592" s="167">
        <f t="shared" si="1795"/>
        <v>3422518.37</v>
      </c>
      <c r="AAW592" s="167">
        <f t="shared" si="1795"/>
        <v>3255166.71</v>
      </c>
      <c r="AAX592" s="130" t="s">
        <v>263</v>
      </c>
      <c r="AAY592" s="130" t="s">
        <v>263</v>
      </c>
      <c r="AAZ592" s="130" t="s">
        <v>263</v>
      </c>
      <c r="ABA592" s="130" t="s">
        <v>263</v>
      </c>
      <c r="ABB592" s="130" t="s">
        <v>263</v>
      </c>
      <c r="ABC592" s="130" t="s">
        <v>263</v>
      </c>
      <c r="ABD592" s="130" t="s">
        <v>263</v>
      </c>
      <c r="ABE592" s="130" t="s">
        <v>263</v>
      </c>
      <c r="ABF592" s="130" t="s">
        <v>263</v>
      </c>
      <c r="ABG592" s="130" t="s">
        <v>263</v>
      </c>
      <c r="ABH592" s="130" t="s">
        <v>263</v>
      </c>
      <c r="ABI592" s="130" t="s">
        <v>263</v>
      </c>
      <c r="ABJ592" s="130" t="s">
        <v>263</v>
      </c>
      <c r="ABK592" s="130" t="s">
        <v>263</v>
      </c>
      <c r="ABL592" s="130" t="s">
        <v>263</v>
      </c>
      <c r="ABM592" s="167">
        <f>ABM562+ABM578</f>
        <v>21764999.25</v>
      </c>
      <c r="ABN592" s="167">
        <f t="shared" ref="ABN592:ABR592" si="1796">ABN562+ABN578</f>
        <v>22621000.41</v>
      </c>
      <c r="ABO592" s="167">
        <f t="shared" si="1796"/>
        <v>23914400.399999999</v>
      </c>
      <c r="ABP592" s="167">
        <f t="shared" si="1796"/>
        <v>6042560.4400000004</v>
      </c>
      <c r="ABQ592" s="167">
        <f t="shared" si="1796"/>
        <v>5773347.9400000004</v>
      </c>
      <c r="ABR592" s="167">
        <f t="shared" si="1796"/>
        <v>5450669.1500000004</v>
      </c>
      <c r="ABS592" s="130" t="s">
        <v>263</v>
      </c>
      <c r="ABT592" s="130" t="s">
        <v>263</v>
      </c>
      <c r="ABU592" s="130" t="s">
        <v>263</v>
      </c>
      <c r="ABV592" s="130" t="s">
        <v>263</v>
      </c>
      <c r="ABW592" s="130" t="s">
        <v>263</v>
      </c>
      <c r="ABX592" s="130" t="s">
        <v>263</v>
      </c>
      <c r="ABY592" s="130" t="s">
        <v>263</v>
      </c>
      <c r="ABZ592" s="130" t="s">
        <v>263</v>
      </c>
      <c r="ACA592" s="130" t="s">
        <v>263</v>
      </c>
      <c r="ACB592" s="130" t="s">
        <v>263</v>
      </c>
      <c r="ACC592" s="130" t="s">
        <v>263</v>
      </c>
      <c r="ACD592" s="130" t="s">
        <v>263</v>
      </c>
      <c r="ACE592" s="130" t="s">
        <v>263</v>
      </c>
      <c r="ACF592" s="130" t="s">
        <v>263</v>
      </c>
      <c r="ACG592" s="130" t="s">
        <v>263</v>
      </c>
      <c r="ACH592" s="167">
        <f>ACH562+ACH578</f>
        <v>15735799.82</v>
      </c>
      <c r="ACI592" s="167">
        <f t="shared" ref="ACI592:ACM592" si="1797">ACI562+ACI578</f>
        <v>16878600.030000001</v>
      </c>
      <c r="ACJ592" s="167">
        <f t="shared" si="1797"/>
        <v>17673499.699999999</v>
      </c>
      <c r="ACK592" s="167">
        <f t="shared" si="1797"/>
        <v>3555696.85</v>
      </c>
      <c r="ACL592" s="167">
        <f t="shared" si="1797"/>
        <v>3052465.86</v>
      </c>
      <c r="ACM592" s="167">
        <f t="shared" si="1797"/>
        <v>2942144.8</v>
      </c>
      <c r="ACN592" s="130" t="s">
        <v>263</v>
      </c>
      <c r="ACO592" s="130" t="s">
        <v>263</v>
      </c>
      <c r="ACP592" s="130" t="s">
        <v>263</v>
      </c>
      <c r="ACQ592" s="130" t="s">
        <v>263</v>
      </c>
      <c r="ACR592" s="130" t="s">
        <v>263</v>
      </c>
      <c r="ACS592" s="130" t="s">
        <v>263</v>
      </c>
      <c r="ACT592" s="130" t="s">
        <v>263</v>
      </c>
      <c r="ACU592" s="130" t="s">
        <v>263</v>
      </c>
      <c r="ACV592" s="130" t="s">
        <v>263</v>
      </c>
      <c r="ACW592" s="130" t="s">
        <v>263</v>
      </c>
      <c r="ACX592" s="130" t="s">
        <v>263</v>
      </c>
      <c r="ACY592" s="130" t="s">
        <v>263</v>
      </c>
      <c r="ACZ592" s="130" t="s">
        <v>263</v>
      </c>
      <c r="ADA592" s="130" t="s">
        <v>263</v>
      </c>
      <c r="ADB592" s="130" t="s">
        <v>263</v>
      </c>
      <c r="ADC592" s="167">
        <f>ADC562+ADC578</f>
        <v>10046199.880000001</v>
      </c>
      <c r="ADD592" s="167">
        <f t="shared" ref="ADD592:ADH592" si="1798">ADD562+ADD578</f>
        <v>10280800.449999999</v>
      </c>
      <c r="ADE592" s="167">
        <f t="shared" si="1798"/>
        <v>10848599.91</v>
      </c>
      <c r="ADF592" s="167">
        <f t="shared" si="1798"/>
        <v>3876472.92</v>
      </c>
      <c r="ADG592" s="167">
        <f t="shared" si="1798"/>
        <v>3596178.5</v>
      </c>
      <c r="ADH592" s="167">
        <f t="shared" si="1798"/>
        <v>3448415.79</v>
      </c>
      <c r="ADI592" s="130" t="s">
        <v>263</v>
      </c>
      <c r="ADJ592" s="130" t="s">
        <v>263</v>
      </c>
      <c r="ADK592" s="130" t="s">
        <v>263</v>
      </c>
      <c r="ADL592" s="130" t="s">
        <v>263</v>
      </c>
      <c r="ADM592" s="130" t="s">
        <v>263</v>
      </c>
      <c r="ADN592" s="130" t="s">
        <v>263</v>
      </c>
      <c r="ADO592" s="130" t="s">
        <v>263</v>
      </c>
      <c r="ADP592" s="130" t="s">
        <v>263</v>
      </c>
      <c r="ADQ592" s="130" t="s">
        <v>263</v>
      </c>
      <c r="ADR592" s="130" t="s">
        <v>263</v>
      </c>
      <c r="ADS592" s="130" t="s">
        <v>263</v>
      </c>
      <c r="ADT592" s="130" t="s">
        <v>263</v>
      </c>
      <c r="ADU592" s="130" t="s">
        <v>263</v>
      </c>
      <c r="ADV592" s="130" t="s">
        <v>263</v>
      </c>
      <c r="ADW592" s="130" t="s">
        <v>263</v>
      </c>
      <c r="ADX592" s="167">
        <f>ADX562+ADX578</f>
        <v>25675898.510000002</v>
      </c>
      <c r="ADY592" s="167">
        <f t="shared" ref="ADY592:AEC592" si="1799">ADY562+ADY578</f>
        <v>27407098.100000001</v>
      </c>
      <c r="ADZ592" s="167">
        <f t="shared" si="1799"/>
        <v>29013397.969999999</v>
      </c>
      <c r="AEA592" s="167">
        <f t="shared" si="1799"/>
        <v>8910757.0899999999</v>
      </c>
      <c r="AEB592" s="167">
        <f t="shared" si="1799"/>
        <v>8270519.5199999996</v>
      </c>
      <c r="AEC592" s="167">
        <f t="shared" si="1799"/>
        <v>7831737.3700000001</v>
      </c>
      <c r="AED592" s="130" t="s">
        <v>263</v>
      </c>
      <c r="AEE592" s="130" t="s">
        <v>263</v>
      </c>
      <c r="AEF592" s="130" t="s">
        <v>263</v>
      </c>
      <c r="AEG592" s="130" t="s">
        <v>263</v>
      </c>
      <c r="AEH592" s="130" t="s">
        <v>263</v>
      </c>
      <c r="AEI592" s="130" t="s">
        <v>263</v>
      </c>
      <c r="AEJ592" s="130" t="s">
        <v>263</v>
      </c>
      <c r="AEK592" s="130" t="s">
        <v>263</v>
      </c>
      <c r="AEL592" s="130" t="s">
        <v>263</v>
      </c>
      <c r="AEM592" s="130" t="s">
        <v>263</v>
      </c>
      <c r="AEN592" s="130" t="s">
        <v>263</v>
      </c>
      <c r="AEO592" s="130" t="s">
        <v>263</v>
      </c>
      <c r="AEP592" s="130" t="s">
        <v>263</v>
      </c>
      <c r="AEQ592" s="130" t="s">
        <v>263</v>
      </c>
      <c r="AER592" s="130" t="s">
        <v>263</v>
      </c>
      <c r="AES592" s="167">
        <f>AES562+AES578</f>
        <v>13865200.199999999</v>
      </c>
      <c r="AET592" s="167">
        <f t="shared" ref="AET592:AEX592" si="1800">AET562+AET578</f>
        <v>14029199.91</v>
      </c>
      <c r="AEU592" s="167">
        <f t="shared" si="1800"/>
        <v>14805900.24</v>
      </c>
      <c r="AEV592" s="167">
        <f t="shared" si="1800"/>
        <v>4284817.5599999996</v>
      </c>
      <c r="AEW592" s="167">
        <f t="shared" si="1800"/>
        <v>3898231.71</v>
      </c>
      <c r="AEX592" s="167">
        <f t="shared" si="1800"/>
        <v>3743375.15</v>
      </c>
      <c r="AEY592" s="130" t="s">
        <v>263</v>
      </c>
      <c r="AEZ592" s="130" t="s">
        <v>263</v>
      </c>
      <c r="AFA592" s="130" t="s">
        <v>263</v>
      </c>
      <c r="AFB592" s="130" t="s">
        <v>263</v>
      </c>
      <c r="AFC592" s="130" t="s">
        <v>263</v>
      </c>
      <c r="AFD592" s="130" t="s">
        <v>263</v>
      </c>
      <c r="AFE592" s="130" t="s">
        <v>263</v>
      </c>
      <c r="AFF592" s="130" t="s">
        <v>263</v>
      </c>
      <c r="AFG592" s="130" t="s">
        <v>263</v>
      </c>
      <c r="AFH592" s="130" t="s">
        <v>263</v>
      </c>
      <c r="AFI592" s="130" t="s">
        <v>263</v>
      </c>
      <c r="AFJ592" s="130" t="s">
        <v>263</v>
      </c>
      <c r="AFK592" s="130" t="s">
        <v>263</v>
      </c>
      <c r="AFL592" s="130" t="s">
        <v>263</v>
      </c>
      <c r="AFM592" s="130" t="s">
        <v>263</v>
      </c>
      <c r="AFN592" s="167">
        <f>AFN562+AFN578</f>
        <v>7021499.5599999996</v>
      </c>
      <c r="AFO592" s="167">
        <f t="shared" ref="AFO592:AFS592" si="1801">AFO562+AFO578</f>
        <v>7339399.6799999997</v>
      </c>
      <c r="AFP592" s="167">
        <f t="shared" si="1801"/>
        <v>7797400.1100000003</v>
      </c>
      <c r="AFQ592" s="167">
        <f t="shared" si="1801"/>
        <v>3199812.32</v>
      </c>
      <c r="AFR592" s="167">
        <f t="shared" si="1801"/>
        <v>3007308.13</v>
      </c>
      <c r="AFS592" s="167">
        <f t="shared" si="1801"/>
        <v>2880460.96</v>
      </c>
      <c r="AFT592" s="130" t="s">
        <v>263</v>
      </c>
      <c r="AFU592" s="130" t="s">
        <v>263</v>
      </c>
      <c r="AFV592" s="130" t="s">
        <v>263</v>
      </c>
      <c r="AFW592" s="130" t="s">
        <v>263</v>
      </c>
      <c r="AFX592" s="130" t="s">
        <v>263</v>
      </c>
      <c r="AFY592" s="130" t="s">
        <v>263</v>
      </c>
      <c r="AFZ592" s="130" t="s">
        <v>263</v>
      </c>
      <c r="AGA592" s="130" t="s">
        <v>263</v>
      </c>
      <c r="AGB592" s="130" t="s">
        <v>263</v>
      </c>
      <c r="AGC592" s="130" t="s">
        <v>263</v>
      </c>
      <c r="AGD592" s="130" t="s">
        <v>263</v>
      </c>
      <c r="AGE592" s="130" t="s">
        <v>263</v>
      </c>
      <c r="AGF592" s="130" t="s">
        <v>263</v>
      </c>
      <c r="AGG592" s="130" t="s">
        <v>263</v>
      </c>
      <c r="AGH592" s="130" t="s">
        <v>263</v>
      </c>
      <c r="AGI592" s="167">
        <f>AGI562+AGI578</f>
        <v>11274500.609999999</v>
      </c>
      <c r="AGJ592" s="167">
        <f t="shared" ref="AGJ592:AGN592" si="1802">AGJ562+AGJ578</f>
        <v>11921399.789999999</v>
      </c>
      <c r="AGK592" s="167">
        <f t="shared" si="1802"/>
        <v>12564800.59</v>
      </c>
      <c r="AGL592" s="167">
        <f t="shared" si="1802"/>
        <v>5627591.8600000003</v>
      </c>
      <c r="AGM592" s="167">
        <f t="shared" si="1802"/>
        <v>5161520.07</v>
      </c>
      <c r="AGN592" s="167">
        <f t="shared" si="1802"/>
        <v>4947034.54</v>
      </c>
      <c r="AGO592" s="130" t="s">
        <v>263</v>
      </c>
      <c r="AGP592" s="130" t="s">
        <v>263</v>
      </c>
      <c r="AGQ592" s="130" t="s">
        <v>263</v>
      </c>
      <c r="AGR592" s="130" t="s">
        <v>263</v>
      </c>
      <c r="AGS592" s="130" t="s">
        <v>263</v>
      </c>
      <c r="AGT592" s="130" t="s">
        <v>263</v>
      </c>
      <c r="AGU592" s="130" t="s">
        <v>263</v>
      </c>
      <c r="AGV592" s="130" t="s">
        <v>263</v>
      </c>
      <c r="AGW592" s="130" t="s">
        <v>263</v>
      </c>
      <c r="AGX592" s="130" t="s">
        <v>263</v>
      </c>
      <c r="AGY592" s="130" t="s">
        <v>263</v>
      </c>
      <c r="AGZ592" s="130" t="s">
        <v>263</v>
      </c>
      <c r="AHA592" s="130" t="s">
        <v>263</v>
      </c>
      <c r="AHB592" s="130" t="s">
        <v>263</v>
      </c>
      <c r="AHC592" s="130" t="s">
        <v>263</v>
      </c>
      <c r="AHD592" s="167">
        <f>AHD562+AHD578</f>
        <v>3509099.74</v>
      </c>
      <c r="AHE592" s="167">
        <f t="shared" ref="AHE592:AHI592" si="1803">AHE562+AHE578</f>
        <v>3712199.76</v>
      </c>
      <c r="AHF592" s="167">
        <f t="shared" si="1803"/>
        <v>3918399.84</v>
      </c>
      <c r="AHG592" s="167">
        <f t="shared" si="1803"/>
        <v>2599353.3199999998</v>
      </c>
      <c r="AHH592" s="167">
        <f t="shared" si="1803"/>
        <v>2405648.88</v>
      </c>
      <c r="AHI592" s="167">
        <f t="shared" si="1803"/>
        <v>2300427</v>
      </c>
      <c r="AHJ592" s="130" t="s">
        <v>263</v>
      </c>
      <c r="AHK592" s="130" t="s">
        <v>263</v>
      </c>
      <c r="AHL592" s="130" t="s">
        <v>263</v>
      </c>
      <c r="AHM592" s="130" t="s">
        <v>263</v>
      </c>
      <c r="AHN592" s="130" t="s">
        <v>263</v>
      </c>
      <c r="AHO592" s="130" t="s">
        <v>263</v>
      </c>
      <c r="AHP592" s="130" t="s">
        <v>263</v>
      </c>
      <c r="AHQ592" s="130" t="s">
        <v>263</v>
      </c>
      <c r="AHR592" s="130" t="s">
        <v>263</v>
      </c>
      <c r="AHS592" s="130" t="s">
        <v>263</v>
      </c>
      <c r="AHT592" s="130" t="s">
        <v>263</v>
      </c>
      <c r="AHU592" s="130" t="s">
        <v>263</v>
      </c>
      <c r="AHV592" s="130" t="s">
        <v>263</v>
      </c>
      <c r="AHW592" s="130" t="s">
        <v>263</v>
      </c>
      <c r="AHX592" s="130" t="s">
        <v>263</v>
      </c>
      <c r="AHY592" s="167">
        <f>AHY562+AHY578</f>
        <v>8440099.9199999999</v>
      </c>
      <c r="AHZ592" s="167">
        <f t="shared" ref="AHZ592:AID592" si="1804">AHZ562+AHZ578</f>
        <v>8762099.4499999993</v>
      </c>
      <c r="AIA592" s="167">
        <f t="shared" si="1804"/>
        <v>9300599.5999999996</v>
      </c>
      <c r="AIB592" s="167">
        <f t="shared" si="1804"/>
        <v>3710460.29</v>
      </c>
      <c r="AIC592" s="167">
        <f t="shared" si="1804"/>
        <v>3452425.17</v>
      </c>
      <c r="AID592" s="167">
        <f t="shared" si="1804"/>
        <v>3291118.54</v>
      </c>
      <c r="AIE592" s="130" t="s">
        <v>263</v>
      </c>
      <c r="AIF592" s="130" t="s">
        <v>263</v>
      </c>
      <c r="AIG592" s="130" t="s">
        <v>263</v>
      </c>
      <c r="AIH592" s="130" t="s">
        <v>263</v>
      </c>
      <c r="AII592" s="130" t="s">
        <v>263</v>
      </c>
      <c r="AIJ592" s="130" t="s">
        <v>263</v>
      </c>
      <c r="AIK592" s="130" t="s">
        <v>263</v>
      </c>
      <c r="AIL592" s="130" t="s">
        <v>263</v>
      </c>
      <c r="AIM592" s="130" t="s">
        <v>263</v>
      </c>
      <c r="AIN592" s="130" t="s">
        <v>263</v>
      </c>
      <c r="AIO592" s="130" t="s">
        <v>263</v>
      </c>
      <c r="AIP592" s="130" t="s">
        <v>263</v>
      </c>
      <c r="AIQ592" s="130" t="s">
        <v>263</v>
      </c>
      <c r="AIR592" s="130" t="s">
        <v>263</v>
      </c>
      <c r="AIS592" s="130" t="s">
        <v>263</v>
      </c>
      <c r="AIT592" s="167">
        <f>AIT562+AIT578</f>
        <v>0</v>
      </c>
      <c r="AIU592" s="167">
        <f t="shared" ref="AIU592:AIY592" si="1805">AIU562+AIU578</f>
        <v>0</v>
      </c>
      <c r="AIV592" s="167">
        <f t="shared" si="1805"/>
        <v>0</v>
      </c>
      <c r="AIW592" s="167">
        <f t="shared" si="1805"/>
        <v>0</v>
      </c>
      <c r="AIX592" s="167">
        <f t="shared" si="1805"/>
        <v>0</v>
      </c>
      <c r="AIY592" s="167">
        <f t="shared" si="1805"/>
        <v>0</v>
      </c>
      <c r="AIZ592" s="130" t="s">
        <v>263</v>
      </c>
      <c r="AJA592" s="130" t="s">
        <v>263</v>
      </c>
      <c r="AJB592" s="130" t="s">
        <v>263</v>
      </c>
      <c r="AJC592" s="130" t="s">
        <v>263</v>
      </c>
      <c r="AJD592" s="130" t="s">
        <v>263</v>
      </c>
      <c r="AJE592" s="130" t="s">
        <v>263</v>
      </c>
      <c r="AJF592" s="130" t="s">
        <v>263</v>
      </c>
      <c r="AJG592" s="130" t="s">
        <v>263</v>
      </c>
      <c r="AJH592" s="130" t="s">
        <v>263</v>
      </c>
      <c r="AJI592" s="130" t="s">
        <v>263</v>
      </c>
      <c r="AJJ592" s="130" t="s">
        <v>263</v>
      </c>
      <c r="AJK592" s="130" t="s">
        <v>263</v>
      </c>
      <c r="AJL592" s="130" t="s">
        <v>263</v>
      </c>
      <c r="AJM592" s="130" t="s">
        <v>263</v>
      </c>
      <c r="AJN592" s="130" t="s">
        <v>263</v>
      </c>
      <c r="AJO592" s="167">
        <f>AJO562+AJO578</f>
        <v>12042199.75</v>
      </c>
      <c r="AJP592" s="167">
        <f t="shared" ref="AJP592:AJT592" si="1806">AJP562+AJP578</f>
        <v>12096500.4</v>
      </c>
      <c r="AJQ592" s="167">
        <f t="shared" si="1806"/>
        <v>12762800.550000001</v>
      </c>
      <c r="AJR592" s="167">
        <f t="shared" si="1806"/>
        <v>5473859.5899999999</v>
      </c>
      <c r="AJS592" s="167">
        <f t="shared" si="1806"/>
        <v>4940226.87</v>
      </c>
      <c r="AJT592" s="167">
        <f t="shared" si="1806"/>
        <v>4741251.26</v>
      </c>
      <c r="AJU592" s="130" t="s">
        <v>263</v>
      </c>
      <c r="AJV592" s="130" t="s">
        <v>263</v>
      </c>
      <c r="AJW592" s="130" t="s">
        <v>263</v>
      </c>
      <c r="AJX592" s="130" t="s">
        <v>263</v>
      </c>
      <c r="AJY592" s="130" t="s">
        <v>263</v>
      </c>
      <c r="AJZ592" s="130" t="s">
        <v>263</v>
      </c>
      <c r="AKA592" s="130" t="s">
        <v>263</v>
      </c>
      <c r="AKB592" s="130" t="s">
        <v>263</v>
      </c>
      <c r="AKC592" s="130" t="s">
        <v>263</v>
      </c>
      <c r="AKD592" s="130" t="s">
        <v>263</v>
      </c>
      <c r="AKE592" s="130" t="s">
        <v>263</v>
      </c>
      <c r="AKF592" s="130" t="s">
        <v>263</v>
      </c>
      <c r="AKG592" s="130" t="s">
        <v>263</v>
      </c>
      <c r="AKH592" s="130" t="s">
        <v>263</v>
      </c>
      <c r="AKI592" s="130" t="s">
        <v>263</v>
      </c>
      <c r="AKJ592" s="167">
        <f>AKJ562+AKJ578</f>
        <v>8326199.2999999998</v>
      </c>
      <c r="AKK592" s="167">
        <f t="shared" ref="AKK592:AKO592" si="1807">AKK562+AKK578</f>
        <v>8729200.1500000004</v>
      </c>
      <c r="AKL592" s="167">
        <f t="shared" si="1807"/>
        <v>9247299.9499999993</v>
      </c>
      <c r="AKM592" s="167">
        <f t="shared" si="1807"/>
        <v>3747805.68</v>
      </c>
      <c r="AKN592" s="167">
        <f t="shared" si="1807"/>
        <v>3427356.9</v>
      </c>
      <c r="AKO592" s="167">
        <f t="shared" si="1807"/>
        <v>3288305.79</v>
      </c>
      <c r="AKP592" s="130" t="s">
        <v>263</v>
      </c>
      <c r="AKQ592" s="130" t="s">
        <v>263</v>
      </c>
      <c r="AKR592" s="130" t="s">
        <v>263</v>
      </c>
      <c r="AKS592" s="130" t="s">
        <v>263</v>
      </c>
      <c r="AKT592" s="130" t="s">
        <v>263</v>
      </c>
      <c r="AKU592" s="130" t="s">
        <v>263</v>
      </c>
      <c r="AKV592" s="130" t="s">
        <v>263</v>
      </c>
      <c r="AKW592" s="130" t="s">
        <v>263</v>
      </c>
      <c r="AKX592" s="130" t="s">
        <v>263</v>
      </c>
      <c r="AKY592" s="130" t="s">
        <v>263</v>
      </c>
      <c r="AKZ592" s="130" t="s">
        <v>263</v>
      </c>
      <c r="ALA592" s="130" t="s">
        <v>263</v>
      </c>
      <c r="ALB592" s="130" t="s">
        <v>263</v>
      </c>
      <c r="ALC592" s="130" t="s">
        <v>263</v>
      </c>
      <c r="ALD592" s="130" t="s">
        <v>263</v>
      </c>
      <c r="ALE592" s="167">
        <f>ALE562+ALE578</f>
        <v>8928099.6600000001</v>
      </c>
      <c r="ALF592" s="167">
        <f t="shared" ref="ALF592:ALJ592" si="1808">ALF562+ALF578</f>
        <v>9093599.2899999991</v>
      </c>
      <c r="ALG592" s="167">
        <f t="shared" si="1808"/>
        <v>9607399.5399999991</v>
      </c>
      <c r="ALH592" s="167">
        <f t="shared" si="1808"/>
        <v>4070915.25</v>
      </c>
      <c r="ALI592" s="167">
        <f t="shared" si="1808"/>
        <v>3782381.46</v>
      </c>
      <c r="ALJ592" s="167">
        <f t="shared" si="1808"/>
        <v>3583729.06</v>
      </c>
      <c r="ALK592" s="130" t="s">
        <v>263</v>
      </c>
      <c r="ALL592" s="130" t="s">
        <v>263</v>
      </c>
      <c r="ALM592" s="130" t="s">
        <v>263</v>
      </c>
      <c r="ALN592" s="130" t="s">
        <v>263</v>
      </c>
      <c r="ALO592" s="130" t="s">
        <v>263</v>
      </c>
      <c r="ALP592" s="130" t="s">
        <v>263</v>
      </c>
      <c r="ALQ592" s="130" t="s">
        <v>263</v>
      </c>
      <c r="ALR592" s="130" t="s">
        <v>263</v>
      </c>
      <c r="ALS592" s="130" t="s">
        <v>263</v>
      </c>
      <c r="ALT592" s="130" t="s">
        <v>263</v>
      </c>
      <c r="ALU592" s="130" t="s">
        <v>263</v>
      </c>
      <c r="ALV592" s="130" t="s">
        <v>263</v>
      </c>
      <c r="ALW592" s="130" t="s">
        <v>263</v>
      </c>
      <c r="ALX592" s="130" t="s">
        <v>263</v>
      </c>
      <c r="ALY592" s="130" t="s">
        <v>263</v>
      </c>
      <c r="ALZ592" s="167">
        <f>ALZ562+ALZ578</f>
        <v>7439699.7199999997</v>
      </c>
      <c r="AMA592" s="167">
        <f t="shared" ref="AMA592:AME592" si="1809">AMA562+AMA578</f>
        <v>8057399.6799999997</v>
      </c>
      <c r="AMB592" s="167">
        <f t="shared" si="1809"/>
        <v>8572299.4199999999</v>
      </c>
      <c r="AMC592" s="167">
        <f t="shared" si="1809"/>
        <v>3898976.92</v>
      </c>
      <c r="AMD592" s="167">
        <f t="shared" si="1809"/>
        <v>3578563.9</v>
      </c>
      <c r="AME592" s="167">
        <f t="shared" si="1809"/>
        <v>3385948.7</v>
      </c>
      <c r="AMF592" s="130" t="s">
        <v>263</v>
      </c>
      <c r="AMG592" s="130" t="s">
        <v>263</v>
      </c>
      <c r="AMH592" s="130" t="s">
        <v>263</v>
      </c>
      <c r="AMI592" s="130" t="s">
        <v>263</v>
      </c>
      <c r="AMJ592" s="130" t="s">
        <v>263</v>
      </c>
      <c r="AMK592" s="130" t="s">
        <v>263</v>
      </c>
      <c r="AML592" s="130" t="s">
        <v>263</v>
      </c>
      <c r="AMM592" s="130" t="s">
        <v>263</v>
      </c>
      <c r="AMN592" s="130" t="s">
        <v>263</v>
      </c>
      <c r="AMO592" s="130" t="s">
        <v>263</v>
      </c>
      <c r="AMP592" s="130" t="s">
        <v>263</v>
      </c>
      <c r="AMQ592" s="130" t="s">
        <v>263</v>
      </c>
      <c r="AMR592" s="130" t="s">
        <v>263</v>
      </c>
      <c r="AMS592" s="130" t="s">
        <v>263</v>
      </c>
      <c r="AMT592" s="130" t="s">
        <v>263</v>
      </c>
      <c r="AMU592" s="167">
        <f>AMU562+AMU578</f>
        <v>19338898.77</v>
      </c>
      <c r="AMV592" s="167">
        <f t="shared" ref="AMV592:AMZ592" si="1810">AMV562+AMV578</f>
        <v>21265899.489999998</v>
      </c>
      <c r="AMW592" s="167">
        <f t="shared" si="1810"/>
        <v>22598299.719999999</v>
      </c>
      <c r="AMX592" s="167">
        <f t="shared" si="1810"/>
        <v>7996564</v>
      </c>
      <c r="AMY592" s="167">
        <f t="shared" si="1810"/>
        <v>7561361.0700000003</v>
      </c>
      <c r="AMZ592" s="167">
        <f t="shared" si="1810"/>
        <v>7175813.6699999999</v>
      </c>
      <c r="ANA592" s="130" t="s">
        <v>263</v>
      </c>
      <c r="ANB592" s="130" t="s">
        <v>263</v>
      </c>
      <c r="ANC592" s="130" t="s">
        <v>263</v>
      </c>
      <c r="AND592" s="130" t="s">
        <v>263</v>
      </c>
      <c r="ANE592" s="130" t="s">
        <v>263</v>
      </c>
      <c r="ANF592" s="130" t="s">
        <v>263</v>
      </c>
      <c r="ANG592" s="130" t="s">
        <v>263</v>
      </c>
      <c r="ANH592" s="130" t="s">
        <v>263</v>
      </c>
      <c r="ANI592" s="130" t="s">
        <v>263</v>
      </c>
      <c r="ANJ592" s="130" t="s">
        <v>263</v>
      </c>
      <c r="ANK592" s="130" t="s">
        <v>263</v>
      </c>
      <c r="ANL592" s="130" t="s">
        <v>263</v>
      </c>
      <c r="ANM592" s="130" t="s">
        <v>263</v>
      </c>
      <c r="ANN592" s="130" t="s">
        <v>263</v>
      </c>
      <c r="ANO592" s="130" t="s">
        <v>263</v>
      </c>
      <c r="ANP592" s="167">
        <f>ANP562+ANP578</f>
        <v>4047699.84</v>
      </c>
      <c r="ANQ592" s="167">
        <f t="shared" ref="ANQ592:ANU592" si="1811">ANQ562+ANQ578</f>
        <v>2765600.09</v>
      </c>
      <c r="ANR592" s="167">
        <f t="shared" si="1811"/>
        <v>2998400.02</v>
      </c>
      <c r="ANS592" s="167">
        <f t="shared" si="1811"/>
        <v>2869866.03</v>
      </c>
      <c r="ANT592" s="167">
        <f t="shared" si="1811"/>
        <v>2642301.14</v>
      </c>
      <c r="ANU592" s="167">
        <f t="shared" si="1811"/>
        <v>2579944.83</v>
      </c>
      <c r="ANV592" s="130" t="s">
        <v>263</v>
      </c>
      <c r="ANW592" s="130" t="s">
        <v>263</v>
      </c>
      <c r="ANX592" s="130" t="s">
        <v>263</v>
      </c>
      <c r="ANY592" s="130" t="s">
        <v>263</v>
      </c>
      <c r="ANZ592" s="130" t="s">
        <v>263</v>
      </c>
      <c r="AOA592" s="130" t="s">
        <v>263</v>
      </c>
      <c r="AOB592" s="130" t="s">
        <v>263</v>
      </c>
      <c r="AOC592" s="130" t="s">
        <v>263</v>
      </c>
      <c r="AOD592" s="130" t="s">
        <v>263</v>
      </c>
      <c r="AOE592" s="130" t="s">
        <v>263</v>
      </c>
      <c r="AOF592" s="130" t="s">
        <v>263</v>
      </c>
      <c r="AOG592" s="130" t="s">
        <v>263</v>
      </c>
      <c r="AOH592" s="130" t="s">
        <v>263</v>
      </c>
      <c r="AOI592" s="130" t="s">
        <v>263</v>
      </c>
      <c r="AOJ592" s="130" t="s">
        <v>263</v>
      </c>
      <c r="AOK592" s="167">
        <f>AOK562+AOK578</f>
        <v>18067499.77</v>
      </c>
      <c r="AOL592" s="167">
        <f t="shared" ref="AOL592:AOP592" si="1812">AOL562+AOL578</f>
        <v>18121799.129999999</v>
      </c>
      <c r="AOM592" s="167">
        <f t="shared" si="1812"/>
        <v>19348199.719999999</v>
      </c>
      <c r="AON592" s="167">
        <f t="shared" si="1812"/>
        <v>7061233.2300000004</v>
      </c>
      <c r="AOO592" s="167">
        <f t="shared" si="1812"/>
        <v>6634554.6900000004</v>
      </c>
      <c r="AOP592" s="167">
        <f t="shared" si="1812"/>
        <v>6303945.0899999999</v>
      </c>
      <c r="AOQ592" s="130" t="s">
        <v>263</v>
      </c>
      <c r="AOR592" s="130" t="s">
        <v>263</v>
      </c>
      <c r="AOS592" s="130" t="s">
        <v>263</v>
      </c>
      <c r="AOT592" s="130" t="s">
        <v>263</v>
      </c>
      <c r="AOU592" s="130" t="s">
        <v>263</v>
      </c>
      <c r="AOV592" s="130" t="s">
        <v>263</v>
      </c>
      <c r="AOW592" s="130" t="s">
        <v>263</v>
      </c>
      <c r="AOX592" s="130" t="s">
        <v>263</v>
      </c>
      <c r="AOY592" s="130" t="s">
        <v>263</v>
      </c>
      <c r="AOZ592" s="130" t="s">
        <v>263</v>
      </c>
      <c r="APA592" s="130" t="s">
        <v>263</v>
      </c>
      <c r="APB592" s="130" t="s">
        <v>263</v>
      </c>
      <c r="APC592" s="130" t="s">
        <v>263</v>
      </c>
      <c r="APD592" s="130" t="s">
        <v>263</v>
      </c>
      <c r="APE592" s="130" t="s">
        <v>263</v>
      </c>
      <c r="APF592" s="167">
        <f>APF562+APF578</f>
        <v>15593300.42</v>
      </c>
      <c r="APG592" s="167">
        <f t="shared" ref="APG592:APK592" si="1813">APG562+APG578</f>
        <v>17084799.84</v>
      </c>
      <c r="APH592" s="167">
        <f t="shared" si="1813"/>
        <v>18133700.07</v>
      </c>
      <c r="API592" s="167">
        <f t="shared" si="1813"/>
        <v>8305650.3300000001</v>
      </c>
      <c r="APJ592" s="167">
        <f t="shared" si="1813"/>
        <v>7513261.9500000002</v>
      </c>
      <c r="APK592" s="167">
        <f t="shared" si="1813"/>
        <v>7076909.6399999997</v>
      </c>
      <c r="APL592" s="130" t="s">
        <v>263</v>
      </c>
      <c r="APM592" s="130" t="s">
        <v>263</v>
      </c>
      <c r="APN592" s="130" t="s">
        <v>263</v>
      </c>
      <c r="APO592" s="130" t="s">
        <v>263</v>
      </c>
      <c r="APP592" s="130" t="s">
        <v>263</v>
      </c>
      <c r="APQ592" s="130" t="s">
        <v>263</v>
      </c>
      <c r="APR592" s="130" t="s">
        <v>263</v>
      </c>
      <c r="APS592" s="130" t="s">
        <v>263</v>
      </c>
      <c r="APT592" s="130" t="s">
        <v>263</v>
      </c>
      <c r="APU592" s="130" t="s">
        <v>263</v>
      </c>
      <c r="APV592" s="130" t="s">
        <v>263</v>
      </c>
      <c r="APW592" s="130" t="s">
        <v>263</v>
      </c>
      <c r="APX592" s="130" t="s">
        <v>263</v>
      </c>
      <c r="APY592" s="130" t="s">
        <v>263</v>
      </c>
      <c r="APZ592" s="130" t="s">
        <v>263</v>
      </c>
      <c r="AQA592" s="167">
        <f>AQA562+AQA578</f>
        <v>8466700.0800000001</v>
      </c>
      <c r="AQB592" s="167">
        <f t="shared" ref="AQB592:AQF592" si="1814">AQB562+AQB578</f>
        <v>9221300.4399999995</v>
      </c>
      <c r="AQC592" s="167">
        <f t="shared" si="1814"/>
        <v>9739699.9199999999</v>
      </c>
      <c r="AQD592" s="167">
        <f t="shared" si="1814"/>
        <v>4007665.95</v>
      </c>
      <c r="AQE592" s="167">
        <f t="shared" si="1814"/>
        <v>3680089.81</v>
      </c>
      <c r="AQF592" s="167">
        <f t="shared" si="1814"/>
        <v>3496641.73</v>
      </c>
      <c r="AQG592" s="130" t="s">
        <v>263</v>
      </c>
      <c r="AQH592" s="130" t="s">
        <v>263</v>
      </c>
      <c r="AQI592" s="130" t="s">
        <v>263</v>
      </c>
      <c r="AQJ592" s="130" t="s">
        <v>263</v>
      </c>
      <c r="AQK592" s="130" t="s">
        <v>263</v>
      </c>
      <c r="AQL592" s="130" t="s">
        <v>263</v>
      </c>
      <c r="AQM592" s="130" t="s">
        <v>263</v>
      </c>
      <c r="AQN592" s="130" t="s">
        <v>263</v>
      </c>
      <c r="AQO592" s="130" t="s">
        <v>263</v>
      </c>
      <c r="AQP592" s="130" t="s">
        <v>263</v>
      </c>
      <c r="AQQ592" s="130" t="s">
        <v>263</v>
      </c>
      <c r="AQR592" s="130" t="s">
        <v>263</v>
      </c>
      <c r="AQS592" s="130" t="s">
        <v>263</v>
      </c>
      <c r="AQT592" s="130" t="s">
        <v>263</v>
      </c>
      <c r="AQU592" s="130" t="s">
        <v>263</v>
      </c>
      <c r="AQV592" s="167">
        <f>AQV562+AQV578</f>
        <v>17463999.07</v>
      </c>
      <c r="AQW592" s="167">
        <f t="shared" ref="AQW592:ARA592" si="1815">AQW562+AQW578</f>
        <v>18440300.609999999</v>
      </c>
      <c r="AQX592" s="167">
        <f t="shared" si="1815"/>
        <v>19659199.219999999</v>
      </c>
      <c r="AQY592" s="167">
        <f t="shared" si="1815"/>
        <v>6579034.7699999996</v>
      </c>
      <c r="AQZ592" s="167">
        <f t="shared" si="1815"/>
        <v>6112452.9299999997</v>
      </c>
      <c r="ARA592" s="167">
        <f t="shared" si="1815"/>
        <v>5864605.0800000001</v>
      </c>
      <c r="ARB592" s="130" t="s">
        <v>263</v>
      </c>
      <c r="ARC592" s="130" t="s">
        <v>263</v>
      </c>
      <c r="ARD592" s="130" t="s">
        <v>263</v>
      </c>
      <c r="ARE592" s="130" t="s">
        <v>263</v>
      </c>
      <c r="ARF592" s="130" t="s">
        <v>263</v>
      </c>
      <c r="ARG592" s="130" t="s">
        <v>263</v>
      </c>
      <c r="ARH592" s="130" t="s">
        <v>263</v>
      </c>
      <c r="ARI592" s="130" t="s">
        <v>263</v>
      </c>
      <c r="ARJ592" s="130" t="s">
        <v>263</v>
      </c>
      <c r="ARK592" s="130" t="s">
        <v>263</v>
      </c>
      <c r="ARL592" s="130" t="s">
        <v>263</v>
      </c>
      <c r="ARM592" s="130" t="s">
        <v>263</v>
      </c>
      <c r="ARN592" s="130" t="s">
        <v>263</v>
      </c>
      <c r="ARO592" s="130" t="s">
        <v>263</v>
      </c>
      <c r="ARP592" s="130" t="s">
        <v>263</v>
      </c>
      <c r="ARQ592" s="167">
        <f>ARQ562+ARQ578</f>
        <v>7577300.7199999997</v>
      </c>
      <c r="ARR592" s="167">
        <f t="shared" ref="ARR592:ARV592" si="1816">ARR562+ARR578</f>
        <v>9821700.5199999996</v>
      </c>
      <c r="ARS592" s="167">
        <f t="shared" si="1816"/>
        <v>10348700.779999999</v>
      </c>
      <c r="ART592" s="167">
        <f t="shared" si="1816"/>
        <v>3787682.6</v>
      </c>
      <c r="ARU592" s="167">
        <f t="shared" si="1816"/>
        <v>3602814.99</v>
      </c>
      <c r="ARV592" s="167">
        <f t="shared" si="1816"/>
        <v>3409615.7</v>
      </c>
      <c r="ARW592" s="130" t="s">
        <v>263</v>
      </c>
      <c r="ARX592" s="130" t="s">
        <v>263</v>
      </c>
      <c r="ARY592" s="130" t="s">
        <v>263</v>
      </c>
      <c r="ARZ592" s="130" t="s">
        <v>263</v>
      </c>
      <c r="ASA592" s="130" t="s">
        <v>263</v>
      </c>
      <c r="ASB592" s="130" t="s">
        <v>263</v>
      </c>
      <c r="ASC592" s="130" t="s">
        <v>263</v>
      </c>
      <c r="ASD592" s="130" t="s">
        <v>263</v>
      </c>
      <c r="ASE592" s="130" t="s">
        <v>263</v>
      </c>
      <c r="ASF592" s="130" t="s">
        <v>263</v>
      </c>
      <c r="ASG592" s="130" t="s">
        <v>263</v>
      </c>
      <c r="ASH592" s="130" t="s">
        <v>263</v>
      </c>
      <c r="ASI592" s="130" t="s">
        <v>263</v>
      </c>
      <c r="ASJ592" s="130" t="s">
        <v>263</v>
      </c>
      <c r="ASK592" s="130" t="s">
        <v>263</v>
      </c>
      <c r="ASL592" s="167">
        <f>ASL562+ASL578</f>
        <v>17937401.219999999</v>
      </c>
      <c r="ASM592" s="167">
        <f t="shared" ref="ASM592:ASQ592" si="1817">ASM562+ASM578</f>
        <v>18415999.32</v>
      </c>
      <c r="ASN592" s="167">
        <f t="shared" si="1817"/>
        <v>19459098.920000002</v>
      </c>
      <c r="ASO592" s="167">
        <f t="shared" si="1817"/>
        <v>8138179.8399999999</v>
      </c>
      <c r="ASP592" s="167">
        <f t="shared" si="1817"/>
        <v>7584965.4800000004</v>
      </c>
      <c r="ASQ592" s="167">
        <f t="shared" si="1817"/>
        <v>7122320.1500000004</v>
      </c>
      <c r="ASR592" s="130" t="s">
        <v>263</v>
      </c>
      <c r="ASS592" s="130" t="s">
        <v>263</v>
      </c>
      <c r="AST592" s="130" t="s">
        <v>263</v>
      </c>
      <c r="ASU592" s="130" t="s">
        <v>263</v>
      </c>
      <c r="ASV592" s="130" t="s">
        <v>263</v>
      </c>
      <c r="ASW592" s="130" t="s">
        <v>263</v>
      </c>
      <c r="ASX592" s="130" t="s">
        <v>263</v>
      </c>
      <c r="ASY592" s="130" t="s">
        <v>263</v>
      </c>
      <c r="ASZ592" s="130" t="s">
        <v>263</v>
      </c>
      <c r="ATA592" s="130" t="s">
        <v>263</v>
      </c>
      <c r="ATB592" s="130" t="s">
        <v>263</v>
      </c>
      <c r="ATC592" s="130" t="s">
        <v>263</v>
      </c>
      <c r="ATD592" s="130" t="s">
        <v>263</v>
      </c>
      <c r="ATE592" s="130" t="s">
        <v>263</v>
      </c>
      <c r="ATF592" s="130" t="s">
        <v>263</v>
      </c>
      <c r="ATG592" s="167">
        <f>ATG562+ATG578</f>
        <v>18468800.620000001</v>
      </c>
      <c r="ATH592" s="167">
        <f t="shared" ref="ATH592:ATL592" si="1818">ATH562+ATH578</f>
        <v>19288500.98</v>
      </c>
      <c r="ATI592" s="167">
        <f t="shared" si="1818"/>
        <v>20425599.879999999</v>
      </c>
      <c r="ATJ592" s="167">
        <f t="shared" si="1818"/>
        <v>6777930.29</v>
      </c>
      <c r="ATK592" s="167">
        <f t="shared" si="1818"/>
        <v>6365601.6100000003</v>
      </c>
      <c r="ATL592" s="167">
        <f t="shared" si="1818"/>
        <v>6039305.8099999996</v>
      </c>
      <c r="ATM592" s="130" t="s">
        <v>263</v>
      </c>
      <c r="ATN592" s="130" t="s">
        <v>263</v>
      </c>
      <c r="ATO592" s="130" t="s">
        <v>263</v>
      </c>
      <c r="ATP592" s="130" t="s">
        <v>263</v>
      </c>
      <c r="ATQ592" s="130" t="s">
        <v>263</v>
      </c>
      <c r="ATR592" s="130" t="s">
        <v>263</v>
      </c>
      <c r="ATS592" s="130" t="s">
        <v>263</v>
      </c>
      <c r="ATT592" s="130" t="s">
        <v>263</v>
      </c>
      <c r="ATU592" s="130" t="s">
        <v>263</v>
      </c>
      <c r="ATV592" s="130" t="s">
        <v>263</v>
      </c>
      <c r="ATW592" s="130" t="s">
        <v>263</v>
      </c>
      <c r="ATX592" s="130" t="s">
        <v>263</v>
      </c>
      <c r="ATY592" s="130" t="s">
        <v>263</v>
      </c>
      <c r="ATZ592" s="130" t="s">
        <v>263</v>
      </c>
      <c r="AUA592" s="130" t="s">
        <v>263</v>
      </c>
      <c r="AUB592" s="167">
        <f>AUB562+AUB578</f>
        <v>29348401.620000001</v>
      </c>
      <c r="AUC592" s="167">
        <f t="shared" ref="AUC592:AUG592" si="1819">AUC562+AUC578</f>
        <v>31452099.059999999</v>
      </c>
      <c r="AUD592" s="167">
        <f t="shared" si="1819"/>
        <v>33282101.559999999</v>
      </c>
      <c r="AUE592" s="167">
        <f t="shared" si="1819"/>
        <v>13010705.060000001</v>
      </c>
      <c r="AUF592" s="167">
        <f t="shared" si="1819"/>
        <v>11933021.57</v>
      </c>
      <c r="AUG592" s="167">
        <f t="shared" si="1819"/>
        <v>11211303.07</v>
      </c>
      <c r="AUH592" s="130" t="s">
        <v>263</v>
      </c>
      <c r="AUI592" s="130" t="s">
        <v>263</v>
      </c>
      <c r="AUJ592" s="130" t="s">
        <v>263</v>
      </c>
      <c r="AUK592" s="130" t="s">
        <v>263</v>
      </c>
      <c r="AUL592" s="130" t="s">
        <v>263</v>
      </c>
      <c r="AUM592" s="130" t="s">
        <v>263</v>
      </c>
      <c r="AUN592" s="130" t="s">
        <v>263</v>
      </c>
      <c r="AUO592" s="130" t="s">
        <v>263</v>
      </c>
      <c r="AUP592" s="130" t="s">
        <v>263</v>
      </c>
      <c r="AUQ592" s="130" t="s">
        <v>263</v>
      </c>
      <c r="AUR592" s="130" t="s">
        <v>263</v>
      </c>
      <c r="AUS592" s="130" t="s">
        <v>263</v>
      </c>
      <c r="AUT592" s="130" t="s">
        <v>263</v>
      </c>
      <c r="AUU592" s="130" t="s">
        <v>263</v>
      </c>
      <c r="AUV592" s="130" t="s">
        <v>263</v>
      </c>
      <c r="AUW592" s="167">
        <f>AUW562+AUW578</f>
        <v>20349999.43</v>
      </c>
      <c r="AUX592" s="167">
        <f t="shared" ref="AUX592:AVB592" si="1820">AUX562+AUX578</f>
        <v>21360400.620000001</v>
      </c>
      <c r="AUY592" s="167">
        <f t="shared" si="1820"/>
        <v>22594100.43</v>
      </c>
      <c r="AUZ592" s="167">
        <f t="shared" si="1820"/>
        <v>8622997.0800000001</v>
      </c>
      <c r="AVA592" s="167">
        <f t="shared" si="1820"/>
        <v>7908389.3200000003</v>
      </c>
      <c r="AVB592" s="167">
        <f t="shared" si="1820"/>
        <v>7505297.6100000003</v>
      </c>
      <c r="AVC592" s="130" t="s">
        <v>263</v>
      </c>
      <c r="AVD592" s="130" t="s">
        <v>263</v>
      </c>
      <c r="AVE592" s="130" t="s">
        <v>263</v>
      </c>
      <c r="AVF592" s="130" t="s">
        <v>263</v>
      </c>
      <c r="AVG592" s="130" t="s">
        <v>263</v>
      </c>
      <c r="AVH592" s="130" t="s">
        <v>263</v>
      </c>
      <c r="AVI592" s="130" t="s">
        <v>263</v>
      </c>
      <c r="AVJ592" s="130" t="s">
        <v>263</v>
      </c>
      <c r="AVK592" s="130" t="s">
        <v>263</v>
      </c>
      <c r="AVL592" s="130" t="s">
        <v>263</v>
      </c>
      <c r="AVM592" s="130" t="s">
        <v>263</v>
      </c>
      <c r="AVN592" s="130" t="s">
        <v>263</v>
      </c>
      <c r="AVO592" s="130" t="s">
        <v>263</v>
      </c>
      <c r="AVP592" s="130" t="s">
        <v>263</v>
      </c>
      <c r="AVQ592" s="130" t="s">
        <v>263</v>
      </c>
      <c r="AVR592" s="167">
        <f>AVR562+AVR578</f>
        <v>707137092.07000005</v>
      </c>
      <c r="AVS592" s="167">
        <f t="shared" ref="AVS592:AVW592" si="1821">AVS562+AVS578</f>
        <v>743968901.82000005</v>
      </c>
      <c r="AVT592" s="167">
        <f t="shared" si="1821"/>
        <v>788736098.41999996</v>
      </c>
      <c r="AVU592" s="167">
        <f t="shared" si="1821"/>
        <v>307249227.45999998</v>
      </c>
      <c r="AVV592" s="167">
        <f t="shared" si="1821"/>
        <v>284516902.76999998</v>
      </c>
      <c r="AVW592" s="167">
        <f t="shared" si="1821"/>
        <v>270807001.99000001</v>
      </c>
    </row>
    <row r="593" spans="1:1271" s="58" customFormat="1">
      <c r="A593" s="169" t="s">
        <v>273</v>
      </c>
      <c r="B593" s="55"/>
      <c r="C593" s="56"/>
      <c r="D593" s="169"/>
      <c r="E593" s="170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0.64</v>
      </c>
      <c r="AB593" s="57">
        <f t="shared" ref="AB593:AF593" si="1822">AB595-AB594-AB592</f>
        <v>-0.35</v>
      </c>
      <c r="AC593" s="57">
        <f t="shared" si="1822"/>
        <v>-0.25</v>
      </c>
      <c r="AD593" s="57">
        <f t="shared" si="1822"/>
        <v>1.18</v>
      </c>
      <c r="AE593" s="57">
        <f t="shared" si="1822"/>
        <v>0</v>
      </c>
      <c r="AF593" s="57">
        <f t="shared" si="1822"/>
        <v>0.49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1.47</v>
      </c>
      <c r="AW593" s="57">
        <f t="shared" ref="AW593:BA593" si="1823">AW595-AW594-AW592</f>
        <v>-1.06</v>
      </c>
      <c r="AX593" s="57">
        <f t="shared" si="1823"/>
        <v>0</v>
      </c>
      <c r="AY593" s="57">
        <f t="shared" si="1823"/>
        <v>-1.69</v>
      </c>
      <c r="AZ593" s="57">
        <f t="shared" si="1823"/>
        <v>-1.63</v>
      </c>
      <c r="BA593" s="57">
        <f t="shared" si="1823"/>
        <v>-0.12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1.1599999999999999</v>
      </c>
      <c r="BR593" s="57">
        <f t="shared" ref="BR593:BV593" si="1824">BR595-BR594-BR592</f>
        <v>-0.16</v>
      </c>
      <c r="BS593" s="57">
        <f t="shared" si="1824"/>
        <v>-0.6</v>
      </c>
      <c r="BT593" s="57">
        <f t="shared" si="1824"/>
        <v>-1.1399999999999999</v>
      </c>
      <c r="BU593" s="57">
        <f t="shared" si="1824"/>
        <v>-0.12</v>
      </c>
      <c r="BV593" s="57">
        <f t="shared" si="1824"/>
        <v>0.97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</v>
      </c>
      <c r="CM593" s="57">
        <f t="shared" ref="CM593:CQ593" si="1825">CM595-CM594-CM592</f>
        <v>0</v>
      </c>
      <c r="CN593" s="57">
        <f t="shared" si="1825"/>
        <v>0</v>
      </c>
      <c r="CO593" s="57">
        <f t="shared" si="1825"/>
        <v>0</v>
      </c>
      <c r="CP593" s="57">
        <f t="shared" si="1825"/>
        <v>0</v>
      </c>
      <c r="CQ593" s="57">
        <f t="shared" si="1825"/>
        <v>0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0.54</v>
      </c>
      <c r="DH593" s="57">
        <f t="shared" ref="DH593:DL593" si="1826">DH595-DH594-DH592</f>
        <v>-0.43</v>
      </c>
      <c r="DI593" s="57">
        <f t="shared" si="1826"/>
        <v>0.34</v>
      </c>
      <c r="DJ593" s="57">
        <f t="shared" si="1826"/>
        <v>0.31</v>
      </c>
      <c r="DK593" s="57">
        <f t="shared" si="1826"/>
        <v>-0.08</v>
      </c>
      <c r="DL593" s="57">
        <f t="shared" si="1826"/>
        <v>0.4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-0.3</v>
      </c>
      <c r="EC593" s="57">
        <f t="shared" ref="EC593:EG593" si="1827">EC595-EC594-EC592</f>
        <v>0.61</v>
      </c>
      <c r="ED593" s="57">
        <f t="shared" si="1827"/>
        <v>0.13</v>
      </c>
      <c r="EE593" s="57">
        <f t="shared" si="1827"/>
        <v>0.47</v>
      </c>
      <c r="EF593" s="57">
        <f t="shared" si="1827"/>
        <v>-7.0000000000000007E-2</v>
      </c>
      <c r="EG593" s="57">
        <f t="shared" si="1827"/>
        <v>-0.72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0</v>
      </c>
      <c r="EX593" s="57">
        <f t="shared" ref="EX593:FB593" si="1828">EX595-EX594-EX592</f>
        <v>0</v>
      </c>
      <c r="EY593" s="57">
        <f t="shared" si="1828"/>
        <v>0</v>
      </c>
      <c r="EZ593" s="57">
        <f t="shared" si="1828"/>
        <v>-0.13</v>
      </c>
      <c r="FA593" s="57">
        <f t="shared" si="1828"/>
        <v>-0.15</v>
      </c>
      <c r="FB593" s="57">
        <f t="shared" si="1828"/>
        <v>-0.25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-0.43</v>
      </c>
      <c r="FS593" s="57">
        <f t="shared" ref="FS593:FW593" si="1829">FS595-FS594-FS592</f>
        <v>-0.35</v>
      </c>
      <c r="FT593" s="57">
        <f t="shared" si="1829"/>
        <v>0.59</v>
      </c>
      <c r="FU593" s="57">
        <f t="shared" si="1829"/>
        <v>-0.2</v>
      </c>
      <c r="FV593" s="57">
        <f t="shared" si="1829"/>
        <v>0.45</v>
      </c>
      <c r="FW593" s="57">
        <f t="shared" si="1829"/>
        <v>0.14000000000000001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0">GN595-GN594-GN592</f>
        <v>0</v>
      </c>
      <c r="GO593" s="57">
        <f t="shared" si="1830"/>
        <v>0</v>
      </c>
      <c r="GP593" s="57">
        <f t="shared" si="1830"/>
        <v>0</v>
      </c>
      <c r="GQ593" s="57">
        <f t="shared" si="1830"/>
        <v>0</v>
      </c>
      <c r="GR593" s="57">
        <f t="shared" si="1830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-0.12</v>
      </c>
      <c r="HI593" s="57">
        <f t="shared" ref="HI593:HM593" si="1831">HI595-HI594-HI592</f>
        <v>0.23</v>
      </c>
      <c r="HJ593" s="57">
        <f t="shared" si="1831"/>
        <v>-0.27</v>
      </c>
      <c r="HK593" s="57">
        <f t="shared" si="1831"/>
        <v>-0.23</v>
      </c>
      <c r="HL593" s="57">
        <f t="shared" si="1831"/>
        <v>0.1</v>
      </c>
      <c r="HM593" s="57">
        <f t="shared" si="1831"/>
        <v>-0.37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0.96</v>
      </c>
      <c r="ID593" s="57">
        <f t="shared" ref="ID593:IH593" si="1832">ID595-ID594-ID592</f>
        <v>0.22</v>
      </c>
      <c r="IE593" s="57">
        <f t="shared" si="1832"/>
        <v>0.43</v>
      </c>
      <c r="IF593" s="57">
        <f t="shared" si="1832"/>
        <v>-0.11</v>
      </c>
      <c r="IG593" s="57">
        <f t="shared" si="1832"/>
        <v>-0.03</v>
      </c>
      <c r="IH593" s="57">
        <f t="shared" si="1832"/>
        <v>0.13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-0.46</v>
      </c>
      <c r="IY593" s="57">
        <f t="shared" ref="IY593:JC593" si="1833">IY595-IY594-IY592</f>
        <v>-0.6</v>
      </c>
      <c r="IZ593" s="57">
        <f t="shared" si="1833"/>
        <v>0.2</v>
      </c>
      <c r="JA593" s="57">
        <f t="shared" si="1833"/>
        <v>0.64</v>
      </c>
      <c r="JB593" s="57">
        <f t="shared" si="1833"/>
        <v>-0.31</v>
      </c>
      <c r="JC593" s="57">
        <f t="shared" si="1833"/>
        <v>0.6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0</v>
      </c>
      <c r="JT593" s="57">
        <f t="shared" ref="JT593:JX593" si="1834">JT595-JT594-JT592</f>
        <v>0.25</v>
      </c>
      <c r="JU593" s="57">
        <f t="shared" si="1834"/>
        <v>0.17</v>
      </c>
      <c r="JV593" s="57">
        <f t="shared" si="1834"/>
        <v>-0.04</v>
      </c>
      <c r="JW593" s="57">
        <f t="shared" si="1834"/>
        <v>-0.11</v>
      </c>
      <c r="JX593" s="57">
        <f t="shared" si="1834"/>
        <v>-7.0000000000000007E-2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</v>
      </c>
      <c r="KO593" s="57">
        <f t="shared" ref="KO593:KS593" si="1835">KO595-KO594-KO592</f>
        <v>0.69</v>
      </c>
      <c r="KP593" s="57">
        <f t="shared" si="1835"/>
        <v>0.05</v>
      </c>
      <c r="KQ593" s="57">
        <f t="shared" si="1835"/>
        <v>-0.03</v>
      </c>
      <c r="KR593" s="57">
        <f t="shared" si="1835"/>
        <v>0.73</v>
      </c>
      <c r="KS593" s="57">
        <f t="shared" si="1835"/>
        <v>-0.49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0.67</v>
      </c>
      <c r="LJ593" s="57">
        <f t="shared" ref="LJ593:LN593" si="1836">LJ595-LJ594-LJ592</f>
        <v>-1.44</v>
      </c>
      <c r="LK593" s="57">
        <f t="shared" si="1836"/>
        <v>1.26</v>
      </c>
      <c r="LL593" s="57">
        <f t="shared" si="1836"/>
        <v>-0.32</v>
      </c>
      <c r="LM593" s="57">
        <f t="shared" si="1836"/>
        <v>-1.44</v>
      </c>
      <c r="LN593" s="57">
        <f t="shared" si="1836"/>
        <v>1.2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0.35</v>
      </c>
      <c r="ME593" s="57">
        <f t="shared" ref="ME593:MI593" si="1837">ME595-ME594-ME592</f>
        <v>-0.24</v>
      </c>
      <c r="MF593" s="57">
        <f t="shared" si="1837"/>
        <v>-0.24</v>
      </c>
      <c r="MG593" s="57">
        <f t="shared" si="1837"/>
        <v>-0.2</v>
      </c>
      <c r="MH593" s="57">
        <f t="shared" si="1837"/>
        <v>-0.56000000000000005</v>
      </c>
      <c r="MI593" s="57">
        <f t="shared" si="1837"/>
        <v>-0.5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-0.56999999999999995</v>
      </c>
      <c r="MZ593" s="57">
        <f t="shared" ref="MZ593:ND593" si="1838">MZ595-MZ594-MZ592</f>
        <v>-0.49</v>
      </c>
      <c r="NA593" s="57">
        <f t="shared" si="1838"/>
        <v>-0.5</v>
      </c>
      <c r="NB593" s="57">
        <f t="shared" si="1838"/>
        <v>0.44</v>
      </c>
      <c r="NC593" s="57">
        <f t="shared" si="1838"/>
        <v>0.17</v>
      </c>
      <c r="ND593" s="57">
        <f t="shared" si="1838"/>
        <v>0.88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0.48</v>
      </c>
      <c r="NU593" s="57">
        <f t="shared" ref="NU593:NY593" si="1839">NU595-NU594-NU592</f>
        <v>-0.16</v>
      </c>
      <c r="NV593" s="57">
        <f t="shared" si="1839"/>
        <v>0.26</v>
      </c>
      <c r="NW593" s="57">
        <f t="shared" si="1839"/>
        <v>-1.79</v>
      </c>
      <c r="NX593" s="57">
        <f t="shared" si="1839"/>
        <v>1.65</v>
      </c>
      <c r="NY593" s="57">
        <f t="shared" si="1839"/>
        <v>0.32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-0.46</v>
      </c>
      <c r="OP593" s="57">
        <f t="shared" ref="OP593:OT593" si="1840">OP595-OP594-OP592</f>
        <v>0.18</v>
      </c>
      <c r="OQ593" s="57">
        <f t="shared" si="1840"/>
        <v>-0.68</v>
      </c>
      <c r="OR593" s="57">
        <f t="shared" si="1840"/>
        <v>-0.14000000000000001</v>
      </c>
      <c r="OS593" s="57">
        <f t="shared" si="1840"/>
        <v>-0.23</v>
      </c>
      <c r="OT593" s="57">
        <f t="shared" si="1840"/>
        <v>0.03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-0.31</v>
      </c>
      <c r="PK593" s="57">
        <f t="shared" ref="PK593:PO593" si="1841">PK595-PK594-PK592</f>
        <v>-0.4</v>
      </c>
      <c r="PL593" s="57">
        <f t="shared" si="1841"/>
        <v>-0.3</v>
      </c>
      <c r="PM593" s="57">
        <f t="shared" si="1841"/>
        <v>-0.73</v>
      </c>
      <c r="PN593" s="57">
        <f t="shared" si="1841"/>
        <v>0.44</v>
      </c>
      <c r="PO593" s="57">
        <f t="shared" si="1841"/>
        <v>-0.48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0.61</v>
      </c>
      <c r="QF593" s="57">
        <f t="shared" ref="QF593:QJ593" si="1842">QF595-QF594-QF592</f>
        <v>-0.64</v>
      </c>
      <c r="QG593" s="57">
        <f t="shared" si="1842"/>
        <v>-0.96</v>
      </c>
      <c r="QH593" s="57">
        <f t="shared" si="1842"/>
        <v>0.95</v>
      </c>
      <c r="QI593" s="57">
        <f t="shared" si="1842"/>
        <v>-0.51</v>
      </c>
      <c r="QJ593" s="57">
        <f t="shared" si="1842"/>
        <v>0.75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-0.42</v>
      </c>
      <c r="RA593" s="57">
        <f t="shared" ref="RA593:RE593" si="1843">RA595-RA594-RA592</f>
        <v>-1.22</v>
      </c>
      <c r="RB593" s="57">
        <f t="shared" si="1843"/>
        <v>-0.18</v>
      </c>
      <c r="RC593" s="57">
        <f t="shared" si="1843"/>
        <v>0.33</v>
      </c>
      <c r="RD593" s="57">
        <f t="shared" si="1843"/>
        <v>-2.11</v>
      </c>
      <c r="RE593" s="57">
        <f t="shared" si="1843"/>
        <v>0.82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0.85</v>
      </c>
      <c r="RV593" s="57">
        <f t="shared" ref="RV593:RZ593" si="1844">RV595-RV594-RV592</f>
        <v>-0.39</v>
      </c>
      <c r="RW593" s="57">
        <f t="shared" si="1844"/>
        <v>1.47</v>
      </c>
      <c r="RX593" s="57">
        <f t="shared" si="1844"/>
        <v>-0.79</v>
      </c>
      <c r="RY593" s="57">
        <f t="shared" si="1844"/>
        <v>-1.56</v>
      </c>
      <c r="RZ593" s="57">
        <f t="shared" si="1844"/>
        <v>0.2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0.62</v>
      </c>
      <c r="SQ593" s="57">
        <f t="shared" ref="SQ593:SU593" si="1845">SQ595-SQ594-SQ592</f>
        <v>-0.5</v>
      </c>
      <c r="SR593" s="57">
        <f t="shared" si="1845"/>
        <v>0.35</v>
      </c>
      <c r="SS593" s="57">
        <f t="shared" si="1845"/>
        <v>-0.81</v>
      </c>
      <c r="ST593" s="57">
        <f t="shared" si="1845"/>
        <v>-0.11</v>
      </c>
      <c r="SU593" s="57">
        <f t="shared" si="1845"/>
        <v>0.28999999999999998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-0.42</v>
      </c>
      <c r="TL593" s="57">
        <f t="shared" ref="TL593:TP593" si="1846">TL595-TL594-TL592</f>
        <v>-0.08</v>
      </c>
      <c r="TM593" s="57">
        <f t="shared" si="1846"/>
        <v>0.21</v>
      </c>
      <c r="TN593" s="57">
        <f t="shared" si="1846"/>
        <v>-0.39</v>
      </c>
      <c r="TO593" s="57">
        <f t="shared" si="1846"/>
        <v>0.03</v>
      </c>
      <c r="TP593" s="57">
        <f t="shared" si="1846"/>
        <v>-0.32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1.17</v>
      </c>
      <c r="UG593" s="57">
        <f t="shared" ref="UG593:UK593" si="1847">UG595-UG594-UG592</f>
        <v>-0.93</v>
      </c>
      <c r="UH593" s="57">
        <f t="shared" si="1847"/>
        <v>-0.79</v>
      </c>
      <c r="UI593" s="57">
        <f t="shared" si="1847"/>
        <v>1.5</v>
      </c>
      <c r="UJ593" s="57">
        <f t="shared" si="1847"/>
        <v>0.9</v>
      </c>
      <c r="UK593" s="57">
        <f t="shared" si="1847"/>
        <v>0.13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-0.24</v>
      </c>
      <c r="VB593" s="57">
        <f t="shared" ref="VB593:VF593" si="1848">VB595-VB594-VB592</f>
        <v>0.25</v>
      </c>
      <c r="VC593" s="57">
        <f t="shared" si="1848"/>
        <v>0.06</v>
      </c>
      <c r="VD593" s="57">
        <f t="shared" si="1848"/>
        <v>-0.05</v>
      </c>
      <c r="VE593" s="57">
        <f t="shared" si="1848"/>
        <v>-0.61</v>
      </c>
      <c r="VF593" s="57">
        <f t="shared" si="1848"/>
        <v>-0.31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49">VW595-VW594-VW592</f>
        <v>0</v>
      </c>
      <c r="VX593" s="57">
        <f t="shared" si="1849"/>
        <v>0</v>
      </c>
      <c r="VY593" s="57">
        <f t="shared" si="1849"/>
        <v>0</v>
      </c>
      <c r="VZ593" s="57">
        <f t="shared" si="1849"/>
        <v>0</v>
      </c>
      <c r="WA593" s="57">
        <f t="shared" si="1849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-7.0000000000000007E-2</v>
      </c>
      <c r="WR593" s="57">
        <f t="shared" ref="WR593:WV593" si="1850">WR595-WR594-WR592</f>
        <v>-0.7</v>
      </c>
      <c r="WS593" s="57">
        <f t="shared" si="1850"/>
        <v>-0.66</v>
      </c>
      <c r="WT593" s="57">
        <f t="shared" si="1850"/>
        <v>0.4</v>
      </c>
      <c r="WU593" s="57">
        <f t="shared" si="1850"/>
        <v>-0.21</v>
      </c>
      <c r="WV593" s="57">
        <f t="shared" si="1850"/>
        <v>0.6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0.88</v>
      </c>
      <c r="XM593" s="57">
        <f t="shared" ref="XM593:XQ593" si="1851">XM595-XM594-XM592</f>
        <v>1.24</v>
      </c>
      <c r="XN593" s="57">
        <f t="shared" si="1851"/>
        <v>-0.74</v>
      </c>
      <c r="XO593" s="57">
        <f t="shared" si="1851"/>
        <v>-1.7</v>
      </c>
      <c r="XP593" s="57">
        <f t="shared" si="1851"/>
        <v>1.62</v>
      </c>
      <c r="XQ593" s="57">
        <f t="shared" si="1851"/>
        <v>0.78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0.21</v>
      </c>
      <c r="YH593" s="57">
        <f t="shared" ref="YH593:YL593" si="1852">YH595-YH594-YH592</f>
        <v>0.39</v>
      </c>
      <c r="YI593" s="57">
        <f t="shared" si="1852"/>
        <v>-0.16</v>
      </c>
      <c r="YJ593" s="57">
        <f t="shared" si="1852"/>
        <v>-1.0900000000000001</v>
      </c>
      <c r="YK593" s="57">
        <f t="shared" si="1852"/>
        <v>1.1299999999999999</v>
      </c>
      <c r="YL593" s="57">
        <f t="shared" si="1852"/>
        <v>-0.15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-0.95</v>
      </c>
      <c r="ZC593" s="57">
        <f t="shared" ref="ZC593:ZG593" si="1853">ZC595-ZC594-ZC592</f>
        <v>0.75</v>
      </c>
      <c r="ZD593" s="57">
        <f t="shared" si="1853"/>
        <v>0.78</v>
      </c>
      <c r="ZE593" s="57">
        <f t="shared" si="1853"/>
        <v>0.09</v>
      </c>
      <c r="ZF593" s="57">
        <f t="shared" si="1853"/>
        <v>1.53</v>
      </c>
      <c r="ZG593" s="57">
        <f t="shared" si="1853"/>
        <v>0.47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-0.43</v>
      </c>
      <c r="ZX593" s="57">
        <f t="shared" ref="ZX593:AAB593" si="1854">ZX595-ZX594-ZX592</f>
        <v>0.49</v>
      </c>
      <c r="ZY593" s="57">
        <f t="shared" si="1854"/>
        <v>-0.41</v>
      </c>
      <c r="ZZ593" s="57">
        <f t="shared" si="1854"/>
        <v>0.46</v>
      </c>
      <c r="AAA593" s="57">
        <f t="shared" si="1854"/>
        <v>0.16</v>
      </c>
      <c r="AAB593" s="57">
        <f t="shared" si="1854"/>
        <v>-1.21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-0.32</v>
      </c>
      <c r="AAS593" s="57">
        <f t="shared" ref="AAS593:AAW593" si="1855">AAS595-AAS594-AAS592</f>
        <v>0.22</v>
      </c>
      <c r="AAT593" s="57">
        <f t="shared" si="1855"/>
        <v>0.08</v>
      </c>
      <c r="AAU593" s="57">
        <f t="shared" si="1855"/>
        <v>-0.15</v>
      </c>
      <c r="AAV593" s="57">
        <f t="shared" si="1855"/>
        <v>0.63</v>
      </c>
      <c r="AAW593" s="57">
        <f t="shared" si="1855"/>
        <v>0.28999999999999998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0.75</v>
      </c>
      <c r="ABN593" s="57">
        <f t="shared" ref="ABN593:ABR593" si="1856">ABN595-ABN594-ABN592</f>
        <v>-0.41</v>
      </c>
      <c r="ABO593" s="57">
        <f t="shared" si="1856"/>
        <v>-0.4</v>
      </c>
      <c r="ABP593" s="57">
        <f t="shared" si="1856"/>
        <v>-0.4</v>
      </c>
      <c r="ABQ593" s="57">
        <f t="shared" si="1856"/>
        <v>-0.94</v>
      </c>
      <c r="ABR593" s="57">
        <f t="shared" si="1856"/>
        <v>-0.15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0.18</v>
      </c>
      <c r="ACI593" s="57">
        <f t="shared" ref="ACI593:ACM593" si="1857">ACI595-ACI594-ACI592</f>
        <v>-0.03</v>
      </c>
      <c r="ACJ593" s="57">
        <f t="shared" si="1857"/>
        <v>0.3</v>
      </c>
      <c r="ACK593" s="57">
        <f t="shared" si="1857"/>
        <v>-0.01</v>
      </c>
      <c r="ACL593" s="57">
        <f t="shared" si="1857"/>
        <v>0.14000000000000001</v>
      </c>
      <c r="ACM593" s="57">
        <f t="shared" si="1857"/>
        <v>0.2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0.12</v>
      </c>
      <c r="ADD593" s="57">
        <f t="shared" ref="ADD593:ADH593" si="1858">ADD595-ADD594-ADD592</f>
        <v>-0.45</v>
      </c>
      <c r="ADE593" s="57">
        <f t="shared" si="1858"/>
        <v>0.09</v>
      </c>
      <c r="ADF593" s="57">
        <f t="shared" si="1858"/>
        <v>-0.18</v>
      </c>
      <c r="ADG593" s="57">
        <f t="shared" si="1858"/>
        <v>-0.5</v>
      </c>
      <c r="ADH593" s="57">
        <f t="shared" si="1858"/>
        <v>-0.79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1.49</v>
      </c>
      <c r="ADY593" s="57">
        <f t="shared" ref="ADY593:AEC593" si="1859">ADY595-ADY594-ADY592</f>
        <v>1.9</v>
      </c>
      <c r="ADZ593" s="57">
        <f t="shared" si="1859"/>
        <v>2.0299999999999998</v>
      </c>
      <c r="AEA593" s="57">
        <f t="shared" si="1859"/>
        <v>0.35</v>
      </c>
      <c r="AEB593" s="57">
        <f t="shared" si="1859"/>
        <v>-1.52</v>
      </c>
      <c r="AEC593" s="57">
        <f t="shared" si="1859"/>
        <v>-2.37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</v>
      </c>
      <c r="AET593" s="57">
        <f t="shared" ref="AET593:AEX593" si="1860">AET595-AET594-AET592</f>
        <v>0.09</v>
      </c>
      <c r="AEU593" s="57">
        <f t="shared" si="1860"/>
        <v>-0.24</v>
      </c>
      <c r="AEV593" s="57">
        <f t="shared" si="1860"/>
        <v>0.1</v>
      </c>
      <c r="AEW593" s="57">
        <f t="shared" si="1860"/>
        <v>0.28999999999999998</v>
      </c>
      <c r="AEX593" s="57">
        <f t="shared" si="1860"/>
        <v>-0.15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0.44</v>
      </c>
      <c r="AFO593" s="57">
        <f t="shared" ref="AFO593:AFS593" si="1861">AFO595-AFO594-AFO592</f>
        <v>0.32</v>
      </c>
      <c r="AFP593" s="57">
        <f t="shared" si="1861"/>
        <v>-0.11</v>
      </c>
      <c r="AFQ593" s="57">
        <f t="shared" si="1861"/>
        <v>0.15</v>
      </c>
      <c r="AFR593" s="57">
        <f t="shared" si="1861"/>
        <v>-1.1299999999999999</v>
      </c>
      <c r="AFS593" s="57">
        <f t="shared" si="1861"/>
        <v>0.04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-0.61</v>
      </c>
      <c r="AGJ593" s="57">
        <f t="shared" ref="AGJ593:AGN593" si="1862">AGJ595-AGJ594-AGJ592</f>
        <v>0.21</v>
      </c>
      <c r="AGK593" s="57">
        <f t="shared" si="1862"/>
        <v>-0.59</v>
      </c>
      <c r="AGL593" s="57">
        <f>AGL595-AGL594-AGL592</f>
        <v>0.67</v>
      </c>
      <c r="AGM593" s="57">
        <f>AGM595-AGM594-AGM592</f>
        <v>0.93</v>
      </c>
      <c r="AGN593" s="57">
        <f t="shared" si="1862"/>
        <v>-0.54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0.26</v>
      </c>
      <c r="AHE593" s="57">
        <f t="shared" ref="AHE593:AHI593" si="1863">AHE595-AHE594-AHE592</f>
        <v>0.24</v>
      </c>
      <c r="AHF593" s="57">
        <f t="shared" si="1863"/>
        <v>0.16</v>
      </c>
      <c r="AHG593" s="57">
        <f t="shared" si="1863"/>
        <v>-0.09</v>
      </c>
      <c r="AHH593" s="57">
        <f t="shared" si="1863"/>
        <v>0.12</v>
      </c>
      <c r="AHI593" s="57">
        <f t="shared" si="1863"/>
        <v>0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0.08</v>
      </c>
      <c r="AHZ593" s="57">
        <f t="shared" ref="AHZ593:AID593" si="1864">AHZ595-AHZ594-AHZ592</f>
        <v>0.55000000000000004</v>
      </c>
      <c r="AIA593" s="57">
        <f t="shared" si="1864"/>
        <v>0.4</v>
      </c>
      <c r="AIB593" s="57">
        <f t="shared" si="1864"/>
        <v>7.0000000000000007E-2</v>
      </c>
      <c r="AIC593" s="57">
        <f t="shared" si="1864"/>
        <v>-0.17</v>
      </c>
      <c r="AID593" s="57">
        <f t="shared" si="1864"/>
        <v>-0.54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5">AIU595-AIU594-AIU592</f>
        <v>0</v>
      </c>
      <c r="AIV593" s="57">
        <f t="shared" si="1865"/>
        <v>0</v>
      </c>
      <c r="AIW593" s="57">
        <f t="shared" si="1865"/>
        <v>0</v>
      </c>
      <c r="AIX593" s="57">
        <f t="shared" si="1865"/>
        <v>0</v>
      </c>
      <c r="AIY593" s="57">
        <f t="shared" si="1865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0.25</v>
      </c>
      <c r="AJP593" s="57">
        <f t="shared" ref="AJP593:AJT593" si="1866">AJP595-AJP594-AJP592</f>
        <v>-0.4</v>
      </c>
      <c r="AJQ593" s="57">
        <f t="shared" si="1866"/>
        <v>-0.55000000000000004</v>
      </c>
      <c r="AJR593" s="57">
        <f t="shared" si="1866"/>
        <v>0.52</v>
      </c>
      <c r="AJS593" s="57">
        <f t="shared" si="1866"/>
        <v>-0.87</v>
      </c>
      <c r="AJT593" s="57">
        <f t="shared" si="1866"/>
        <v>-1.26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0.7</v>
      </c>
      <c r="AKK593" s="57">
        <f t="shared" ref="AKK593:AKO593" si="1867">AKK595-AKK594-AKK592</f>
        <v>-0.15</v>
      </c>
      <c r="AKL593" s="57">
        <f t="shared" si="1867"/>
        <v>0.05</v>
      </c>
      <c r="AKM593" s="57">
        <f t="shared" si="1867"/>
        <v>-0.31</v>
      </c>
      <c r="AKN593" s="57">
        <f t="shared" si="1867"/>
        <v>1.1000000000000001</v>
      </c>
      <c r="AKO593" s="57">
        <f t="shared" si="1867"/>
        <v>0.21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0.34</v>
      </c>
      <c r="ALF593" s="57">
        <f t="shared" ref="ALF593:ALJ593" si="1868">ALF595-ALF594-ALF592</f>
        <v>0.71</v>
      </c>
      <c r="ALG593" s="57">
        <f t="shared" si="1868"/>
        <v>0.46</v>
      </c>
      <c r="ALH593" s="57">
        <f t="shared" si="1868"/>
        <v>0.28000000000000003</v>
      </c>
      <c r="ALI593" s="57">
        <f t="shared" si="1868"/>
        <v>0.54</v>
      </c>
      <c r="ALJ593" s="57">
        <f t="shared" si="1868"/>
        <v>-0.06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0.28000000000000003</v>
      </c>
      <c r="AMA593" s="57">
        <f t="shared" ref="AMA593:AME593" si="1869">AMA595-AMA594-AMA592</f>
        <v>0.32</v>
      </c>
      <c r="AMB593" s="57">
        <f t="shared" si="1869"/>
        <v>0.57999999999999996</v>
      </c>
      <c r="AMC593" s="57">
        <f t="shared" si="1869"/>
        <v>-0.15</v>
      </c>
      <c r="AMD593" s="57">
        <f t="shared" si="1869"/>
        <v>0.1</v>
      </c>
      <c r="AME593" s="57">
        <f t="shared" si="1869"/>
        <v>0.3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1.23</v>
      </c>
      <c r="AMV593" s="57">
        <f t="shared" ref="AMV593:AMZ593" si="1870">AMV595-AMV594-AMV592</f>
        <v>0.51</v>
      </c>
      <c r="AMW593" s="57">
        <f t="shared" si="1870"/>
        <v>0.28000000000000003</v>
      </c>
      <c r="AMX593" s="57">
        <f t="shared" si="1870"/>
        <v>-2.21</v>
      </c>
      <c r="AMY593" s="57">
        <f t="shared" si="1870"/>
        <v>1.93</v>
      </c>
      <c r="AMZ593" s="57">
        <f t="shared" si="1870"/>
        <v>0.33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0.16</v>
      </c>
      <c r="ANQ593" s="57">
        <f t="shared" ref="ANQ593:ANU593" si="1871">ANQ595-ANQ594-ANQ592</f>
        <v>-0.09</v>
      </c>
      <c r="ANR593" s="57">
        <f t="shared" si="1871"/>
        <v>-0.02</v>
      </c>
      <c r="ANS593" s="57">
        <f t="shared" si="1871"/>
        <v>0.02</v>
      </c>
      <c r="ANT593" s="57">
        <f t="shared" si="1871"/>
        <v>-0.14000000000000001</v>
      </c>
      <c r="ANU593" s="57">
        <f t="shared" si="1871"/>
        <v>0.17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0.23</v>
      </c>
      <c r="AOL593" s="57">
        <f t="shared" ref="AOL593:AOP593" si="1872">AOL595-AOL594-AOL592</f>
        <v>0.87</v>
      </c>
      <c r="AOM593" s="57">
        <f t="shared" si="1872"/>
        <v>0.28000000000000003</v>
      </c>
      <c r="AON593" s="57">
        <f t="shared" si="1872"/>
        <v>-0.09</v>
      </c>
      <c r="AOO593" s="57">
        <f t="shared" si="1872"/>
        <v>-0.69</v>
      </c>
      <c r="AOP593" s="57">
        <f t="shared" si="1872"/>
        <v>-0.09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-0.42</v>
      </c>
      <c r="APG593" s="57">
        <f t="shared" ref="APG593:APK593" si="1873">APG595-APG594-APG592</f>
        <v>0.16</v>
      </c>
      <c r="APH593" s="57">
        <f t="shared" si="1873"/>
        <v>-7.0000000000000007E-2</v>
      </c>
      <c r="API593" s="57">
        <f t="shared" si="1873"/>
        <v>1.39</v>
      </c>
      <c r="APJ593" s="57">
        <f t="shared" si="1873"/>
        <v>0.05</v>
      </c>
      <c r="APK593" s="57">
        <f t="shared" si="1873"/>
        <v>0.36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-0.08</v>
      </c>
      <c r="AQB593" s="57">
        <f t="shared" ref="AQB593:AQF593" si="1874">AQB595-AQB594-AQB592</f>
        <v>-0.44</v>
      </c>
      <c r="AQC593" s="57">
        <f t="shared" si="1874"/>
        <v>0.08</v>
      </c>
      <c r="AQD593" s="57">
        <f t="shared" si="1874"/>
        <v>0.54</v>
      </c>
      <c r="AQE593" s="57">
        <f t="shared" si="1874"/>
        <v>0.19</v>
      </c>
      <c r="AQF593" s="57">
        <f t="shared" si="1874"/>
        <v>-0.73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0.93</v>
      </c>
      <c r="AQW593" s="57">
        <f t="shared" ref="AQW593:ARA593" si="1875">AQW595-AQW594-AQW592</f>
        <v>-0.61</v>
      </c>
      <c r="AQX593" s="57">
        <f t="shared" si="1875"/>
        <v>0.78</v>
      </c>
      <c r="AQY593" s="57">
        <f t="shared" si="1875"/>
        <v>-1.1000000000000001</v>
      </c>
      <c r="AQZ593" s="57">
        <f t="shared" si="1875"/>
        <v>7.0000000000000007E-2</v>
      </c>
      <c r="ARA593" s="57">
        <f t="shared" si="1875"/>
        <v>-1.08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-0.72</v>
      </c>
      <c r="ARR593" s="57">
        <f t="shared" ref="ARR593:ARV593" si="1876">ARR595-ARR594-ARR592</f>
        <v>-0.52</v>
      </c>
      <c r="ARS593" s="57">
        <f t="shared" si="1876"/>
        <v>-0.78</v>
      </c>
      <c r="ART593" s="57">
        <f t="shared" si="1876"/>
        <v>-0.42</v>
      </c>
      <c r="ARU593" s="57">
        <f t="shared" si="1876"/>
        <v>1.01</v>
      </c>
      <c r="ARV593" s="57">
        <f t="shared" si="1876"/>
        <v>0.3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-1.22</v>
      </c>
      <c r="ASM593" s="57">
        <f t="shared" ref="ASM593:ASQ593" si="1877">ASM595-ASM594-ASM592</f>
        <v>0.68</v>
      </c>
      <c r="ASN593" s="57">
        <f t="shared" si="1877"/>
        <v>1.08</v>
      </c>
      <c r="ASO593" s="57">
        <f t="shared" si="1877"/>
        <v>-0.01</v>
      </c>
      <c r="ASP593" s="57">
        <f t="shared" si="1877"/>
        <v>-1.48</v>
      </c>
      <c r="ASQ593" s="57">
        <f t="shared" si="1877"/>
        <v>-1.1499999999999999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-0.62</v>
      </c>
      <c r="ATH593" s="57">
        <f t="shared" ref="ATH593:ATL593" si="1878">ATH595-ATH594-ATH592</f>
        <v>-0.98</v>
      </c>
      <c r="ATI593" s="57">
        <f t="shared" si="1878"/>
        <v>0.12</v>
      </c>
      <c r="ATJ593" s="57">
        <f t="shared" si="1878"/>
        <v>-0.38</v>
      </c>
      <c r="ATK593" s="57">
        <f t="shared" si="1878"/>
        <v>-0.61</v>
      </c>
      <c r="ATL593" s="57">
        <f t="shared" si="1878"/>
        <v>1.19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-1.62</v>
      </c>
      <c r="AUC593" s="57">
        <f t="shared" ref="AUC593:AUG593" si="1879">AUC595-AUC594-AUC592</f>
        <v>0.94</v>
      </c>
      <c r="AUD593" s="57">
        <f t="shared" si="1879"/>
        <v>-1.56</v>
      </c>
      <c r="AUE593" s="57">
        <f t="shared" si="1879"/>
        <v>-1</v>
      </c>
      <c r="AUF593" s="57">
        <f t="shared" si="1879"/>
        <v>-0.56999999999999995</v>
      </c>
      <c r="AUG593" s="57">
        <f t="shared" si="1879"/>
        <v>-7.0000000000000007E-2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0.56999999999999995</v>
      </c>
      <c r="AUX593" s="57">
        <f t="shared" ref="AUX593:AVB593" si="1880">AUX595-AUX594-AUX592</f>
        <v>-0.62</v>
      </c>
      <c r="AUY593" s="57">
        <f t="shared" si="1880"/>
        <v>-0.43</v>
      </c>
      <c r="AUZ593" s="57">
        <f t="shared" si="1880"/>
        <v>-1.04</v>
      </c>
      <c r="AVA593" s="57">
        <f t="shared" si="1880"/>
        <v>-0.32</v>
      </c>
      <c r="AVB593" s="57">
        <f t="shared" si="1880"/>
        <v>-0.61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7.93</v>
      </c>
      <c r="AVS593" s="57">
        <f t="shared" ref="AVS593:AVW593" si="1881">AVS595-AVS594-AVS592</f>
        <v>-1.82</v>
      </c>
      <c r="AVT593" s="57">
        <f t="shared" si="1881"/>
        <v>1.58</v>
      </c>
      <c r="AVU593" s="57">
        <f t="shared" si="1881"/>
        <v>-8.26</v>
      </c>
      <c r="AVV593" s="57">
        <f t="shared" si="1881"/>
        <v>-2.77</v>
      </c>
      <c r="AVW593" s="57">
        <f t="shared" si="1881"/>
        <v>-1.99</v>
      </c>
    </row>
    <row r="594" spans="1:1271" ht="51.75" customHeight="1">
      <c r="A594" s="31" t="s">
        <v>261</v>
      </c>
      <c r="B594" s="197"/>
      <c r="C594" s="45" t="s">
        <v>107</v>
      </c>
      <c r="D594" s="450"/>
      <c r="E594" s="451"/>
      <c r="F594" s="46"/>
      <c r="G594" s="46"/>
      <c r="H594" s="46"/>
      <c r="I594" s="132"/>
      <c r="J594" s="132"/>
      <c r="K594" s="132"/>
      <c r="L594" s="130" t="s">
        <v>263</v>
      </c>
      <c r="M594" s="130" t="s">
        <v>263</v>
      </c>
      <c r="N594" s="130" t="s">
        <v>263</v>
      </c>
      <c r="O594" s="130" t="s">
        <v>263</v>
      </c>
      <c r="P594" s="130" t="s">
        <v>263</v>
      </c>
      <c r="Q594" s="130" t="s">
        <v>263</v>
      </c>
      <c r="R594" s="130" t="s">
        <v>263</v>
      </c>
      <c r="S594" s="130" t="s">
        <v>263</v>
      </c>
      <c r="T594" s="130" t="s">
        <v>263</v>
      </c>
      <c r="U594" s="130" t="s">
        <v>263</v>
      </c>
      <c r="V594" s="130" t="s">
        <v>263</v>
      </c>
      <c r="W594" s="130" t="s">
        <v>263</v>
      </c>
      <c r="X594" s="130" t="s">
        <v>263</v>
      </c>
      <c r="Y594" s="130" t="s">
        <v>263</v>
      </c>
      <c r="Z594" s="130" t="s">
        <v>263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130" t="s">
        <v>263</v>
      </c>
      <c r="AH594" s="130" t="s">
        <v>263</v>
      </c>
      <c r="AI594" s="130" t="s">
        <v>263</v>
      </c>
      <c r="AJ594" s="130" t="s">
        <v>263</v>
      </c>
      <c r="AK594" s="130" t="s">
        <v>263</v>
      </c>
      <c r="AL594" s="130" t="s">
        <v>263</v>
      </c>
      <c r="AM594" s="130" t="s">
        <v>263</v>
      </c>
      <c r="AN594" s="130" t="s">
        <v>263</v>
      </c>
      <c r="AO594" s="130" t="s">
        <v>263</v>
      </c>
      <c r="AP594" s="130" t="s">
        <v>263</v>
      </c>
      <c r="AQ594" s="130" t="s">
        <v>263</v>
      </c>
      <c r="AR594" s="130" t="s">
        <v>263</v>
      </c>
      <c r="AS594" s="130" t="s">
        <v>263</v>
      </c>
      <c r="AT594" s="130" t="s">
        <v>263</v>
      </c>
      <c r="AU594" s="130" t="s">
        <v>263</v>
      </c>
      <c r="AV594" s="47">
        <v>0</v>
      </c>
      <c r="AW594" s="47">
        <v>0</v>
      </c>
      <c r="AX594" s="47">
        <v>0</v>
      </c>
      <c r="AY594" s="47">
        <v>4128606</v>
      </c>
      <c r="AZ594" s="47">
        <v>4128606</v>
      </c>
      <c r="BA594" s="47">
        <v>4128606</v>
      </c>
      <c r="BB594" s="130" t="s">
        <v>263</v>
      </c>
      <c r="BC594" s="130" t="s">
        <v>263</v>
      </c>
      <c r="BD594" s="130" t="s">
        <v>263</v>
      </c>
      <c r="BE594" s="130" t="s">
        <v>263</v>
      </c>
      <c r="BF594" s="130" t="s">
        <v>263</v>
      </c>
      <c r="BG594" s="130" t="s">
        <v>263</v>
      </c>
      <c r="BH594" s="130" t="s">
        <v>263</v>
      </c>
      <c r="BI594" s="130" t="s">
        <v>263</v>
      </c>
      <c r="BJ594" s="130" t="s">
        <v>263</v>
      </c>
      <c r="BK594" s="130" t="s">
        <v>263</v>
      </c>
      <c r="BL594" s="130" t="s">
        <v>263</v>
      </c>
      <c r="BM594" s="130" t="s">
        <v>263</v>
      </c>
      <c r="BN594" s="130" t="s">
        <v>263</v>
      </c>
      <c r="BO594" s="130" t="s">
        <v>263</v>
      </c>
      <c r="BP594" s="130" t="s">
        <v>263</v>
      </c>
      <c r="BQ594" s="47"/>
      <c r="BR594" s="47"/>
      <c r="BS594" s="47"/>
      <c r="BT594" s="47">
        <v>4472115</v>
      </c>
      <c r="BU594" s="47">
        <v>4472115</v>
      </c>
      <c r="BV594" s="47">
        <v>4472115</v>
      </c>
      <c r="BW594" s="130" t="s">
        <v>263</v>
      </c>
      <c r="BX594" s="130" t="s">
        <v>263</v>
      </c>
      <c r="BY594" s="130" t="s">
        <v>263</v>
      </c>
      <c r="BZ594" s="130" t="s">
        <v>263</v>
      </c>
      <c r="CA594" s="130" t="s">
        <v>263</v>
      </c>
      <c r="CB594" s="130" t="s">
        <v>263</v>
      </c>
      <c r="CC594" s="130" t="s">
        <v>263</v>
      </c>
      <c r="CD594" s="130" t="s">
        <v>263</v>
      </c>
      <c r="CE594" s="130" t="s">
        <v>263</v>
      </c>
      <c r="CF594" s="130" t="s">
        <v>263</v>
      </c>
      <c r="CG594" s="130" t="s">
        <v>263</v>
      </c>
      <c r="CH594" s="130" t="s">
        <v>263</v>
      </c>
      <c r="CI594" s="130" t="s">
        <v>263</v>
      </c>
      <c r="CJ594" s="130" t="s">
        <v>263</v>
      </c>
      <c r="CK594" s="130" t="s">
        <v>263</v>
      </c>
      <c r="CL594" s="47"/>
      <c r="CM594" s="47"/>
      <c r="CN594" s="47"/>
      <c r="CO594" s="47"/>
      <c r="CP594" s="47"/>
      <c r="CQ594" s="47"/>
      <c r="CR594" s="130" t="s">
        <v>263</v>
      </c>
      <c r="CS594" s="130" t="s">
        <v>263</v>
      </c>
      <c r="CT594" s="130" t="s">
        <v>263</v>
      </c>
      <c r="CU594" s="130" t="s">
        <v>263</v>
      </c>
      <c r="CV594" s="130" t="s">
        <v>263</v>
      </c>
      <c r="CW594" s="130" t="s">
        <v>263</v>
      </c>
      <c r="CX594" s="130" t="s">
        <v>263</v>
      </c>
      <c r="CY594" s="130" t="s">
        <v>263</v>
      </c>
      <c r="CZ594" s="130" t="s">
        <v>263</v>
      </c>
      <c r="DA594" s="130" t="s">
        <v>263</v>
      </c>
      <c r="DB594" s="130" t="s">
        <v>263</v>
      </c>
      <c r="DC594" s="130" t="s">
        <v>263</v>
      </c>
      <c r="DD594" s="130" t="s">
        <v>263</v>
      </c>
      <c r="DE594" s="130" t="s">
        <v>263</v>
      </c>
      <c r="DF594" s="130" t="s">
        <v>263</v>
      </c>
      <c r="DG594" s="47"/>
      <c r="DH594" s="47"/>
      <c r="DI594" s="47"/>
      <c r="DJ594" s="47">
        <v>1917708</v>
      </c>
      <c r="DK594" s="47">
        <v>1917708</v>
      </c>
      <c r="DL594" s="47">
        <v>1917708</v>
      </c>
      <c r="DM594" s="130" t="s">
        <v>263</v>
      </c>
      <c r="DN594" s="130" t="s">
        <v>263</v>
      </c>
      <c r="DO594" s="130" t="s">
        <v>263</v>
      </c>
      <c r="DP594" s="130" t="s">
        <v>263</v>
      </c>
      <c r="DQ594" s="130" t="s">
        <v>263</v>
      </c>
      <c r="DR594" s="130" t="s">
        <v>263</v>
      </c>
      <c r="DS594" s="130" t="s">
        <v>263</v>
      </c>
      <c r="DT594" s="130" t="s">
        <v>263</v>
      </c>
      <c r="DU594" s="130" t="s">
        <v>263</v>
      </c>
      <c r="DV594" s="130" t="s">
        <v>263</v>
      </c>
      <c r="DW594" s="130" t="s">
        <v>263</v>
      </c>
      <c r="DX594" s="130" t="s">
        <v>263</v>
      </c>
      <c r="DY594" s="130" t="s">
        <v>263</v>
      </c>
      <c r="DZ594" s="130" t="s">
        <v>263</v>
      </c>
      <c r="EA594" s="130" t="s">
        <v>263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130" t="s">
        <v>263</v>
      </c>
      <c r="EI594" s="130" t="s">
        <v>263</v>
      </c>
      <c r="EJ594" s="130" t="s">
        <v>263</v>
      </c>
      <c r="EK594" s="130" t="s">
        <v>263</v>
      </c>
      <c r="EL594" s="130" t="s">
        <v>263</v>
      </c>
      <c r="EM594" s="130" t="s">
        <v>263</v>
      </c>
      <c r="EN594" s="130" t="s">
        <v>263</v>
      </c>
      <c r="EO594" s="130" t="s">
        <v>263</v>
      </c>
      <c r="EP594" s="130" t="s">
        <v>263</v>
      </c>
      <c r="EQ594" s="130" t="s">
        <v>263</v>
      </c>
      <c r="ER594" s="130" t="s">
        <v>263</v>
      </c>
      <c r="ES594" s="130" t="s">
        <v>263</v>
      </c>
      <c r="ET594" s="130" t="s">
        <v>263</v>
      </c>
      <c r="EU594" s="130" t="s">
        <v>263</v>
      </c>
      <c r="EV594" s="130" t="s">
        <v>263</v>
      </c>
      <c r="EW594" s="47"/>
      <c r="EX594" s="47"/>
      <c r="EY594" s="47"/>
      <c r="EZ594" s="47">
        <v>149903</v>
      </c>
      <c r="FA594" s="47">
        <v>149903</v>
      </c>
      <c r="FB594" s="47">
        <v>149903</v>
      </c>
      <c r="FC594" s="130" t="s">
        <v>263</v>
      </c>
      <c r="FD594" s="130" t="s">
        <v>263</v>
      </c>
      <c r="FE594" s="130" t="s">
        <v>263</v>
      </c>
      <c r="FF594" s="130" t="s">
        <v>263</v>
      </c>
      <c r="FG594" s="130" t="s">
        <v>263</v>
      </c>
      <c r="FH594" s="130" t="s">
        <v>263</v>
      </c>
      <c r="FI594" s="130" t="s">
        <v>263</v>
      </c>
      <c r="FJ594" s="130" t="s">
        <v>263</v>
      </c>
      <c r="FK594" s="130" t="s">
        <v>263</v>
      </c>
      <c r="FL594" s="130" t="s">
        <v>263</v>
      </c>
      <c r="FM594" s="130" t="s">
        <v>263</v>
      </c>
      <c r="FN594" s="130" t="s">
        <v>263</v>
      </c>
      <c r="FO594" s="130" t="s">
        <v>263</v>
      </c>
      <c r="FP594" s="130" t="s">
        <v>263</v>
      </c>
      <c r="FQ594" s="130" t="s">
        <v>263</v>
      </c>
      <c r="FR594" s="47"/>
      <c r="FS594" s="47"/>
      <c r="FT594" s="47"/>
      <c r="FU594" s="47">
        <v>631424</v>
      </c>
      <c r="FV594" s="47">
        <v>631424</v>
      </c>
      <c r="FW594" s="47">
        <v>631424</v>
      </c>
      <c r="FX594" s="130" t="s">
        <v>263</v>
      </c>
      <c r="FY594" s="130" t="s">
        <v>263</v>
      </c>
      <c r="FZ594" s="130" t="s">
        <v>263</v>
      </c>
      <c r="GA594" s="130" t="s">
        <v>263</v>
      </c>
      <c r="GB594" s="130" t="s">
        <v>263</v>
      </c>
      <c r="GC594" s="130" t="s">
        <v>263</v>
      </c>
      <c r="GD594" s="130" t="s">
        <v>263</v>
      </c>
      <c r="GE594" s="130" t="s">
        <v>263</v>
      </c>
      <c r="GF594" s="130" t="s">
        <v>263</v>
      </c>
      <c r="GG594" s="130" t="s">
        <v>263</v>
      </c>
      <c r="GH594" s="130" t="s">
        <v>263</v>
      </c>
      <c r="GI594" s="130" t="s">
        <v>263</v>
      </c>
      <c r="GJ594" s="130" t="s">
        <v>263</v>
      </c>
      <c r="GK594" s="130" t="s">
        <v>263</v>
      </c>
      <c r="GL594" s="130" t="s">
        <v>263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130" t="s">
        <v>263</v>
      </c>
      <c r="GT594" s="130" t="s">
        <v>263</v>
      </c>
      <c r="GU594" s="130" t="s">
        <v>263</v>
      </c>
      <c r="GV594" s="130" t="s">
        <v>263</v>
      </c>
      <c r="GW594" s="130" t="s">
        <v>263</v>
      </c>
      <c r="GX594" s="130" t="s">
        <v>263</v>
      </c>
      <c r="GY594" s="130" t="s">
        <v>263</v>
      </c>
      <c r="GZ594" s="130" t="s">
        <v>263</v>
      </c>
      <c r="HA594" s="130" t="s">
        <v>263</v>
      </c>
      <c r="HB594" s="130" t="s">
        <v>263</v>
      </c>
      <c r="HC594" s="130" t="s">
        <v>263</v>
      </c>
      <c r="HD594" s="130" t="s">
        <v>263</v>
      </c>
      <c r="HE594" s="130" t="s">
        <v>263</v>
      </c>
      <c r="HF594" s="130" t="s">
        <v>263</v>
      </c>
      <c r="HG594" s="130" t="s">
        <v>263</v>
      </c>
      <c r="HH594" s="47"/>
      <c r="HI594" s="47"/>
      <c r="HJ594" s="47"/>
      <c r="HK594" s="47">
        <v>400931</v>
      </c>
      <c r="HL594" s="47">
        <v>400931</v>
      </c>
      <c r="HM594" s="47">
        <v>400931</v>
      </c>
      <c r="HN594" s="130" t="s">
        <v>263</v>
      </c>
      <c r="HO594" s="130" t="s">
        <v>263</v>
      </c>
      <c r="HP594" s="130" t="s">
        <v>263</v>
      </c>
      <c r="HQ594" s="130" t="s">
        <v>263</v>
      </c>
      <c r="HR594" s="130" t="s">
        <v>263</v>
      </c>
      <c r="HS594" s="130" t="s">
        <v>263</v>
      </c>
      <c r="HT594" s="130" t="s">
        <v>263</v>
      </c>
      <c r="HU594" s="130" t="s">
        <v>263</v>
      </c>
      <c r="HV594" s="130" t="s">
        <v>263</v>
      </c>
      <c r="HW594" s="130" t="s">
        <v>263</v>
      </c>
      <c r="HX594" s="130" t="s">
        <v>263</v>
      </c>
      <c r="HY594" s="130" t="s">
        <v>263</v>
      </c>
      <c r="HZ594" s="130" t="s">
        <v>263</v>
      </c>
      <c r="IA594" s="130" t="s">
        <v>263</v>
      </c>
      <c r="IB594" s="130" t="s">
        <v>263</v>
      </c>
      <c r="IC594" s="47"/>
      <c r="ID594" s="47"/>
      <c r="IE594" s="47"/>
      <c r="IF594" s="47">
        <v>1558053</v>
      </c>
      <c r="IG594" s="47">
        <v>1558053</v>
      </c>
      <c r="IH594" s="47">
        <v>1558053</v>
      </c>
      <c r="II594" s="130" t="s">
        <v>263</v>
      </c>
      <c r="IJ594" s="130" t="s">
        <v>263</v>
      </c>
      <c r="IK594" s="130" t="s">
        <v>263</v>
      </c>
      <c r="IL594" s="130" t="s">
        <v>263</v>
      </c>
      <c r="IM594" s="130" t="s">
        <v>263</v>
      </c>
      <c r="IN594" s="130" t="s">
        <v>263</v>
      </c>
      <c r="IO594" s="130" t="s">
        <v>263</v>
      </c>
      <c r="IP594" s="130" t="s">
        <v>263</v>
      </c>
      <c r="IQ594" s="130" t="s">
        <v>263</v>
      </c>
      <c r="IR594" s="130" t="s">
        <v>263</v>
      </c>
      <c r="IS594" s="130" t="s">
        <v>263</v>
      </c>
      <c r="IT594" s="130" t="s">
        <v>263</v>
      </c>
      <c r="IU594" s="130" t="s">
        <v>263</v>
      </c>
      <c r="IV594" s="130" t="s">
        <v>263</v>
      </c>
      <c r="IW594" s="130" t="s">
        <v>263</v>
      </c>
      <c r="IX594" s="47"/>
      <c r="IY594" s="47"/>
      <c r="IZ594" s="47"/>
      <c r="JA594" s="47">
        <v>383687</v>
      </c>
      <c r="JB594" s="47">
        <v>383687</v>
      </c>
      <c r="JC594" s="47">
        <v>383687</v>
      </c>
      <c r="JD594" s="130" t="s">
        <v>263</v>
      </c>
      <c r="JE594" s="130" t="s">
        <v>263</v>
      </c>
      <c r="JF594" s="130" t="s">
        <v>263</v>
      </c>
      <c r="JG594" s="130" t="s">
        <v>263</v>
      </c>
      <c r="JH594" s="130" t="s">
        <v>263</v>
      </c>
      <c r="JI594" s="130" t="s">
        <v>263</v>
      </c>
      <c r="JJ594" s="130" t="s">
        <v>263</v>
      </c>
      <c r="JK594" s="130" t="s">
        <v>263</v>
      </c>
      <c r="JL594" s="130" t="s">
        <v>263</v>
      </c>
      <c r="JM594" s="130" t="s">
        <v>263</v>
      </c>
      <c r="JN594" s="130" t="s">
        <v>263</v>
      </c>
      <c r="JO594" s="130" t="s">
        <v>263</v>
      </c>
      <c r="JP594" s="130" t="s">
        <v>263</v>
      </c>
      <c r="JQ594" s="130" t="s">
        <v>263</v>
      </c>
      <c r="JR594" s="130" t="s">
        <v>263</v>
      </c>
      <c r="JS594" s="47"/>
      <c r="JT594" s="47"/>
      <c r="JU594" s="47"/>
      <c r="JV594" s="47">
        <v>330757</v>
      </c>
      <c r="JW594" s="47">
        <v>330757</v>
      </c>
      <c r="JX594" s="47">
        <v>330757</v>
      </c>
      <c r="JY594" s="130" t="s">
        <v>263</v>
      </c>
      <c r="JZ594" s="130" t="s">
        <v>263</v>
      </c>
      <c r="KA594" s="130" t="s">
        <v>263</v>
      </c>
      <c r="KB594" s="130" t="s">
        <v>263</v>
      </c>
      <c r="KC594" s="130" t="s">
        <v>263</v>
      </c>
      <c r="KD594" s="130" t="s">
        <v>263</v>
      </c>
      <c r="KE594" s="130" t="s">
        <v>263</v>
      </c>
      <c r="KF594" s="130" t="s">
        <v>263</v>
      </c>
      <c r="KG594" s="130" t="s">
        <v>263</v>
      </c>
      <c r="KH594" s="130" t="s">
        <v>263</v>
      </c>
      <c r="KI594" s="130" t="s">
        <v>263</v>
      </c>
      <c r="KJ594" s="130" t="s">
        <v>263</v>
      </c>
      <c r="KK594" s="130" t="s">
        <v>263</v>
      </c>
      <c r="KL594" s="130" t="s">
        <v>263</v>
      </c>
      <c r="KM594" s="130" t="s">
        <v>263</v>
      </c>
      <c r="KN594" s="47"/>
      <c r="KO594" s="47"/>
      <c r="KP594" s="47"/>
      <c r="KQ594" s="47">
        <v>785676</v>
      </c>
      <c r="KR594" s="47">
        <v>785676</v>
      </c>
      <c r="KS594" s="47">
        <v>785676</v>
      </c>
      <c r="KT594" s="130" t="s">
        <v>263</v>
      </c>
      <c r="KU594" s="130" t="s">
        <v>263</v>
      </c>
      <c r="KV594" s="130" t="s">
        <v>263</v>
      </c>
      <c r="KW594" s="130" t="s">
        <v>263</v>
      </c>
      <c r="KX594" s="130" t="s">
        <v>263</v>
      </c>
      <c r="KY594" s="130" t="s">
        <v>263</v>
      </c>
      <c r="KZ594" s="130" t="s">
        <v>263</v>
      </c>
      <c r="LA594" s="130" t="s">
        <v>263</v>
      </c>
      <c r="LB594" s="130" t="s">
        <v>263</v>
      </c>
      <c r="LC594" s="130" t="s">
        <v>263</v>
      </c>
      <c r="LD594" s="130" t="s">
        <v>263</v>
      </c>
      <c r="LE594" s="130" t="s">
        <v>263</v>
      </c>
      <c r="LF594" s="130" t="s">
        <v>263</v>
      </c>
      <c r="LG594" s="130" t="s">
        <v>263</v>
      </c>
      <c r="LH594" s="130" t="s">
        <v>263</v>
      </c>
      <c r="LI594" s="47"/>
      <c r="LJ594" s="47"/>
      <c r="LK594" s="47"/>
      <c r="LL594" s="47">
        <v>851270</v>
      </c>
      <c r="LM594" s="47">
        <v>851270</v>
      </c>
      <c r="LN594" s="47">
        <v>851270</v>
      </c>
      <c r="LO594" s="130" t="s">
        <v>263</v>
      </c>
      <c r="LP594" s="130" t="s">
        <v>263</v>
      </c>
      <c r="LQ594" s="130" t="s">
        <v>263</v>
      </c>
      <c r="LR594" s="130" t="s">
        <v>263</v>
      </c>
      <c r="LS594" s="130" t="s">
        <v>263</v>
      </c>
      <c r="LT594" s="130" t="s">
        <v>263</v>
      </c>
      <c r="LU594" s="130" t="s">
        <v>263</v>
      </c>
      <c r="LV594" s="130" t="s">
        <v>263</v>
      </c>
      <c r="LW594" s="130" t="s">
        <v>263</v>
      </c>
      <c r="LX594" s="130" t="s">
        <v>263</v>
      </c>
      <c r="LY594" s="130" t="s">
        <v>263</v>
      </c>
      <c r="LZ594" s="130" t="s">
        <v>263</v>
      </c>
      <c r="MA594" s="130" t="s">
        <v>263</v>
      </c>
      <c r="MB594" s="130" t="s">
        <v>263</v>
      </c>
      <c r="MC594" s="130" t="s">
        <v>263</v>
      </c>
      <c r="MD594" s="47"/>
      <c r="ME594" s="47"/>
      <c r="MF594" s="47"/>
      <c r="MG594" s="47">
        <v>296052</v>
      </c>
      <c r="MH594" s="47">
        <v>296052</v>
      </c>
      <c r="MI594" s="47">
        <v>296052</v>
      </c>
      <c r="MJ594" s="130" t="s">
        <v>263</v>
      </c>
      <c r="MK594" s="130" t="s">
        <v>263</v>
      </c>
      <c r="ML594" s="130" t="s">
        <v>263</v>
      </c>
      <c r="MM594" s="130" t="s">
        <v>263</v>
      </c>
      <c r="MN594" s="130" t="s">
        <v>263</v>
      </c>
      <c r="MO594" s="130" t="s">
        <v>263</v>
      </c>
      <c r="MP594" s="130" t="s">
        <v>263</v>
      </c>
      <c r="MQ594" s="130" t="s">
        <v>263</v>
      </c>
      <c r="MR594" s="130" t="s">
        <v>263</v>
      </c>
      <c r="MS594" s="130" t="s">
        <v>263</v>
      </c>
      <c r="MT594" s="130" t="s">
        <v>263</v>
      </c>
      <c r="MU594" s="130" t="s">
        <v>263</v>
      </c>
      <c r="MV594" s="130" t="s">
        <v>263</v>
      </c>
      <c r="MW594" s="130" t="s">
        <v>263</v>
      </c>
      <c r="MX594" s="130" t="s">
        <v>263</v>
      </c>
      <c r="MY594" s="47"/>
      <c r="MZ594" s="47"/>
      <c r="NA594" s="47"/>
      <c r="NB594" s="47">
        <v>749199</v>
      </c>
      <c r="NC594" s="47">
        <v>749199</v>
      </c>
      <c r="ND594" s="47">
        <v>749199</v>
      </c>
      <c r="NE594" s="130" t="s">
        <v>263</v>
      </c>
      <c r="NF594" s="130" t="s">
        <v>263</v>
      </c>
      <c r="NG594" s="130" t="s">
        <v>263</v>
      </c>
      <c r="NH594" s="130" t="s">
        <v>263</v>
      </c>
      <c r="NI594" s="130" t="s">
        <v>263</v>
      </c>
      <c r="NJ594" s="130" t="s">
        <v>263</v>
      </c>
      <c r="NK594" s="130" t="s">
        <v>263</v>
      </c>
      <c r="NL594" s="130" t="s">
        <v>263</v>
      </c>
      <c r="NM594" s="130" t="s">
        <v>263</v>
      </c>
      <c r="NN594" s="130" t="s">
        <v>263</v>
      </c>
      <c r="NO594" s="130" t="s">
        <v>263</v>
      </c>
      <c r="NP594" s="130" t="s">
        <v>263</v>
      </c>
      <c r="NQ594" s="130" t="s">
        <v>263</v>
      </c>
      <c r="NR594" s="130" t="s">
        <v>263</v>
      </c>
      <c r="NS594" s="130" t="s">
        <v>263</v>
      </c>
      <c r="NT594" s="47"/>
      <c r="NU594" s="47"/>
      <c r="NV594" s="47"/>
      <c r="NW594" s="47">
        <v>1054045</v>
      </c>
      <c r="NX594" s="47">
        <v>1054045</v>
      </c>
      <c r="NY594" s="47">
        <v>1054045</v>
      </c>
      <c r="NZ594" s="130" t="s">
        <v>263</v>
      </c>
      <c r="OA594" s="130" t="s">
        <v>263</v>
      </c>
      <c r="OB594" s="130" t="s">
        <v>263</v>
      </c>
      <c r="OC594" s="130" t="s">
        <v>263</v>
      </c>
      <c r="OD594" s="130" t="s">
        <v>263</v>
      </c>
      <c r="OE594" s="130" t="s">
        <v>263</v>
      </c>
      <c r="OF594" s="130" t="s">
        <v>263</v>
      </c>
      <c r="OG594" s="130" t="s">
        <v>263</v>
      </c>
      <c r="OH594" s="130" t="s">
        <v>263</v>
      </c>
      <c r="OI594" s="130" t="s">
        <v>263</v>
      </c>
      <c r="OJ594" s="130" t="s">
        <v>263</v>
      </c>
      <c r="OK594" s="130" t="s">
        <v>263</v>
      </c>
      <c r="OL594" s="130" t="s">
        <v>263</v>
      </c>
      <c r="OM594" s="130" t="s">
        <v>263</v>
      </c>
      <c r="ON594" s="130" t="s">
        <v>263</v>
      </c>
      <c r="OO594" s="47"/>
      <c r="OP594" s="47"/>
      <c r="OQ594" s="47"/>
      <c r="OR594" s="47">
        <v>671373</v>
      </c>
      <c r="OS594" s="47">
        <v>671373</v>
      </c>
      <c r="OT594" s="47">
        <v>671373</v>
      </c>
      <c r="OU594" s="130" t="s">
        <v>263</v>
      </c>
      <c r="OV594" s="130" t="s">
        <v>263</v>
      </c>
      <c r="OW594" s="130" t="s">
        <v>263</v>
      </c>
      <c r="OX594" s="130" t="s">
        <v>263</v>
      </c>
      <c r="OY594" s="130" t="s">
        <v>263</v>
      </c>
      <c r="OZ594" s="130" t="s">
        <v>263</v>
      </c>
      <c r="PA594" s="130" t="s">
        <v>263</v>
      </c>
      <c r="PB594" s="130" t="s">
        <v>263</v>
      </c>
      <c r="PC594" s="130" t="s">
        <v>263</v>
      </c>
      <c r="PD594" s="130" t="s">
        <v>263</v>
      </c>
      <c r="PE594" s="130" t="s">
        <v>263</v>
      </c>
      <c r="PF594" s="130" t="s">
        <v>263</v>
      </c>
      <c r="PG594" s="130" t="s">
        <v>263</v>
      </c>
      <c r="PH594" s="130" t="s">
        <v>263</v>
      </c>
      <c r="PI594" s="130" t="s">
        <v>263</v>
      </c>
      <c r="PJ594" s="47"/>
      <c r="PK594" s="47"/>
      <c r="PL594" s="47"/>
      <c r="PM594" s="47">
        <v>542826</v>
      </c>
      <c r="PN594" s="47">
        <v>542826</v>
      </c>
      <c r="PO594" s="47">
        <v>542826</v>
      </c>
      <c r="PP594" s="130" t="s">
        <v>263</v>
      </c>
      <c r="PQ594" s="130" t="s">
        <v>263</v>
      </c>
      <c r="PR594" s="130" t="s">
        <v>263</v>
      </c>
      <c r="PS594" s="130" t="s">
        <v>263</v>
      </c>
      <c r="PT594" s="130" t="s">
        <v>263</v>
      </c>
      <c r="PU594" s="130" t="s">
        <v>263</v>
      </c>
      <c r="PV594" s="130" t="s">
        <v>263</v>
      </c>
      <c r="PW594" s="130" t="s">
        <v>263</v>
      </c>
      <c r="PX594" s="130" t="s">
        <v>263</v>
      </c>
      <c r="PY594" s="130" t="s">
        <v>263</v>
      </c>
      <c r="PZ594" s="130" t="s">
        <v>263</v>
      </c>
      <c r="QA594" s="130" t="s">
        <v>263</v>
      </c>
      <c r="QB594" s="130" t="s">
        <v>263</v>
      </c>
      <c r="QC594" s="130" t="s">
        <v>263</v>
      </c>
      <c r="QD594" s="130" t="s">
        <v>263</v>
      </c>
      <c r="QE594" s="47"/>
      <c r="QF594" s="47"/>
      <c r="QG594" s="47"/>
      <c r="QH594" s="47">
        <v>946832</v>
      </c>
      <c r="QI594" s="47">
        <v>946832</v>
      </c>
      <c r="QJ594" s="47">
        <v>946832</v>
      </c>
      <c r="QK594" s="130" t="s">
        <v>263</v>
      </c>
      <c r="QL594" s="130" t="s">
        <v>263</v>
      </c>
      <c r="QM594" s="130" t="s">
        <v>263</v>
      </c>
      <c r="QN594" s="130" t="s">
        <v>263</v>
      </c>
      <c r="QO594" s="130" t="s">
        <v>263</v>
      </c>
      <c r="QP594" s="130" t="s">
        <v>263</v>
      </c>
      <c r="QQ594" s="130" t="s">
        <v>263</v>
      </c>
      <c r="QR594" s="130" t="s">
        <v>263</v>
      </c>
      <c r="QS594" s="130" t="s">
        <v>263</v>
      </c>
      <c r="QT594" s="130" t="s">
        <v>263</v>
      </c>
      <c r="QU594" s="130" t="s">
        <v>263</v>
      </c>
      <c r="QV594" s="130" t="s">
        <v>263</v>
      </c>
      <c r="QW594" s="130" t="s">
        <v>263</v>
      </c>
      <c r="QX594" s="130" t="s">
        <v>263</v>
      </c>
      <c r="QY594" s="130" t="s">
        <v>263</v>
      </c>
      <c r="QZ594" s="47"/>
      <c r="RA594" s="47"/>
      <c r="RB594" s="47"/>
      <c r="RC594" s="47">
        <v>872140</v>
      </c>
      <c r="RD594" s="47">
        <v>872140</v>
      </c>
      <c r="RE594" s="47">
        <v>872140</v>
      </c>
      <c r="RF594" s="130" t="s">
        <v>263</v>
      </c>
      <c r="RG594" s="130" t="s">
        <v>263</v>
      </c>
      <c r="RH594" s="130" t="s">
        <v>263</v>
      </c>
      <c r="RI594" s="130" t="s">
        <v>263</v>
      </c>
      <c r="RJ594" s="130" t="s">
        <v>263</v>
      </c>
      <c r="RK594" s="130" t="s">
        <v>263</v>
      </c>
      <c r="RL594" s="130" t="s">
        <v>263</v>
      </c>
      <c r="RM594" s="130" t="s">
        <v>263</v>
      </c>
      <c r="RN594" s="130" t="s">
        <v>263</v>
      </c>
      <c r="RO594" s="130" t="s">
        <v>263</v>
      </c>
      <c r="RP594" s="130" t="s">
        <v>263</v>
      </c>
      <c r="RQ594" s="130" t="s">
        <v>263</v>
      </c>
      <c r="RR594" s="130" t="s">
        <v>263</v>
      </c>
      <c r="RS594" s="130" t="s">
        <v>263</v>
      </c>
      <c r="RT594" s="130" t="s">
        <v>263</v>
      </c>
      <c r="RU594" s="47"/>
      <c r="RV594" s="47"/>
      <c r="RW594" s="47"/>
      <c r="RX594" s="47">
        <v>1363618</v>
      </c>
      <c r="RY594" s="47">
        <v>1363618</v>
      </c>
      <c r="RZ594" s="47">
        <v>1363618</v>
      </c>
      <c r="SA594" s="130" t="s">
        <v>263</v>
      </c>
      <c r="SB594" s="130" t="s">
        <v>263</v>
      </c>
      <c r="SC594" s="130" t="s">
        <v>263</v>
      </c>
      <c r="SD594" s="130" t="s">
        <v>263</v>
      </c>
      <c r="SE594" s="130" t="s">
        <v>263</v>
      </c>
      <c r="SF594" s="130" t="s">
        <v>263</v>
      </c>
      <c r="SG594" s="130" t="s">
        <v>263</v>
      </c>
      <c r="SH594" s="130" t="s">
        <v>263</v>
      </c>
      <c r="SI594" s="130" t="s">
        <v>263</v>
      </c>
      <c r="SJ594" s="130" t="s">
        <v>263</v>
      </c>
      <c r="SK594" s="130" t="s">
        <v>263</v>
      </c>
      <c r="SL594" s="130" t="s">
        <v>263</v>
      </c>
      <c r="SM594" s="130" t="s">
        <v>263</v>
      </c>
      <c r="SN594" s="130" t="s">
        <v>263</v>
      </c>
      <c r="SO594" s="130" t="s">
        <v>263</v>
      </c>
      <c r="SP594" s="47"/>
      <c r="SQ594" s="47"/>
      <c r="SR594" s="47"/>
      <c r="SS594" s="47">
        <v>798504</v>
      </c>
      <c r="ST594" s="47">
        <v>798504</v>
      </c>
      <c r="SU594" s="47">
        <v>798504</v>
      </c>
      <c r="SV594" s="130" t="s">
        <v>263</v>
      </c>
      <c r="SW594" s="130" t="s">
        <v>263</v>
      </c>
      <c r="SX594" s="130" t="s">
        <v>263</v>
      </c>
      <c r="SY594" s="130" t="s">
        <v>263</v>
      </c>
      <c r="SZ594" s="130" t="s">
        <v>263</v>
      </c>
      <c r="TA594" s="130" t="s">
        <v>263</v>
      </c>
      <c r="TB594" s="130" t="s">
        <v>263</v>
      </c>
      <c r="TC594" s="130" t="s">
        <v>263</v>
      </c>
      <c r="TD594" s="130" t="s">
        <v>263</v>
      </c>
      <c r="TE594" s="130" t="s">
        <v>263</v>
      </c>
      <c r="TF594" s="130" t="s">
        <v>263</v>
      </c>
      <c r="TG594" s="130" t="s">
        <v>263</v>
      </c>
      <c r="TH594" s="130" t="s">
        <v>263</v>
      </c>
      <c r="TI594" s="130" t="s">
        <v>263</v>
      </c>
      <c r="TJ594" s="130" t="s">
        <v>263</v>
      </c>
      <c r="TK594" s="47"/>
      <c r="TL594" s="47"/>
      <c r="TM594" s="47"/>
      <c r="TN594" s="47">
        <v>381781</v>
      </c>
      <c r="TO594" s="47">
        <v>381781</v>
      </c>
      <c r="TP594" s="47">
        <v>381781</v>
      </c>
      <c r="TQ594" s="130" t="s">
        <v>263</v>
      </c>
      <c r="TR594" s="130" t="s">
        <v>263</v>
      </c>
      <c r="TS594" s="130" t="s">
        <v>263</v>
      </c>
      <c r="TT594" s="130" t="s">
        <v>263</v>
      </c>
      <c r="TU594" s="130" t="s">
        <v>263</v>
      </c>
      <c r="TV594" s="130" t="s">
        <v>263</v>
      </c>
      <c r="TW594" s="130" t="s">
        <v>263</v>
      </c>
      <c r="TX594" s="130" t="s">
        <v>263</v>
      </c>
      <c r="TY594" s="130" t="s">
        <v>263</v>
      </c>
      <c r="TZ594" s="130" t="s">
        <v>263</v>
      </c>
      <c r="UA594" s="130" t="s">
        <v>263</v>
      </c>
      <c r="UB594" s="130" t="s">
        <v>263</v>
      </c>
      <c r="UC594" s="130" t="s">
        <v>263</v>
      </c>
      <c r="UD594" s="130" t="s">
        <v>263</v>
      </c>
      <c r="UE594" s="130" t="s">
        <v>263</v>
      </c>
      <c r="UF594" s="47"/>
      <c r="UG594" s="47"/>
      <c r="UH594" s="47"/>
      <c r="UI594" s="47">
        <v>1382978</v>
      </c>
      <c r="UJ594" s="47">
        <v>1382978</v>
      </c>
      <c r="UK594" s="47">
        <v>1382978</v>
      </c>
      <c r="UL594" s="130" t="s">
        <v>263</v>
      </c>
      <c r="UM594" s="130" t="s">
        <v>263</v>
      </c>
      <c r="UN594" s="130" t="s">
        <v>263</v>
      </c>
      <c r="UO594" s="130" t="s">
        <v>263</v>
      </c>
      <c r="UP594" s="130" t="s">
        <v>263</v>
      </c>
      <c r="UQ594" s="130" t="s">
        <v>263</v>
      </c>
      <c r="UR594" s="130" t="s">
        <v>263</v>
      </c>
      <c r="US594" s="130" t="s">
        <v>263</v>
      </c>
      <c r="UT594" s="130" t="s">
        <v>263</v>
      </c>
      <c r="UU594" s="130" t="s">
        <v>263</v>
      </c>
      <c r="UV594" s="130" t="s">
        <v>263</v>
      </c>
      <c r="UW594" s="130" t="s">
        <v>263</v>
      </c>
      <c r="UX594" s="130" t="s">
        <v>263</v>
      </c>
      <c r="UY594" s="130" t="s">
        <v>263</v>
      </c>
      <c r="UZ594" s="130" t="s">
        <v>263</v>
      </c>
      <c r="VA594" s="47"/>
      <c r="VB594" s="47"/>
      <c r="VC594" s="47"/>
      <c r="VD594" s="47">
        <v>1089116</v>
      </c>
      <c r="VE594" s="47">
        <v>1089116</v>
      </c>
      <c r="VF594" s="47">
        <v>1089116</v>
      </c>
      <c r="VG594" s="130" t="s">
        <v>263</v>
      </c>
      <c r="VH594" s="130" t="s">
        <v>263</v>
      </c>
      <c r="VI594" s="130" t="s">
        <v>263</v>
      </c>
      <c r="VJ594" s="130" t="s">
        <v>263</v>
      </c>
      <c r="VK594" s="130" t="s">
        <v>263</v>
      </c>
      <c r="VL594" s="130" t="s">
        <v>263</v>
      </c>
      <c r="VM594" s="130" t="s">
        <v>263</v>
      </c>
      <c r="VN594" s="130" t="s">
        <v>263</v>
      </c>
      <c r="VO594" s="130" t="s">
        <v>263</v>
      </c>
      <c r="VP594" s="130" t="s">
        <v>263</v>
      </c>
      <c r="VQ594" s="130" t="s">
        <v>263</v>
      </c>
      <c r="VR594" s="130" t="s">
        <v>263</v>
      </c>
      <c r="VS594" s="130" t="s">
        <v>263</v>
      </c>
      <c r="VT594" s="130" t="s">
        <v>263</v>
      </c>
      <c r="VU594" s="130" t="s">
        <v>263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130" t="s">
        <v>263</v>
      </c>
      <c r="WC594" s="130" t="s">
        <v>263</v>
      </c>
      <c r="WD594" s="130" t="s">
        <v>263</v>
      </c>
      <c r="WE594" s="130" t="s">
        <v>263</v>
      </c>
      <c r="WF594" s="130" t="s">
        <v>263</v>
      </c>
      <c r="WG594" s="130" t="s">
        <v>263</v>
      </c>
      <c r="WH594" s="130" t="s">
        <v>263</v>
      </c>
      <c r="WI594" s="130" t="s">
        <v>263</v>
      </c>
      <c r="WJ594" s="130" t="s">
        <v>263</v>
      </c>
      <c r="WK594" s="130" t="s">
        <v>263</v>
      </c>
      <c r="WL594" s="130" t="s">
        <v>263</v>
      </c>
      <c r="WM594" s="130" t="s">
        <v>263</v>
      </c>
      <c r="WN594" s="130" t="s">
        <v>263</v>
      </c>
      <c r="WO594" s="130" t="s">
        <v>263</v>
      </c>
      <c r="WP594" s="130" t="s">
        <v>263</v>
      </c>
      <c r="WQ594" s="47"/>
      <c r="WR594" s="47"/>
      <c r="WS594" s="47"/>
      <c r="WT594" s="47">
        <v>583879</v>
      </c>
      <c r="WU594" s="47">
        <v>583879</v>
      </c>
      <c r="WV594" s="47">
        <v>583879</v>
      </c>
      <c r="WW594" s="130" t="s">
        <v>263</v>
      </c>
      <c r="WX594" s="130" t="s">
        <v>263</v>
      </c>
      <c r="WY594" s="130" t="s">
        <v>263</v>
      </c>
      <c r="WZ594" s="130" t="s">
        <v>263</v>
      </c>
      <c r="XA594" s="130" t="s">
        <v>263</v>
      </c>
      <c r="XB594" s="130" t="s">
        <v>263</v>
      </c>
      <c r="XC594" s="130" t="s">
        <v>263</v>
      </c>
      <c r="XD594" s="130" t="s">
        <v>263</v>
      </c>
      <c r="XE594" s="130" t="s">
        <v>263</v>
      </c>
      <c r="XF594" s="130" t="s">
        <v>263</v>
      </c>
      <c r="XG594" s="130" t="s">
        <v>263</v>
      </c>
      <c r="XH594" s="130" t="s">
        <v>263</v>
      </c>
      <c r="XI594" s="130" t="s">
        <v>263</v>
      </c>
      <c r="XJ594" s="130" t="s">
        <v>263</v>
      </c>
      <c r="XK594" s="130" t="s">
        <v>263</v>
      </c>
      <c r="XL594" s="47"/>
      <c r="XM594" s="47"/>
      <c r="XN594" s="47"/>
      <c r="XO594" s="47">
        <v>1185200</v>
      </c>
      <c r="XP594" s="47">
        <v>1185200</v>
      </c>
      <c r="XQ594" s="47">
        <v>1185200</v>
      </c>
      <c r="XR594" s="130" t="s">
        <v>263</v>
      </c>
      <c r="XS594" s="130" t="s">
        <v>263</v>
      </c>
      <c r="XT594" s="130" t="s">
        <v>263</v>
      </c>
      <c r="XU594" s="130" t="s">
        <v>263</v>
      </c>
      <c r="XV594" s="130" t="s">
        <v>263</v>
      </c>
      <c r="XW594" s="130" t="s">
        <v>263</v>
      </c>
      <c r="XX594" s="130" t="s">
        <v>263</v>
      </c>
      <c r="XY594" s="130" t="s">
        <v>263</v>
      </c>
      <c r="XZ594" s="130" t="s">
        <v>263</v>
      </c>
      <c r="YA594" s="130" t="s">
        <v>263</v>
      </c>
      <c r="YB594" s="130" t="s">
        <v>263</v>
      </c>
      <c r="YC594" s="130" t="s">
        <v>263</v>
      </c>
      <c r="YD594" s="130" t="s">
        <v>263</v>
      </c>
      <c r="YE594" s="130" t="s">
        <v>263</v>
      </c>
      <c r="YF594" s="130" t="s">
        <v>263</v>
      </c>
      <c r="YG594" s="47"/>
      <c r="YH594" s="47"/>
      <c r="YI594" s="47"/>
      <c r="YJ594" s="47">
        <v>1270641</v>
      </c>
      <c r="YK594" s="47">
        <v>1270641</v>
      </c>
      <c r="YL594" s="47">
        <v>1270641</v>
      </c>
      <c r="YM594" s="130" t="s">
        <v>263</v>
      </c>
      <c r="YN594" s="130" t="s">
        <v>263</v>
      </c>
      <c r="YO594" s="130" t="s">
        <v>263</v>
      </c>
      <c r="YP594" s="130" t="s">
        <v>263</v>
      </c>
      <c r="YQ594" s="130" t="s">
        <v>263</v>
      </c>
      <c r="YR594" s="130" t="s">
        <v>263</v>
      </c>
      <c r="YS594" s="130" t="s">
        <v>263</v>
      </c>
      <c r="YT594" s="130" t="s">
        <v>263</v>
      </c>
      <c r="YU594" s="130" t="s">
        <v>263</v>
      </c>
      <c r="YV594" s="130" t="s">
        <v>263</v>
      </c>
      <c r="YW594" s="130" t="s">
        <v>263</v>
      </c>
      <c r="YX594" s="130" t="s">
        <v>263</v>
      </c>
      <c r="YY594" s="130" t="s">
        <v>263</v>
      </c>
      <c r="YZ594" s="130" t="s">
        <v>263</v>
      </c>
      <c r="ZA594" s="130" t="s">
        <v>263</v>
      </c>
      <c r="ZB594" s="47"/>
      <c r="ZC594" s="47"/>
      <c r="ZD594" s="47"/>
      <c r="ZE594" s="47">
        <v>942253</v>
      </c>
      <c r="ZF594" s="47">
        <v>942253</v>
      </c>
      <c r="ZG594" s="47">
        <v>942253</v>
      </c>
      <c r="ZH594" s="130" t="s">
        <v>263</v>
      </c>
      <c r="ZI594" s="130" t="s">
        <v>263</v>
      </c>
      <c r="ZJ594" s="130" t="s">
        <v>263</v>
      </c>
      <c r="ZK594" s="130" t="s">
        <v>263</v>
      </c>
      <c r="ZL594" s="130" t="s">
        <v>263</v>
      </c>
      <c r="ZM594" s="130" t="s">
        <v>263</v>
      </c>
      <c r="ZN594" s="130" t="s">
        <v>263</v>
      </c>
      <c r="ZO594" s="130" t="s">
        <v>263</v>
      </c>
      <c r="ZP594" s="130" t="s">
        <v>263</v>
      </c>
      <c r="ZQ594" s="130" t="s">
        <v>263</v>
      </c>
      <c r="ZR594" s="130" t="s">
        <v>263</v>
      </c>
      <c r="ZS594" s="130" t="s">
        <v>263</v>
      </c>
      <c r="ZT594" s="130" t="s">
        <v>263</v>
      </c>
      <c r="ZU594" s="130" t="s">
        <v>263</v>
      </c>
      <c r="ZV594" s="130" t="s">
        <v>263</v>
      </c>
      <c r="ZW594" s="47"/>
      <c r="ZX594" s="47"/>
      <c r="ZY594" s="47"/>
      <c r="ZZ594" s="47">
        <v>858233</v>
      </c>
      <c r="AAA594" s="47">
        <v>858233</v>
      </c>
      <c r="AAB594" s="47">
        <v>858233</v>
      </c>
      <c r="AAC594" s="130" t="s">
        <v>263</v>
      </c>
      <c r="AAD594" s="130" t="s">
        <v>263</v>
      </c>
      <c r="AAE594" s="130" t="s">
        <v>263</v>
      </c>
      <c r="AAF594" s="130" t="s">
        <v>263</v>
      </c>
      <c r="AAG594" s="130" t="s">
        <v>263</v>
      </c>
      <c r="AAH594" s="130" t="s">
        <v>263</v>
      </c>
      <c r="AAI594" s="130" t="s">
        <v>263</v>
      </c>
      <c r="AAJ594" s="130" t="s">
        <v>263</v>
      </c>
      <c r="AAK594" s="130" t="s">
        <v>263</v>
      </c>
      <c r="AAL594" s="130" t="s">
        <v>263</v>
      </c>
      <c r="AAM594" s="130" t="s">
        <v>263</v>
      </c>
      <c r="AAN594" s="130" t="s">
        <v>263</v>
      </c>
      <c r="AAO594" s="130" t="s">
        <v>263</v>
      </c>
      <c r="AAP594" s="130" t="s">
        <v>263</v>
      </c>
      <c r="AAQ594" s="130" t="s">
        <v>263</v>
      </c>
      <c r="AAR594" s="47"/>
      <c r="AAS594" s="47"/>
      <c r="AAT594" s="47"/>
      <c r="AAU594" s="47">
        <v>567156</v>
      </c>
      <c r="AAV594" s="47">
        <v>567156</v>
      </c>
      <c r="AAW594" s="47">
        <v>567156</v>
      </c>
      <c r="AAX594" s="130" t="s">
        <v>263</v>
      </c>
      <c r="AAY594" s="130" t="s">
        <v>263</v>
      </c>
      <c r="AAZ594" s="130" t="s">
        <v>263</v>
      </c>
      <c r="ABA594" s="130" t="s">
        <v>263</v>
      </c>
      <c r="ABB594" s="130" t="s">
        <v>263</v>
      </c>
      <c r="ABC594" s="130" t="s">
        <v>263</v>
      </c>
      <c r="ABD594" s="130" t="s">
        <v>263</v>
      </c>
      <c r="ABE594" s="130" t="s">
        <v>263</v>
      </c>
      <c r="ABF594" s="130" t="s">
        <v>263</v>
      </c>
      <c r="ABG594" s="130" t="s">
        <v>263</v>
      </c>
      <c r="ABH594" s="130" t="s">
        <v>263</v>
      </c>
      <c r="ABI594" s="130" t="s">
        <v>263</v>
      </c>
      <c r="ABJ594" s="130" t="s">
        <v>263</v>
      </c>
      <c r="ABK594" s="130" t="s">
        <v>263</v>
      </c>
      <c r="ABL594" s="130" t="s">
        <v>263</v>
      </c>
      <c r="ABM594" s="47"/>
      <c r="ABN594" s="47"/>
      <c r="ABO594" s="47"/>
      <c r="ABP594" s="47">
        <v>867707</v>
      </c>
      <c r="ABQ594" s="47">
        <v>867707</v>
      </c>
      <c r="ABR594" s="47">
        <v>867707</v>
      </c>
      <c r="ABS594" s="130" t="s">
        <v>263</v>
      </c>
      <c r="ABT594" s="130" t="s">
        <v>263</v>
      </c>
      <c r="ABU594" s="130" t="s">
        <v>263</v>
      </c>
      <c r="ABV594" s="130" t="s">
        <v>263</v>
      </c>
      <c r="ABW594" s="130" t="s">
        <v>263</v>
      </c>
      <c r="ABX594" s="130" t="s">
        <v>263</v>
      </c>
      <c r="ABY594" s="130" t="s">
        <v>263</v>
      </c>
      <c r="ABZ594" s="130" t="s">
        <v>263</v>
      </c>
      <c r="ACA594" s="130" t="s">
        <v>263</v>
      </c>
      <c r="ACB594" s="130" t="s">
        <v>263</v>
      </c>
      <c r="ACC594" s="130" t="s">
        <v>263</v>
      </c>
      <c r="ACD594" s="130" t="s">
        <v>263</v>
      </c>
      <c r="ACE594" s="130" t="s">
        <v>263</v>
      </c>
      <c r="ACF594" s="130" t="s">
        <v>263</v>
      </c>
      <c r="ACG594" s="130" t="s">
        <v>263</v>
      </c>
      <c r="ACH594" s="47"/>
      <c r="ACI594" s="47"/>
      <c r="ACJ594" s="47"/>
      <c r="ACK594" s="47">
        <v>649056</v>
      </c>
      <c r="ACL594" s="47">
        <v>649056</v>
      </c>
      <c r="ACM594" s="47">
        <v>649056</v>
      </c>
      <c r="ACN594" s="130" t="s">
        <v>263</v>
      </c>
      <c r="ACO594" s="130" t="s">
        <v>263</v>
      </c>
      <c r="ACP594" s="130" t="s">
        <v>263</v>
      </c>
      <c r="ACQ594" s="130" t="s">
        <v>263</v>
      </c>
      <c r="ACR594" s="130" t="s">
        <v>263</v>
      </c>
      <c r="ACS594" s="130" t="s">
        <v>263</v>
      </c>
      <c r="ACT594" s="130" t="s">
        <v>263</v>
      </c>
      <c r="ACU594" s="130" t="s">
        <v>263</v>
      </c>
      <c r="ACV594" s="130" t="s">
        <v>263</v>
      </c>
      <c r="ACW594" s="130" t="s">
        <v>263</v>
      </c>
      <c r="ACX594" s="130" t="s">
        <v>263</v>
      </c>
      <c r="ACY594" s="130" t="s">
        <v>263</v>
      </c>
      <c r="ACZ594" s="130" t="s">
        <v>263</v>
      </c>
      <c r="ADA594" s="130" t="s">
        <v>263</v>
      </c>
      <c r="ADB594" s="130" t="s">
        <v>263</v>
      </c>
      <c r="ADC594" s="47"/>
      <c r="ADD594" s="47"/>
      <c r="ADE594" s="47"/>
      <c r="ADF594" s="47">
        <v>560670</v>
      </c>
      <c r="ADG594" s="47">
        <v>560670</v>
      </c>
      <c r="ADH594" s="47">
        <v>560670</v>
      </c>
      <c r="ADI594" s="130" t="s">
        <v>263</v>
      </c>
      <c r="ADJ594" s="130" t="s">
        <v>263</v>
      </c>
      <c r="ADK594" s="130" t="s">
        <v>263</v>
      </c>
      <c r="ADL594" s="130" t="s">
        <v>263</v>
      </c>
      <c r="ADM594" s="130" t="s">
        <v>263</v>
      </c>
      <c r="ADN594" s="130" t="s">
        <v>263</v>
      </c>
      <c r="ADO594" s="130" t="s">
        <v>263</v>
      </c>
      <c r="ADP594" s="130" t="s">
        <v>263</v>
      </c>
      <c r="ADQ594" s="130" t="s">
        <v>263</v>
      </c>
      <c r="ADR594" s="130" t="s">
        <v>263</v>
      </c>
      <c r="ADS594" s="130" t="s">
        <v>263</v>
      </c>
      <c r="ADT594" s="130" t="s">
        <v>263</v>
      </c>
      <c r="ADU594" s="130" t="s">
        <v>263</v>
      </c>
      <c r="ADV594" s="130" t="s">
        <v>263</v>
      </c>
      <c r="ADW594" s="130" t="s">
        <v>263</v>
      </c>
      <c r="ADX594" s="47"/>
      <c r="ADY594" s="47"/>
      <c r="ADZ594" s="47"/>
      <c r="AEA594" s="47">
        <v>1892619</v>
      </c>
      <c r="AEB594" s="47">
        <v>1892619</v>
      </c>
      <c r="AEC594" s="47">
        <v>1892619</v>
      </c>
      <c r="AED594" s="130" t="s">
        <v>263</v>
      </c>
      <c r="AEE594" s="130" t="s">
        <v>263</v>
      </c>
      <c r="AEF594" s="130" t="s">
        <v>263</v>
      </c>
      <c r="AEG594" s="130" t="s">
        <v>263</v>
      </c>
      <c r="AEH594" s="130" t="s">
        <v>263</v>
      </c>
      <c r="AEI594" s="130" t="s">
        <v>263</v>
      </c>
      <c r="AEJ594" s="130" t="s">
        <v>263</v>
      </c>
      <c r="AEK594" s="130" t="s">
        <v>263</v>
      </c>
      <c r="AEL594" s="130" t="s">
        <v>263</v>
      </c>
      <c r="AEM594" s="130" t="s">
        <v>263</v>
      </c>
      <c r="AEN594" s="130" t="s">
        <v>263</v>
      </c>
      <c r="AEO594" s="130" t="s">
        <v>263</v>
      </c>
      <c r="AEP594" s="130" t="s">
        <v>263</v>
      </c>
      <c r="AEQ594" s="130" t="s">
        <v>263</v>
      </c>
      <c r="AER594" s="130" t="s">
        <v>263</v>
      </c>
      <c r="AES594" s="47"/>
      <c r="AET594" s="47"/>
      <c r="AEU594" s="47"/>
      <c r="AEV594" s="47">
        <v>636808</v>
      </c>
      <c r="AEW594" s="47">
        <v>636808</v>
      </c>
      <c r="AEX594" s="47">
        <v>636808</v>
      </c>
      <c r="AEY594" s="130" t="s">
        <v>263</v>
      </c>
      <c r="AEZ594" s="130" t="s">
        <v>263</v>
      </c>
      <c r="AFA594" s="130" t="s">
        <v>263</v>
      </c>
      <c r="AFB594" s="130" t="s">
        <v>263</v>
      </c>
      <c r="AFC594" s="130" t="s">
        <v>263</v>
      </c>
      <c r="AFD594" s="130" t="s">
        <v>263</v>
      </c>
      <c r="AFE594" s="130" t="s">
        <v>263</v>
      </c>
      <c r="AFF594" s="130" t="s">
        <v>263</v>
      </c>
      <c r="AFG594" s="130" t="s">
        <v>263</v>
      </c>
      <c r="AFH594" s="130" t="s">
        <v>263</v>
      </c>
      <c r="AFI594" s="130" t="s">
        <v>263</v>
      </c>
      <c r="AFJ594" s="130" t="s">
        <v>263</v>
      </c>
      <c r="AFK594" s="130" t="s">
        <v>263</v>
      </c>
      <c r="AFL594" s="130" t="s">
        <v>263</v>
      </c>
      <c r="AFM594" s="130" t="s">
        <v>263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130" t="s">
        <v>263</v>
      </c>
      <c r="AFU594" s="130" t="s">
        <v>263</v>
      </c>
      <c r="AFV594" s="130" t="s">
        <v>263</v>
      </c>
      <c r="AFW594" s="130" t="s">
        <v>263</v>
      </c>
      <c r="AFX594" s="130" t="s">
        <v>263</v>
      </c>
      <c r="AFY594" s="130" t="s">
        <v>263</v>
      </c>
      <c r="AFZ594" s="130" t="s">
        <v>263</v>
      </c>
      <c r="AGA594" s="130" t="s">
        <v>263</v>
      </c>
      <c r="AGB594" s="130" t="s">
        <v>263</v>
      </c>
      <c r="AGC594" s="130" t="s">
        <v>263</v>
      </c>
      <c r="AGD594" s="130" t="s">
        <v>263</v>
      </c>
      <c r="AGE594" s="130" t="s">
        <v>263</v>
      </c>
      <c r="AGF594" s="130" t="s">
        <v>263</v>
      </c>
      <c r="AGG594" s="130" t="s">
        <v>263</v>
      </c>
      <c r="AGH594" s="130" t="s">
        <v>263</v>
      </c>
      <c r="AGI594" s="47"/>
      <c r="AGJ594" s="47"/>
      <c r="AGK594" s="47"/>
      <c r="AGL594" s="47">
        <v>533850</v>
      </c>
      <c r="AGM594" s="47">
        <v>533850</v>
      </c>
      <c r="AGN594" s="47">
        <v>533850</v>
      </c>
      <c r="AGO594" s="130" t="s">
        <v>263</v>
      </c>
      <c r="AGP594" s="130" t="s">
        <v>263</v>
      </c>
      <c r="AGQ594" s="130" t="s">
        <v>263</v>
      </c>
      <c r="AGR594" s="130" t="s">
        <v>263</v>
      </c>
      <c r="AGS594" s="130" t="s">
        <v>263</v>
      </c>
      <c r="AGT594" s="130" t="s">
        <v>263</v>
      </c>
      <c r="AGU594" s="130" t="s">
        <v>263</v>
      </c>
      <c r="AGV594" s="130" t="s">
        <v>263</v>
      </c>
      <c r="AGW594" s="130" t="s">
        <v>263</v>
      </c>
      <c r="AGX594" s="130" t="s">
        <v>263</v>
      </c>
      <c r="AGY594" s="130" t="s">
        <v>263</v>
      </c>
      <c r="AGZ594" s="130" t="s">
        <v>263</v>
      </c>
      <c r="AHA594" s="130" t="s">
        <v>263</v>
      </c>
      <c r="AHB594" s="130" t="s">
        <v>263</v>
      </c>
      <c r="AHC594" s="130" t="s">
        <v>263</v>
      </c>
      <c r="AHD594" s="47"/>
      <c r="AHE594" s="47"/>
      <c r="AHF594" s="47"/>
      <c r="AHG594" s="47">
        <v>443388</v>
      </c>
      <c r="AHH594" s="47">
        <v>443388</v>
      </c>
      <c r="AHI594" s="47">
        <v>443388</v>
      </c>
      <c r="AHJ594" s="130" t="s">
        <v>263</v>
      </c>
      <c r="AHK594" s="130" t="s">
        <v>263</v>
      </c>
      <c r="AHL594" s="130" t="s">
        <v>263</v>
      </c>
      <c r="AHM594" s="130" t="s">
        <v>263</v>
      </c>
      <c r="AHN594" s="130" t="s">
        <v>263</v>
      </c>
      <c r="AHO594" s="130" t="s">
        <v>263</v>
      </c>
      <c r="AHP594" s="130" t="s">
        <v>263</v>
      </c>
      <c r="AHQ594" s="130" t="s">
        <v>263</v>
      </c>
      <c r="AHR594" s="130" t="s">
        <v>263</v>
      </c>
      <c r="AHS594" s="130" t="s">
        <v>263</v>
      </c>
      <c r="AHT594" s="130" t="s">
        <v>263</v>
      </c>
      <c r="AHU594" s="130" t="s">
        <v>263</v>
      </c>
      <c r="AHV594" s="130" t="s">
        <v>263</v>
      </c>
      <c r="AHW594" s="130" t="s">
        <v>263</v>
      </c>
      <c r="AHX594" s="130" t="s">
        <v>263</v>
      </c>
      <c r="AHY594" s="47"/>
      <c r="AHZ594" s="47"/>
      <c r="AIA594" s="47"/>
      <c r="AIB594" s="47">
        <v>640791</v>
      </c>
      <c r="AIC594" s="47">
        <v>640791</v>
      </c>
      <c r="AID594" s="47">
        <v>640791</v>
      </c>
      <c r="AIE594" s="130" t="s">
        <v>263</v>
      </c>
      <c r="AIF594" s="130" t="s">
        <v>263</v>
      </c>
      <c r="AIG594" s="130" t="s">
        <v>263</v>
      </c>
      <c r="AIH594" s="130" t="s">
        <v>263</v>
      </c>
      <c r="AII594" s="130" t="s">
        <v>263</v>
      </c>
      <c r="AIJ594" s="130" t="s">
        <v>263</v>
      </c>
      <c r="AIK594" s="130" t="s">
        <v>263</v>
      </c>
      <c r="AIL594" s="130" t="s">
        <v>263</v>
      </c>
      <c r="AIM594" s="130" t="s">
        <v>263</v>
      </c>
      <c r="AIN594" s="130" t="s">
        <v>263</v>
      </c>
      <c r="AIO594" s="130" t="s">
        <v>263</v>
      </c>
      <c r="AIP594" s="130" t="s">
        <v>263</v>
      </c>
      <c r="AIQ594" s="130" t="s">
        <v>263</v>
      </c>
      <c r="AIR594" s="130" t="s">
        <v>263</v>
      </c>
      <c r="AIS594" s="130" t="s">
        <v>263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130" t="s">
        <v>263</v>
      </c>
      <c r="AJA594" s="130" t="s">
        <v>263</v>
      </c>
      <c r="AJB594" s="130" t="s">
        <v>263</v>
      </c>
      <c r="AJC594" s="130" t="s">
        <v>263</v>
      </c>
      <c r="AJD594" s="130" t="s">
        <v>263</v>
      </c>
      <c r="AJE594" s="130" t="s">
        <v>263</v>
      </c>
      <c r="AJF594" s="130" t="s">
        <v>263</v>
      </c>
      <c r="AJG594" s="130" t="s">
        <v>263</v>
      </c>
      <c r="AJH594" s="130" t="s">
        <v>263</v>
      </c>
      <c r="AJI594" s="130" t="s">
        <v>263</v>
      </c>
      <c r="AJJ594" s="130" t="s">
        <v>263</v>
      </c>
      <c r="AJK594" s="130" t="s">
        <v>263</v>
      </c>
      <c r="AJL594" s="130" t="s">
        <v>263</v>
      </c>
      <c r="AJM594" s="130" t="s">
        <v>263</v>
      </c>
      <c r="AJN594" s="130" t="s">
        <v>263</v>
      </c>
      <c r="AJO594" s="47"/>
      <c r="AJP594" s="47"/>
      <c r="AJQ594" s="47"/>
      <c r="AJR594" s="47">
        <v>563313</v>
      </c>
      <c r="AJS594" s="47">
        <v>563313</v>
      </c>
      <c r="AJT594" s="47">
        <v>563313</v>
      </c>
      <c r="AJU594" s="130" t="s">
        <v>263</v>
      </c>
      <c r="AJV594" s="130" t="s">
        <v>263</v>
      </c>
      <c r="AJW594" s="130" t="s">
        <v>263</v>
      </c>
      <c r="AJX594" s="130" t="s">
        <v>263</v>
      </c>
      <c r="AJY594" s="130" t="s">
        <v>263</v>
      </c>
      <c r="AJZ594" s="130" t="s">
        <v>263</v>
      </c>
      <c r="AKA594" s="130" t="s">
        <v>263</v>
      </c>
      <c r="AKB594" s="130" t="s">
        <v>263</v>
      </c>
      <c r="AKC594" s="130" t="s">
        <v>263</v>
      </c>
      <c r="AKD594" s="130" t="s">
        <v>263</v>
      </c>
      <c r="AKE594" s="130" t="s">
        <v>263</v>
      </c>
      <c r="AKF594" s="130" t="s">
        <v>263</v>
      </c>
      <c r="AKG594" s="130" t="s">
        <v>263</v>
      </c>
      <c r="AKH594" s="130" t="s">
        <v>263</v>
      </c>
      <c r="AKI594" s="130" t="s">
        <v>263</v>
      </c>
      <c r="AKJ594" s="47"/>
      <c r="AKK594" s="47"/>
      <c r="AKL594" s="47"/>
      <c r="AKM594" s="47">
        <v>612089</v>
      </c>
      <c r="AKN594" s="47">
        <v>612089</v>
      </c>
      <c r="AKO594" s="47">
        <v>612089</v>
      </c>
      <c r="AKP594" s="130" t="s">
        <v>263</v>
      </c>
      <c r="AKQ594" s="130" t="s">
        <v>263</v>
      </c>
      <c r="AKR594" s="130" t="s">
        <v>263</v>
      </c>
      <c r="AKS594" s="130" t="s">
        <v>263</v>
      </c>
      <c r="AKT594" s="130" t="s">
        <v>263</v>
      </c>
      <c r="AKU594" s="130" t="s">
        <v>263</v>
      </c>
      <c r="AKV594" s="130" t="s">
        <v>263</v>
      </c>
      <c r="AKW594" s="130" t="s">
        <v>263</v>
      </c>
      <c r="AKX594" s="130" t="s">
        <v>263</v>
      </c>
      <c r="AKY594" s="130" t="s">
        <v>263</v>
      </c>
      <c r="AKZ594" s="130" t="s">
        <v>263</v>
      </c>
      <c r="ALA594" s="130" t="s">
        <v>263</v>
      </c>
      <c r="ALB594" s="130" t="s">
        <v>263</v>
      </c>
      <c r="ALC594" s="130" t="s">
        <v>263</v>
      </c>
      <c r="ALD594" s="130" t="s">
        <v>263</v>
      </c>
      <c r="ALE594" s="47"/>
      <c r="ALF594" s="47"/>
      <c r="ALG594" s="47"/>
      <c r="ALH594" s="47">
        <v>575198</v>
      </c>
      <c r="ALI594" s="47">
        <v>575198</v>
      </c>
      <c r="ALJ594" s="47">
        <v>575198</v>
      </c>
      <c r="ALK594" s="130" t="s">
        <v>263</v>
      </c>
      <c r="ALL594" s="130" t="s">
        <v>263</v>
      </c>
      <c r="ALM594" s="130" t="s">
        <v>263</v>
      </c>
      <c r="ALN594" s="130" t="s">
        <v>263</v>
      </c>
      <c r="ALO594" s="130" t="s">
        <v>263</v>
      </c>
      <c r="ALP594" s="130" t="s">
        <v>263</v>
      </c>
      <c r="ALQ594" s="130" t="s">
        <v>263</v>
      </c>
      <c r="ALR594" s="130" t="s">
        <v>263</v>
      </c>
      <c r="ALS594" s="130" t="s">
        <v>263</v>
      </c>
      <c r="ALT594" s="130" t="s">
        <v>263</v>
      </c>
      <c r="ALU594" s="130" t="s">
        <v>263</v>
      </c>
      <c r="ALV594" s="130" t="s">
        <v>263</v>
      </c>
      <c r="ALW594" s="130" t="s">
        <v>263</v>
      </c>
      <c r="ALX594" s="130" t="s">
        <v>263</v>
      </c>
      <c r="ALY594" s="130" t="s">
        <v>263</v>
      </c>
      <c r="ALZ594" s="47"/>
      <c r="AMA594" s="47"/>
      <c r="AMB594" s="47"/>
      <c r="AMC594" s="47">
        <v>659747</v>
      </c>
      <c r="AMD594" s="47">
        <v>659747</v>
      </c>
      <c r="AME594" s="47">
        <v>659747</v>
      </c>
      <c r="AMF594" s="130" t="s">
        <v>263</v>
      </c>
      <c r="AMG594" s="130" t="s">
        <v>263</v>
      </c>
      <c r="AMH594" s="130" t="s">
        <v>263</v>
      </c>
      <c r="AMI594" s="130" t="s">
        <v>263</v>
      </c>
      <c r="AMJ594" s="130" t="s">
        <v>263</v>
      </c>
      <c r="AMK594" s="130" t="s">
        <v>263</v>
      </c>
      <c r="AML594" s="130" t="s">
        <v>263</v>
      </c>
      <c r="AMM594" s="130" t="s">
        <v>263</v>
      </c>
      <c r="AMN594" s="130" t="s">
        <v>263</v>
      </c>
      <c r="AMO594" s="130" t="s">
        <v>263</v>
      </c>
      <c r="AMP594" s="130" t="s">
        <v>263</v>
      </c>
      <c r="AMQ594" s="130" t="s">
        <v>263</v>
      </c>
      <c r="AMR594" s="130" t="s">
        <v>263</v>
      </c>
      <c r="AMS594" s="130" t="s">
        <v>263</v>
      </c>
      <c r="AMT594" s="130" t="s">
        <v>263</v>
      </c>
      <c r="AMU594" s="47"/>
      <c r="AMV594" s="47"/>
      <c r="AMW594" s="47"/>
      <c r="AMX594" s="47">
        <v>1205937</v>
      </c>
      <c r="AMY594" s="47">
        <v>1205937</v>
      </c>
      <c r="AMZ594" s="47">
        <v>1205937</v>
      </c>
      <c r="ANA594" s="130" t="s">
        <v>263</v>
      </c>
      <c r="ANB594" s="130" t="s">
        <v>263</v>
      </c>
      <c r="ANC594" s="130" t="s">
        <v>263</v>
      </c>
      <c r="AND594" s="130" t="s">
        <v>263</v>
      </c>
      <c r="ANE594" s="130" t="s">
        <v>263</v>
      </c>
      <c r="ANF594" s="130" t="s">
        <v>263</v>
      </c>
      <c r="ANG594" s="130" t="s">
        <v>263</v>
      </c>
      <c r="ANH594" s="130" t="s">
        <v>263</v>
      </c>
      <c r="ANI594" s="130" t="s">
        <v>263</v>
      </c>
      <c r="ANJ594" s="130" t="s">
        <v>263</v>
      </c>
      <c r="ANK594" s="130" t="s">
        <v>263</v>
      </c>
      <c r="ANL594" s="130" t="s">
        <v>263</v>
      </c>
      <c r="ANM594" s="130" t="s">
        <v>263</v>
      </c>
      <c r="ANN594" s="130" t="s">
        <v>263</v>
      </c>
      <c r="ANO594" s="130" t="s">
        <v>263</v>
      </c>
      <c r="ANP594" s="47"/>
      <c r="ANQ594" s="47"/>
      <c r="ANR594" s="47"/>
      <c r="ANS594" s="47">
        <v>241142</v>
      </c>
      <c r="ANT594" s="47">
        <v>241142</v>
      </c>
      <c r="ANU594" s="47">
        <v>241142</v>
      </c>
      <c r="ANV594" s="130" t="s">
        <v>263</v>
      </c>
      <c r="ANW594" s="130" t="s">
        <v>263</v>
      </c>
      <c r="ANX594" s="130" t="s">
        <v>263</v>
      </c>
      <c r="ANY594" s="130" t="s">
        <v>263</v>
      </c>
      <c r="ANZ594" s="130" t="s">
        <v>263</v>
      </c>
      <c r="AOA594" s="130" t="s">
        <v>263</v>
      </c>
      <c r="AOB594" s="130" t="s">
        <v>263</v>
      </c>
      <c r="AOC594" s="130" t="s">
        <v>263</v>
      </c>
      <c r="AOD594" s="130" t="s">
        <v>263</v>
      </c>
      <c r="AOE594" s="130" t="s">
        <v>263</v>
      </c>
      <c r="AOF594" s="130" t="s">
        <v>263</v>
      </c>
      <c r="AOG594" s="130" t="s">
        <v>263</v>
      </c>
      <c r="AOH594" s="130" t="s">
        <v>263</v>
      </c>
      <c r="AOI594" s="130" t="s">
        <v>263</v>
      </c>
      <c r="AOJ594" s="130" t="s">
        <v>263</v>
      </c>
      <c r="AOK594" s="47"/>
      <c r="AOL594" s="47"/>
      <c r="AOM594" s="47"/>
      <c r="AON594" s="47">
        <v>1187941</v>
      </c>
      <c r="AOO594" s="47">
        <v>1187941</v>
      </c>
      <c r="AOP594" s="47">
        <v>1187941</v>
      </c>
      <c r="AOQ594" s="130" t="s">
        <v>263</v>
      </c>
      <c r="AOR594" s="130" t="s">
        <v>263</v>
      </c>
      <c r="AOS594" s="130" t="s">
        <v>263</v>
      </c>
      <c r="AOT594" s="130" t="s">
        <v>263</v>
      </c>
      <c r="AOU594" s="130" t="s">
        <v>263</v>
      </c>
      <c r="AOV594" s="130" t="s">
        <v>263</v>
      </c>
      <c r="AOW594" s="130" t="s">
        <v>263</v>
      </c>
      <c r="AOX594" s="130" t="s">
        <v>263</v>
      </c>
      <c r="AOY594" s="130" t="s">
        <v>263</v>
      </c>
      <c r="AOZ594" s="130" t="s">
        <v>263</v>
      </c>
      <c r="APA594" s="130" t="s">
        <v>263</v>
      </c>
      <c r="APB594" s="130" t="s">
        <v>263</v>
      </c>
      <c r="APC594" s="130" t="s">
        <v>263</v>
      </c>
      <c r="APD594" s="130" t="s">
        <v>263</v>
      </c>
      <c r="APE594" s="130" t="s">
        <v>263</v>
      </c>
      <c r="APF594" s="47"/>
      <c r="APG594" s="47"/>
      <c r="APH594" s="47"/>
      <c r="API594" s="47">
        <v>1250420</v>
      </c>
      <c r="APJ594" s="47">
        <v>1250420</v>
      </c>
      <c r="APK594" s="47">
        <v>1250420</v>
      </c>
      <c r="APL594" s="130" t="s">
        <v>263</v>
      </c>
      <c r="APM594" s="130" t="s">
        <v>263</v>
      </c>
      <c r="APN594" s="130" t="s">
        <v>263</v>
      </c>
      <c r="APO594" s="130" t="s">
        <v>263</v>
      </c>
      <c r="APP594" s="130" t="s">
        <v>263</v>
      </c>
      <c r="APQ594" s="130" t="s">
        <v>263</v>
      </c>
      <c r="APR594" s="130" t="s">
        <v>263</v>
      </c>
      <c r="APS594" s="130" t="s">
        <v>263</v>
      </c>
      <c r="APT594" s="130" t="s">
        <v>263</v>
      </c>
      <c r="APU594" s="130" t="s">
        <v>263</v>
      </c>
      <c r="APV594" s="130" t="s">
        <v>263</v>
      </c>
      <c r="APW594" s="130" t="s">
        <v>263</v>
      </c>
      <c r="APX594" s="130" t="s">
        <v>263</v>
      </c>
      <c r="APY594" s="130" t="s">
        <v>263</v>
      </c>
      <c r="APZ594" s="130" t="s">
        <v>263</v>
      </c>
      <c r="AQA594" s="47"/>
      <c r="AQB594" s="47"/>
      <c r="AQC594" s="47"/>
      <c r="AQD594" s="47">
        <v>680565</v>
      </c>
      <c r="AQE594" s="47">
        <v>680565</v>
      </c>
      <c r="AQF594" s="47">
        <v>680565</v>
      </c>
      <c r="AQG594" s="130" t="s">
        <v>263</v>
      </c>
      <c r="AQH594" s="130" t="s">
        <v>263</v>
      </c>
      <c r="AQI594" s="130" t="s">
        <v>263</v>
      </c>
      <c r="AQJ594" s="130" t="s">
        <v>263</v>
      </c>
      <c r="AQK594" s="130" t="s">
        <v>263</v>
      </c>
      <c r="AQL594" s="130" t="s">
        <v>263</v>
      </c>
      <c r="AQM594" s="130" t="s">
        <v>263</v>
      </c>
      <c r="AQN594" s="130" t="s">
        <v>263</v>
      </c>
      <c r="AQO594" s="130" t="s">
        <v>263</v>
      </c>
      <c r="AQP594" s="130" t="s">
        <v>263</v>
      </c>
      <c r="AQQ594" s="130" t="s">
        <v>263</v>
      </c>
      <c r="AQR594" s="130" t="s">
        <v>263</v>
      </c>
      <c r="AQS594" s="130" t="s">
        <v>263</v>
      </c>
      <c r="AQT594" s="130" t="s">
        <v>263</v>
      </c>
      <c r="AQU594" s="130" t="s">
        <v>263</v>
      </c>
      <c r="AQV594" s="47"/>
      <c r="AQW594" s="47"/>
      <c r="AQX594" s="47"/>
      <c r="AQY594" s="47">
        <v>1071382</v>
      </c>
      <c r="AQZ594" s="47">
        <v>1071382</v>
      </c>
      <c r="ARA594" s="47">
        <v>1071382</v>
      </c>
      <c r="ARB594" s="130" t="s">
        <v>263</v>
      </c>
      <c r="ARC594" s="130" t="s">
        <v>263</v>
      </c>
      <c r="ARD594" s="130" t="s">
        <v>263</v>
      </c>
      <c r="ARE594" s="130" t="s">
        <v>263</v>
      </c>
      <c r="ARF594" s="130" t="s">
        <v>263</v>
      </c>
      <c r="ARG594" s="130" t="s">
        <v>263</v>
      </c>
      <c r="ARH594" s="130" t="s">
        <v>263</v>
      </c>
      <c r="ARI594" s="130" t="s">
        <v>263</v>
      </c>
      <c r="ARJ594" s="130" t="s">
        <v>263</v>
      </c>
      <c r="ARK594" s="130" t="s">
        <v>263</v>
      </c>
      <c r="ARL594" s="130" t="s">
        <v>263</v>
      </c>
      <c r="ARM594" s="130" t="s">
        <v>263</v>
      </c>
      <c r="ARN594" s="130" t="s">
        <v>263</v>
      </c>
      <c r="ARO594" s="130" t="s">
        <v>263</v>
      </c>
      <c r="ARP594" s="130" t="s">
        <v>263</v>
      </c>
      <c r="ARQ594" s="47"/>
      <c r="ARR594" s="47"/>
      <c r="ARS594" s="47"/>
      <c r="ART594" s="47">
        <v>508844</v>
      </c>
      <c r="ARU594" s="47">
        <v>508844</v>
      </c>
      <c r="ARV594" s="47">
        <v>508844</v>
      </c>
      <c r="ARW594" s="130" t="s">
        <v>263</v>
      </c>
      <c r="ARX594" s="130" t="s">
        <v>263</v>
      </c>
      <c r="ARY594" s="130" t="s">
        <v>263</v>
      </c>
      <c r="ARZ594" s="130" t="s">
        <v>263</v>
      </c>
      <c r="ASA594" s="130" t="s">
        <v>263</v>
      </c>
      <c r="ASB594" s="130" t="s">
        <v>263</v>
      </c>
      <c r="ASC594" s="130" t="s">
        <v>263</v>
      </c>
      <c r="ASD594" s="130" t="s">
        <v>263</v>
      </c>
      <c r="ASE594" s="130" t="s">
        <v>263</v>
      </c>
      <c r="ASF594" s="130" t="s">
        <v>263</v>
      </c>
      <c r="ASG594" s="130" t="s">
        <v>263</v>
      </c>
      <c r="ASH594" s="130" t="s">
        <v>263</v>
      </c>
      <c r="ASI594" s="130" t="s">
        <v>263</v>
      </c>
      <c r="ASJ594" s="130" t="s">
        <v>263</v>
      </c>
      <c r="ASK594" s="130" t="s">
        <v>263</v>
      </c>
      <c r="ASL594" s="47"/>
      <c r="ASM594" s="47"/>
      <c r="ASN594" s="47"/>
      <c r="ASO594" s="47">
        <v>1085670</v>
      </c>
      <c r="ASP594" s="47">
        <v>1085670</v>
      </c>
      <c r="ASQ594" s="47">
        <v>1085670</v>
      </c>
      <c r="ASR594" s="130" t="s">
        <v>263</v>
      </c>
      <c r="ASS594" s="130" t="s">
        <v>263</v>
      </c>
      <c r="AST594" s="130" t="s">
        <v>263</v>
      </c>
      <c r="ASU594" s="130" t="s">
        <v>263</v>
      </c>
      <c r="ASV594" s="130" t="s">
        <v>263</v>
      </c>
      <c r="ASW594" s="130" t="s">
        <v>263</v>
      </c>
      <c r="ASX594" s="130" t="s">
        <v>263</v>
      </c>
      <c r="ASY594" s="130" t="s">
        <v>263</v>
      </c>
      <c r="ASZ594" s="130" t="s">
        <v>263</v>
      </c>
      <c r="ATA594" s="130" t="s">
        <v>263</v>
      </c>
      <c r="ATB594" s="130" t="s">
        <v>263</v>
      </c>
      <c r="ATC594" s="130" t="s">
        <v>263</v>
      </c>
      <c r="ATD594" s="130" t="s">
        <v>263</v>
      </c>
      <c r="ATE594" s="130" t="s">
        <v>263</v>
      </c>
      <c r="ATF594" s="130" t="s">
        <v>263</v>
      </c>
      <c r="ATG594" s="47"/>
      <c r="ATH594" s="47"/>
      <c r="ATI594" s="47"/>
      <c r="ATJ594" s="47">
        <v>845803</v>
      </c>
      <c r="ATK594" s="47">
        <v>845803</v>
      </c>
      <c r="ATL594" s="47">
        <v>845803</v>
      </c>
      <c r="ATM594" s="130" t="s">
        <v>263</v>
      </c>
      <c r="ATN594" s="130" t="s">
        <v>263</v>
      </c>
      <c r="ATO594" s="130" t="s">
        <v>263</v>
      </c>
      <c r="ATP594" s="130" t="s">
        <v>263</v>
      </c>
      <c r="ATQ594" s="130" t="s">
        <v>263</v>
      </c>
      <c r="ATR594" s="130" t="s">
        <v>263</v>
      </c>
      <c r="ATS594" s="130" t="s">
        <v>263</v>
      </c>
      <c r="ATT594" s="130" t="s">
        <v>263</v>
      </c>
      <c r="ATU594" s="130" t="s">
        <v>263</v>
      </c>
      <c r="ATV594" s="130" t="s">
        <v>263</v>
      </c>
      <c r="ATW594" s="130" t="s">
        <v>263</v>
      </c>
      <c r="ATX594" s="130" t="s">
        <v>263</v>
      </c>
      <c r="ATY594" s="130" t="s">
        <v>263</v>
      </c>
      <c r="ATZ594" s="130" t="s">
        <v>263</v>
      </c>
      <c r="AUA594" s="130" t="s">
        <v>263</v>
      </c>
      <c r="AUB594" s="47"/>
      <c r="AUC594" s="47"/>
      <c r="AUD594" s="47"/>
      <c r="AUE594" s="47">
        <v>1529546</v>
      </c>
      <c r="AUF594" s="47">
        <v>1529546</v>
      </c>
      <c r="AUG594" s="47">
        <v>1529546</v>
      </c>
      <c r="AUH594" s="130" t="s">
        <v>263</v>
      </c>
      <c r="AUI594" s="130" t="s">
        <v>263</v>
      </c>
      <c r="AUJ594" s="130" t="s">
        <v>263</v>
      </c>
      <c r="AUK594" s="130" t="s">
        <v>263</v>
      </c>
      <c r="AUL594" s="130" t="s">
        <v>263</v>
      </c>
      <c r="AUM594" s="130" t="s">
        <v>263</v>
      </c>
      <c r="AUN594" s="130" t="s">
        <v>263</v>
      </c>
      <c r="AUO594" s="130" t="s">
        <v>263</v>
      </c>
      <c r="AUP594" s="130" t="s">
        <v>263</v>
      </c>
      <c r="AUQ594" s="130" t="s">
        <v>263</v>
      </c>
      <c r="AUR594" s="130" t="s">
        <v>263</v>
      </c>
      <c r="AUS594" s="130" t="s">
        <v>263</v>
      </c>
      <c r="AUT594" s="130" t="s">
        <v>263</v>
      </c>
      <c r="AUU594" s="130" t="s">
        <v>263</v>
      </c>
      <c r="AUV594" s="130" t="s">
        <v>263</v>
      </c>
      <c r="AUW594" s="47"/>
      <c r="AUX594" s="47"/>
      <c r="AUY594" s="47"/>
      <c r="AUZ594" s="47">
        <v>1329977</v>
      </c>
      <c r="AVA594" s="47">
        <v>1329977</v>
      </c>
      <c r="AVB594" s="47">
        <v>1329977</v>
      </c>
      <c r="AVC594" s="130" t="s">
        <v>263</v>
      </c>
      <c r="AVD594" s="130" t="s">
        <v>263</v>
      </c>
      <c r="AVE594" s="130" t="s">
        <v>263</v>
      </c>
      <c r="AVF594" s="130" t="s">
        <v>263</v>
      </c>
      <c r="AVG594" s="130" t="s">
        <v>263</v>
      </c>
      <c r="AVH594" s="130" t="s">
        <v>263</v>
      </c>
      <c r="AVI594" s="130" t="s">
        <v>263</v>
      </c>
      <c r="AVJ594" s="130" t="s">
        <v>263</v>
      </c>
      <c r="AVK594" s="130" t="s">
        <v>263</v>
      </c>
      <c r="AVL594" s="130" t="s">
        <v>263</v>
      </c>
      <c r="AVM594" s="130" t="s">
        <v>263</v>
      </c>
      <c r="AVN594" s="130" t="s">
        <v>263</v>
      </c>
      <c r="AVO594" s="130" t="s">
        <v>263</v>
      </c>
      <c r="AVP594" s="130" t="s">
        <v>263</v>
      </c>
      <c r="AVQ594" s="130" t="s">
        <v>263</v>
      </c>
      <c r="AVR594" s="133">
        <f t="shared" ref="AVR594:AVW595" si="1882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133">
        <f t="shared" si="1882"/>
        <v>0</v>
      </c>
      <c r="AVT594" s="133">
        <f t="shared" si="1882"/>
        <v>0</v>
      </c>
      <c r="AVU594" s="133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56225400</v>
      </c>
      <c r="AVV594" s="133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56225400</v>
      </c>
      <c r="AVW594" s="133">
        <f t="shared" si="1882"/>
        <v>56225400</v>
      </c>
    </row>
    <row r="595" spans="1:1271" ht="74.25" customHeight="1">
      <c r="A595" s="196" t="s">
        <v>262</v>
      </c>
      <c r="B595" s="31"/>
      <c r="C595" s="30" t="s">
        <v>271</v>
      </c>
      <c r="D595" s="450"/>
      <c r="E595" s="451"/>
      <c r="F595" s="39"/>
      <c r="G595" s="39"/>
      <c r="H595" s="39"/>
      <c r="I595" s="131"/>
      <c r="J595" s="131"/>
      <c r="K595" s="131"/>
      <c r="L595" s="130" t="s">
        <v>263</v>
      </c>
      <c r="M595" s="130" t="s">
        <v>263</v>
      </c>
      <c r="N595" s="130" t="s">
        <v>263</v>
      </c>
      <c r="O595" s="130" t="s">
        <v>263</v>
      </c>
      <c r="P595" s="130" t="s">
        <v>263</v>
      </c>
      <c r="Q595" s="130" t="s">
        <v>263</v>
      </c>
      <c r="R595" s="130" t="s">
        <v>263</v>
      </c>
      <c r="S595" s="130" t="s">
        <v>263</v>
      </c>
      <c r="T595" s="130" t="s">
        <v>263</v>
      </c>
      <c r="U595" s="130" t="s">
        <v>263</v>
      </c>
      <c r="V595" s="130" t="s">
        <v>263</v>
      </c>
      <c r="W595" s="130" t="s">
        <v>263</v>
      </c>
      <c r="X595" s="130" t="s">
        <v>263</v>
      </c>
      <c r="Y595" s="130" t="s">
        <v>263</v>
      </c>
      <c r="Z595" s="130" t="s">
        <v>263</v>
      </c>
      <c r="AA595" s="47">
        <v>16858000</v>
      </c>
      <c r="AB595" s="47">
        <v>12084000</v>
      </c>
      <c r="AC595" s="47">
        <v>12903400</v>
      </c>
      <c r="AD595" s="47">
        <v>10281947.92</v>
      </c>
      <c r="AE595" s="47">
        <v>10218785</v>
      </c>
      <c r="AF595" s="47">
        <v>9882348</v>
      </c>
      <c r="AG595" s="130" t="s">
        <v>263</v>
      </c>
      <c r="AH595" s="130" t="s">
        <v>263</v>
      </c>
      <c r="AI595" s="130" t="s">
        <v>263</v>
      </c>
      <c r="AJ595" s="130" t="s">
        <v>263</v>
      </c>
      <c r="AK595" s="130" t="s">
        <v>263</v>
      </c>
      <c r="AL595" s="130" t="s">
        <v>263</v>
      </c>
      <c r="AM595" s="130" t="s">
        <v>263</v>
      </c>
      <c r="AN595" s="130" t="s">
        <v>263</v>
      </c>
      <c r="AO595" s="130" t="s">
        <v>263</v>
      </c>
      <c r="AP595" s="130" t="s">
        <v>263</v>
      </c>
      <c r="AQ595" s="130" t="s">
        <v>263</v>
      </c>
      <c r="AR595" s="130" t="s">
        <v>263</v>
      </c>
      <c r="AS595" s="130" t="s">
        <v>263</v>
      </c>
      <c r="AT595" s="130" t="s">
        <v>263</v>
      </c>
      <c r="AU595" s="130" t="s">
        <v>263</v>
      </c>
      <c r="AV595" s="47">
        <v>26543700</v>
      </c>
      <c r="AW595" s="47">
        <v>26803700</v>
      </c>
      <c r="AX595" s="47">
        <v>28568200</v>
      </c>
      <c r="AY595" s="47">
        <v>15204511.109999999</v>
      </c>
      <c r="AZ595" s="47">
        <v>14874224</v>
      </c>
      <c r="BA595" s="47">
        <v>14452635</v>
      </c>
      <c r="BB595" s="130" t="s">
        <v>263</v>
      </c>
      <c r="BC595" s="130" t="s">
        <v>263</v>
      </c>
      <c r="BD595" s="130" t="s">
        <v>263</v>
      </c>
      <c r="BE595" s="130" t="s">
        <v>263</v>
      </c>
      <c r="BF595" s="130" t="s">
        <v>263</v>
      </c>
      <c r="BG595" s="130" t="s">
        <v>263</v>
      </c>
      <c r="BH595" s="130" t="s">
        <v>263</v>
      </c>
      <c r="BI595" s="130" t="s">
        <v>263</v>
      </c>
      <c r="BJ595" s="130" t="s">
        <v>263</v>
      </c>
      <c r="BK595" s="130" t="s">
        <v>263</v>
      </c>
      <c r="BL595" s="130" t="s">
        <v>263</v>
      </c>
      <c r="BM595" s="130" t="s">
        <v>263</v>
      </c>
      <c r="BN595" s="130" t="s">
        <v>263</v>
      </c>
      <c r="BO595" s="130" t="s">
        <v>263</v>
      </c>
      <c r="BP595" s="130" t="s">
        <v>263</v>
      </c>
      <c r="BQ595" s="47">
        <v>14015800</v>
      </c>
      <c r="BR595" s="47">
        <v>14491700</v>
      </c>
      <c r="BS595" s="47">
        <v>15484800</v>
      </c>
      <c r="BT595" s="47">
        <v>10755807.710000001</v>
      </c>
      <c r="BU595" s="47">
        <v>10472197</v>
      </c>
      <c r="BV595" s="47">
        <v>10065132</v>
      </c>
      <c r="BW595" s="130" t="s">
        <v>263</v>
      </c>
      <c r="BX595" s="130" t="s">
        <v>263</v>
      </c>
      <c r="BY595" s="130" t="s">
        <v>263</v>
      </c>
      <c r="BZ595" s="130" t="s">
        <v>263</v>
      </c>
      <c r="CA595" s="130" t="s">
        <v>263</v>
      </c>
      <c r="CB595" s="130" t="s">
        <v>263</v>
      </c>
      <c r="CC595" s="130" t="s">
        <v>263</v>
      </c>
      <c r="CD595" s="130" t="s">
        <v>263</v>
      </c>
      <c r="CE595" s="130" t="s">
        <v>263</v>
      </c>
      <c r="CF595" s="130" t="s">
        <v>263</v>
      </c>
      <c r="CG595" s="130" t="s">
        <v>263</v>
      </c>
      <c r="CH595" s="130" t="s">
        <v>263</v>
      </c>
      <c r="CI595" s="130" t="s">
        <v>263</v>
      </c>
      <c r="CJ595" s="130" t="s">
        <v>263</v>
      </c>
      <c r="CK595" s="130" t="s">
        <v>263</v>
      </c>
      <c r="CL595" s="47"/>
      <c r="CM595" s="47"/>
      <c r="CN595" s="47"/>
      <c r="CO595" s="47"/>
      <c r="CP595" s="47"/>
      <c r="CQ595" s="47"/>
      <c r="CR595" s="130" t="s">
        <v>263</v>
      </c>
      <c r="CS595" s="130" t="s">
        <v>263</v>
      </c>
      <c r="CT595" s="130" t="s">
        <v>263</v>
      </c>
      <c r="CU595" s="130" t="s">
        <v>263</v>
      </c>
      <c r="CV595" s="130" t="s">
        <v>263</v>
      </c>
      <c r="CW595" s="130" t="s">
        <v>263</v>
      </c>
      <c r="CX595" s="130" t="s">
        <v>263</v>
      </c>
      <c r="CY595" s="130" t="s">
        <v>263</v>
      </c>
      <c r="CZ595" s="130" t="s">
        <v>263</v>
      </c>
      <c r="DA595" s="130" t="s">
        <v>263</v>
      </c>
      <c r="DB595" s="130" t="s">
        <v>263</v>
      </c>
      <c r="DC595" s="130" t="s">
        <v>263</v>
      </c>
      <c r="DD595" s="130" t="s">
        <v>263</v>
      </c>
      <c r="DE595" s="130" t="s">
        <v>263</v>
      </c>
      <c r="DF595" s="130" t="s">
        <v>263</v>
      </c>
      <c r="DG595" s="47">
        <v>6869400</v>
      </c>
      <c r="DH595" s="47">
        <v>6772900</v>
      </c>
      <c r="DI595" s="47">
        <v>7162800</v>
      </c>
      <c r="DJ595" s="47">
        <v>5541656.6900000004</v>
      </c>
      <c r="DK595" s="47">
        <v>5276055</v>
      </c>
      <c r="DL595" s="47">
        <v>5126360</v>
      </c>
      <c r="DM595" s="130" t="s">
        <v>263</v>
      </c>
      <c r="DN595" s="130" t="s">
        <v>263</v>
      </c>
      <c r="DO595" s="130" t="s">
        <v>263</v>
      </c>
      <c r="DP595" s="130" t="s">
        <v>263</v>
      </c>
      <c r="DQ595" s="130" t="s">
        <v>263</v>
      </c>
      <c r="DR595" s="130" t="s">
        <v>263</v>
      </c>
      <c r="DS595" s="130" t="s">
        <v>263</v>
      </c>
      <c r="DT595" s="130" t="s">
        <v>263</v>
      </c>
      <c r="DU595" s="130" t="s">
        <v>263</v>
      </c>
      <c r="DV595" s="130" t="s">
        <v>263</v>
      </c>
      <c r="DW595" s="130" t="s">
        <v>263</v>
      </c>
      <c r="DX595" s="130" t="s">
        <v>263</v>
      </c>
      <c r="DY595" s="130" t="s">
        <v>263</v>
      </c>
      <c r="DZ595" s="130" t="s">
        <v>263</v>
      </c>
      <c r="EA595" s="130" t="s">
        <v>263</v>
      </c>
      <c r="EB595" s="47">
        <v>8158100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130" t="s">
        <v>263</v>
      </c>
      <c r="EI595" s="130" t="s">
        <v>263</v>
      </c>
      <c r="EJ595" s="130" t="s">
        <v>263</v>
      </c>
      <c r="EK595" s="130" t="s">
        <v>263</v>
      </c>
      <c r="EL595" s="130" t="s">
        <v>263</v>
      </c>
      <c r="EM595" s="130" t="s">
        <v>263</v>
      </c>
      <c r="EN595" s="130" t="s">
        <v>263</v>
      </c>
      <c r="EO595" s="130" t="s">
        <v>263</v>
      </c>
      <c r="EP595" s="130" t="s">
        <v>263</v>
      </c>
      <c r="EQ595" s="130" t="s">
        <v>263</v>
      </c>
      <c r="ER595" s="130" t="s">
        <v>263</v>
      </c>
      <c r="ES595" s="130" t="s">
        <v>263</v>
      </c>
      <c r="ET595" s="130" t="s">
        <v>263</v>
      </c>
      <c r="EU595" s="130" t="s">
        <v>263</v>
      </c>
      <c r="EV595" s="130" t="s">
        <v>263</v>
      </c>
      <c r="EW595" s="47">
        <v>6250100</v>
      </c>
      <c r="EX595" s="47">
        <v>6676300</v>
      </c>
      <c r="EY595" s="47">
        <v>7167400</v>
      </c>
      <c r="EZ595" s="47">
        <v>2701712.65</v>
      </c>
      <c r="FA595" s="47">
        <v>2275381</v>
      </c>
      <c r="FB595" s="47">
        <v>2197244</v>
      </c>
      <c r="FC595" s="130" t="s">
        <v>263</v>
      </c>
      <c r="FD595" s="130" t="s">
        <v>263</v>
      </c>
      <c r="FE595" s="130" t="s">
        <v>263</v>
      </c>
      <c r="FF595" s="130" t="s">
        <v>263</v>
      </c>
      <c r="FG595" s="130" t="s">
        <v>263</v>
      </c>
      <c r="FH595" s="130" t="s">
        <v>263</v>
      </c>
      <c r="FI595" s="130" t="s">
        <v>263</v>
      </c>
      <c r="FJ595" s="130" t="s">
        <v>263</v>
      </c>
      <c r="FK595" s="130" t="s">
        <v>263</v>
      </c>
      <c r="FL595" s="130" t="s">
        <v>263</v>
      </c>
      <c r="FM595" s="130" t="s">
        <v>263</v>
      </c>
      <c r="FN595" s="130" t="s">
        <v>263</v>
      </c>
      <c r="FO595" s="130" t="s">
        <v>263</v>
      </c>
      <c r="FP595" s="130" t="s">
        <v>263</v>
      </c>
      <c r="FQ595" s="130" t="s">
        <v>263</v>
      </c>
      <c r="FR595" s="47">
        <v>9054500</v>
      </c>
      <c r="FS595" s="47">
        <v>8831300</v>
      </c>
      <c r="FT595" s="47">
        <v>9344100</v>
      </c>
      <c r="FU595" s="47">
        <v>4560432.1900000004</v>
      </c>
      <c r="FV595" s="47">
        <v>4239592</v>
      </c>
      <c r="FW595" s="47">
        <v>4108770</v>
      </c>
      <c r="FX595" s="130" t="s">
        <v>263</v>
      </c>
      <c r="FY595" s="130" t="s">
        <v>263</v>
      </c>
      <c r="FZ595" s="130" t="s">
        <v>263</v>
      </c>
      <c r="GA595" s="130" t="s">
        <v>263</v>
      </c>
      <c r="GB595" s="130" t="s">
        <v>263</v>
      </c>
      <c r="GC595" s="130" t="s">
        <v>263</v>
      </c>
      <c r="GD595" s="130" t="s">
        <v>263</v>
      </c>
      <c r="GE595" s="130" t="s">
        <v>263</v>
      </c>
      <c r="GF595" s="130" t="s">
        <v>263</v>
      </c>
      <c r="GG595" s="130" t="s">
        <v>263</v>
      </c>
      <c r="GH595" s="130" t="s">
        <v>263</v>
      </c>
      <c r="GI595" s="130" t="s">
        <v>263</v>
      </c>
      <c r="GJ595" s="130" t="s">
        <v>263</v>
      </c>
      <c r="GK595" s="130" t="s">
        <v>263</v>
      </c>
      <c r="GL595" s="130" t="s">
        <v>263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130" t="s">
        <v>263</v>
      </c>
      <c r="GT595" s="130" t="s">
        <v>263</v>
      </c>
      <c r="GU595" s="130" t="s">
        <v>263</v>
      </c>
      <c r="GV595" s="130" t="s">
        <v>263</v>
      </c>
      <c r="GW595" s="130" t="s">
        <v>263</v>
      </c>
      <c r="GX595" s="130" t="s">
        <v>263</v>
      </c>
      <c r="GY595" s="130" t="s">
        <v>263</v>
      </c>
      <c r="GZ595" s="130" t="s">
        <v>263</v>
      </c>
      <c r="HA595" s="130" t="s">
        <v>263</v>
      </c>
      <c r="HB595" s="130" t="s">
        <v>263</v>
      </c>
      <c r="HC595" s="130" t="s">
        <v>263</v>
      </c>
      <c r="HD595" s="130" t="s">
        <v>263</v>
      </c>
      <c r="HE595" s="130" t="s">
        <v>263</v>
      </c>
      <c r="HF595" s="130" t="s">
        <v>263</v>
      </c>
      <c r="HG595" s="130" t="s">
        <v>263</v>
      </c>
      <c r="HH595" s="47">
        <v>6222600</v>
      </c>
      <c r="HI595" s="47">
        <v>6250300</v>
      </c>
      <c r="HJ595" s="47">
        <v>6606100</v>
      </c>
      <c r="HK595" s="47">
        <v>3607835.47</v>
      </c>
      <c r="HL595" s="47">
        <v>3313957</v>
      </c>
      <c r="HM595" s="47">
        <v>3196518</v>
      </c>
      <c r="HN595" s="130" t="s">
        <v>263</v>
      </c>
      <c r="HO595" s="130" t="s">
        <v>263</v>
      </c>
      <c r="HP595" s="130" t="s">
        <v>263</v>
      </c>
      <c r="HQ595" s="130" t="s">
        <v>263</v>
      </c>
      <c r="HR595" s="130" t="s">
        <v>263</v>
      </c>
      <c r="HS595" s="130" t="s">
        <v>263</v>
      </c>
      <c r="HT595" s="130" t="s">
        <v>263</v>
      </c>
      <c r="HU595" s="130" t="s">
        <v>263</v>
      </c>
      <c r="HV595" s="130" t="s">
        <v>263</v>
      </c>
      <c r="HW595" s="130" t="s">
        <v>263</v>
      </c>
      <c r="HX595" s="130" t="s">
        <v>263</v>
      </c>
      <c r="HY595" s="130" t="s">
        <v>263</v>
      </c>
      <c r="HZ595" s="130" t="s">
        <v>263</v>
      </c>
      <c r="IA595" s="130" t="s">
        <v>263</v>
      </c>
      <c r="IB595" s="130" t="s">
        <v>263</v>
      </c>
      <c r="IC595" s="47">
        <v>18471000</v>
      </c>
      <c r="ID595" s="47">
        <v>20294600</v>
      </c>
      <c r="IE595" s="47">
        <v>21612600</v>
      </c>
      <c r="IF595" s="47">
        <v>10988426.16</v>
      </c>
      <c r="IG595" s="47">
        <v>10093118</v>
      </c>
      <c r="IH595" s="47">
        <v>9655958</v>
      </c>
      <c r="II595" s="130" t="s">
        <v>263</v>
      </c>
      <c r="IJ595" s="130" t="s">
        <v>263</v>
      </c>
      <c r="IK595" s="130" t="s">
        <v>263</v>
      </c>
      <c r="IL595" s="130" t="s">
        <v>263</v>
      </c>
      <c r="IM595" s="130" t="s">
        <v>263</v>
      </c>
      <c r="IN595" s="130" t="s">
        <v>263</v>
      </c>
      <c r="IO595" s="130" t="s">
        <v>263</v>
      </c>
      <c r="IP595" s="130" t="s">
        <v>263</v>
      </c>
      <c r="IQ595" s="130" t="s">
        <v>263</v>
      </c>
      <c r="IR595" s="130" t="s">
        <v>263</v>
      </c>
      <c r="IS595" s="130" t="s">
        <v>263</v>
      </c>
      <c r="IT595" s="130" t="s">
        <v>263</v>
      </c>
      <c r="IU595" s="130" t="s">
        <v>263</v>
      </c>
      <c r="IV595" s="130" t="s">
        <v>263</v>
      </c>
      <c r="IW595" s="130" t="s">
        <v>263</v>
      </c>
      <c r="IX595" s="47">
        <v>8453600</v>
      </c>
      <c r="IY595" s="47">
        <v>8814700</v>
      </c>
      <c r="IZ595" s="47">
        <v>9340300</v>
      </c>
      <c r="JA595" s="47">
        <v>4353752.88</v>
      </c>
      <c r="JB595" s="47">
        <v>4030539</v>
      </c>
      <c r="JC595" s="47">
        <v>3836007</v>
      </c>
      <c r="JD595" s="130" t="s">
        <v>263</v>
      </c>
      <c r="JE595" s="130" t="s">
        <v>263</v>
      </c>
      <c r="JF595" s="130" t="s">
        <v>263</v>
      </c>
      <c r="JG595" s="130" t="s">
        <v>263</v>
      </c>
      <c r="JH595" s="130" t="s">
        <v>263</v>
      </c>
      <c r="JI595" s="130" t="s">
        <v>263</v>
      </c>
      <c r="JJ595" s="130" t="s">
        <v>263</v>
      </c>
      <c r="JK595" s="130" t="s">
        <v>263</v>
      </c>
      <c r="JL595" s="130" t="s">
        <v>263</v>
      </c>
      <c r="JM595" s="130" t="s">
        <v>263</v>
      </c>
      <c r="JN595" s="130" t="s">
        <v>263</v>
      </c>
      <c r="JO595" s="130" t="s">
        <v>263</v>
      </c>
      <c r="JP595" s="130" t="s">
        <v>263</v>
      </c>
      <c r="JQ595" s="130" t="s">
        <v>263</v>
      </c>
      <c r="JR595" s="130" t="s">
        <v>263</v>
      </c>
      <c r="JS595" s="47">
        <v>6243400</v>
      </c>
      <c r="JT595" s="47">
        <v>6922900</v>
      </c>
      <c r="JU595" s="47">
        <v>7324500</v>
      </c>
      <c r="JV595" s="47">
        <v>3567410.46</v>
      </c>
      <c r="JW595" s="47">
        <v>3106577</v>
      </c>
      <c r="JX595" s="47">
        <v>3048291</v>
      </c>
      <c r="JY595" s="130" t="s">
        <v>263</v>
      </c>
      <c r="JZ595" s="130" t="s">
        <v>263</v>
      </c>
      <c r="KA595" s="130" t="s">
        <v>263</v>
      </c>
      <c r="KB595" s="130" t="s">
        <v>263</v>
      </c>
      <c r="KC595" s="130" t="s">
        <v>263</v>
      </c>
      <c r="KD595" s="130" t="s">
        <v>263</v>
      </c>
      <c r="KE595" s="130" t="s">
        <v>263</v>
      </c>
      <c r="KF595" s="130" t="s">
        <v>263</v>
      </c>
      <c r="KG595" s="130" t="s">
        <v>263</v>
      </c>
      <c r="KH595" s="130" t="s">
        <v>263</v>
      </c>
      <c r="KI595" s="130" t="s">
        <v>263</v>
      </c>
      <c r="KJ595" s="130" t="s">
        <v>263</v>
      </c>
      <c r="KK595" s="130" t="s">
        <v>263</v>
      </c>
      <c r="KL595" s="130" t="s">
        <v>263</v>
      </c>
      <c r="KM595" s="130" t="s">
        <v>263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v>5819212</v>
      </c>
      <c r="KS595" s="47">
        <v>5566471</v>
      </c>
      <c r="KT595" s="130" t="s">
        <v>263</v>
      </c>
      <c r="KU595" s="130" t="s">
        <v>263</v>
      </c>
      <c r="KV595" s="130" t="s">
        <v>263</v>
      </c>
      <c r="KW595" s="130" t="s">
        <v>263</v>
      </c>
      <c r="KX595" s="130" t="s">
        <v>263</v>
      </c>
      <c r="KY595" s="130" t="s">
        <v>263</v>
      </c>
      <c r="KZ595" s="130" t="s">
        <v>263</v>
      </c>
      <c r="LA595" s="130" t="s">
        <v>263</v>
      </c>
      <c r="LB595" s="130" t="s">
        <v>263</v>
      </c>
      <c r="LC595" s="130" t="s">
        <v>263</v>
      </c>
      <c r="LD595" s="130" t="s">
        <v>263</v>
      </c>
      <c r="LE595" s="130" t="s">
        <v>263</v>
      </c>
      <c r="LF595" s="130" t="s">
        <v>263</v>
      </c>
      <c r="LG595" s="130" t="s">
        <v>263</v>
      </c>
      <c r="LH595" s="130" t="s">
        <v>263</v>
      </c>
      <c r="LI595" s="47">
        <v>14478900</v>
      </c>
      <c r="LJ595" s="47">
        <v>16824400</v>
      </c>
      <c r="LK595" s="47">
        <v>17844700</v>
      </c>
      <c r="LL595" s="47">
        <v>7167288.2199999997</v>
      </c>
      <c r="LM595" s="47">
        <v>6941621</v>
      </c>
      <c r="LN595" s="47">
        <v>6711265</v>
      </c>
      <c r="LO595" s="130" t="s">
        <v>263</v>
      </c>
      <c r="LP595" s="130" t="s">
        <v>263</v>
      </c>
      <c r="LQ595" s="130" t="s">
        <v>263</v>
      </c>
      <c r="LR595" s="130" t="s">
        <v>263</v>
      </c>
      <c r="LS595" s="130" t="s">
        <v>263</v>
      </c>
      <c r="LT595" s="130" t="s">
        <v>263</v>
      </c>
      <c r="LU595" s="130" t="s">
        <v>263</v>
      </c>
      <c r="LV595" s="130" t="s">
        <v>263</v>
      </c>
      <c r="LW595" s="130" t="s">
        <v>263</v>
      </c>
      <c r="LX595" s="130" t="s">
        <v>263</v>
      </c>
      <c r="LY595" s="130" t="s">
        <v>263</v>
      </c>
      <c r="LZ595" s="130" t="s">
        <v>263</v>
      </c>
      <c r="MA595" s="130" t="s">
        <v>263</v>
      </c>
      <c r="MB595" s="130" t="s">
        <v>263</v>
      </c>
      <c r="MC595" s="130" t="s">
        <v>263</v>
      </c>
      <c r="MD595" s="47">
        <v>5410200</v>
      </c>
      <c r="ME595" s="47">
        <v>5748100</v>
      </c>
      <c r="MF595" s="47">
        <v>6097000</v>
      </c>
      <c r="MG595" s="47">
        <v>3424707.65</v>
      </c>
      <c r="MH595" s="47">
        <v>3240606</v>
      </c>
      <c r="MI595" s="47">
        <v>3139900</v>
      </c>
      <c r="MJ595" s="130" t="s">
        <v>263</v>
      </c>
      <c r="MK595" s="130" t="s">
        <v>263</v>
      </c>
      <c r="ML595" s="130" t="s">
        <v>263</v>
      </c>
      <c r="MM595" s="130" t="s">
        <v>263</v>
      </c>
      <c r="MN595" s="130" t="s">
        <v>263</v>
      </c>
      <c r="MO595" s="130" t="s">
        <v>263</v>
      </c>
      <c r="MP595" s="130" t="s">
        <v>263</v>
      </c>
      <c r="MQ595" s="130" t="s">
        <v>263</v>
      </c>
      <c r="MR595" s="130" t="s">
        <v>263</v>
      </c>
      <c r="MS595" s="130" t="s">
        <v>263</v>
      </c>
      <c r="MT595" s="130" t="s">
        <v>263</v>
      </c>
      <c r="MU595" s="130" t="s">
        <v>263</v>
      </c>
      <c r="MV595" s="130" t="s">
        <v>263</v>
      </c>
      <c r="MW595" s="130" t="s">
        <v>263</v>
      </c>
      <c r="MX595" s="130" t="s">
        <v>263</v>
      </c>
      <c r="MY595" s="47">
        <v>9165300</v>
      </c>
      <c r="MZ595" s="47">
        <v>9537000</v>
      </c>
      <c r="NA595" s="47">
        <v>10146500</v>
      </c>
      <c r="NB595" s="47">
        <v>6928832.7800000003</v>
      </c>
      <c r="NC595" s="47">
        <v>6258187</v>
      </c>
      <c r="ND595" s="47">
        <v>5963349</v>
      </c>
      <c r="NE595" s="130" t="s">
        <v>263</v>
      </c>
      <c r="NF595" s="130" t="s">
        <v>263</v>
      </c>
      <c r="NG595" s="130" t="s">
        <v>263</v>
      </c>
      <c r="NH595" s="130" t="s">
        <v>263</v>
      </c>
      <c r="NI595" s="130" t="s">
        <v>263</v>
      </c>
      <c r="NJ595" s="130" t="s">
        <v>263</v>
      </c>
      <c r="NK595" s="130" t="s">
        <v>263</v>
      </c>
      <c r="NL595" s="130" t="s">
        <v>263</v>
      </c>
      <c r="NM595" s="130" t="s">
        <v>263</v>
      </c>
      <c r="NN595" s="130" t="s">
        <v>263</v>
      </c>
      <c r="NO595" s="130" t="s">
        <v>263</v>
      </c>
      <c r="NP595" s="130" t="s">
        <v>263</v>
      </c>
      <c r="NQ595" s="130" t="s">
        <v>263</v>
      </c>
      <c r="NR595" s="130" t="s">
        <v>263</v>
      </c>
      <c r="NS595" s="130" t="s">
        <v>263</v>
      </c>
      <c r="NT595" s="47">
        <v>15076900</v>
      </c>
      <c r="NU595" s="47">
        <v>15615800</v>
      </c>
      <c r="NV595" s="47">
        <v>16492100</v>
      </c>
      <c r="NW595" s="47">
        <v>7166209.1399999997</v>
      </c>
      <c r="NX595" s="47">
        <v>6790381</v>
      </c>
      <c r="NY595" s="47">
        <v>6524891</v>
      </c>
      <c r="NZ595" s="130" t="s">
        <v>263</v>
      </c>
      <c r="OA595" s="130" t="s">
        <v>263</v>
      </c>
      <c r="OB595" s="130" t="s">
        <v>263</v>
      </c>
      <c r="OC595" s="130" t="s">
        <v>263</v>
      </c>
      <c r="OD595" s="130" t="s">
        <v>263</v>
      </c>
      <c r="OE595" s="130" t="s">
        <v>263</v>
      </c>
      <c r="OF595" s="130" t="s">
        <v>263</v>
      </c>
      <c r="OG595" s="130" t="s">
        <v>263</v>
      </c>
      <c r="OH595" s="130" t="s">
        <v>263</v>
      </c>
      <c r="OI595" s="130" t="s">
        <v>263</v>
      </c>
      <c r="OJ595" s="130" t="s">
        <v>263</v>
      </c>
      <c r="OK595" s="130" t="s">
        <v>263</v>
      </c>
      <c r="OL595" s="130" t="s">
        <v>263</v>
      </c>
      <c r="OM595" s="130" t="s">
        <v>263</v>
      </c>
      <c r="ON595" s="130" t="s">
        <v>263</v>
      </c>
      <c r="OO595" s="47">
        <v>8163700</v>
      </c>
      <c r="OP595" s="47">
        <v>7994700</v>
      </c>
      <c r="OQ595" s="47">
        <v>8515300</v>
      </c>
      <c r="OR595" s="47">
        <v>5306140.41</v>
      </c>
      <c r="OS595" s="47">
        <v>4928536</v>
      </c>
      <c r="OT595" s="47">
        <v>4765950</v>
      </c>
      <c r="OU595" s="130" t="s">
        <v>263</v>
      </c>
      <c r="OV595" s="130" t="s">
        <v>263</v>
      </c>
      <c r="OW595" s="130" t="s">
        <v>263</v>
      </c>
      <c r="OX595" s="130" t="s">
        <v>263</v>
      </c>
      <c r="OY595" s="130" t="s">
        <v>263</v>
      </c>
      <c r="OZ595" s="130" t="s">
        <v>263</v>
      </c>
      <c r="PA595" s="130" t="s">
        <v>263</v>
      </c>
      <c r="PB595" s="130" t="s">
        <v>263</v>
      </c>
      <c r="PC595" s="130" t="s">
        <v>263</v>
      </c>
      <c r="PD595" s="130" t="s">
        <v>263</v>
      </c>
      <c r="PE595" s="130" t="s">
        <v>263</v>
      </c>
      <c r="PF595" s="130" t="s">
        <v>263</v>
      </c>
      <c r="PG595" s="130" t="s">
        <v>263</v>
      </c>
      <c r="PH595" s="130" t="s">
        <v>263</v>
      </c>
      <c r="PI595" s="130" t="s">
        <v>263</v>
      </c>
      <c r="PJ595" s="47">
        <v>11912300</v>
      </c>
      <c r="PK595" s="47">
        <v>12464600</v>
      </c>
      <c r="PL595" s="47">
        <v>13227300</v>
      </c>
      <c r="PM595" s="47">
        <v>4642092.0199999996</v>
      </c>
      <c r="PN595" s="47">
        <v>4153794</v>
      </c>
      <c r="PO595" s="47">
        <v>4037387</v>
      </c>
      <c r="PP595" s="130" t="s">
        <v>263</v>
      </c>
      <c r="PQ595" s="130" t="s">
        <v>263</v>
      </c>
      <c r="PR595" s="130" t="s">
        <v>263</v>
      </c>
      <c r="PS595" s="130" t="s">
        <v>263</v>
      </c>
      <c r="PT595" s="130" t="s">
        <v>263</v>
      </c>
      <c r="PU595" s="130" t="s">
        <v>263</v>
      </c>
      <c r="PV595" s="130" t="s">
        <v>263</v>
      </c>
      <c r="PW595" s="130" t="s">
        <v>263</v>
      </c>
      <c r="PX595" s="130" t="s">
        <v>263</v>
      </c>
      <c r="PY595" s="130" t="s">
        <v>263</v>
      </c>
      <c r="PZ595" s="130" t="s">
        <v>263</v>
      </c>
      <c r="QA595" s="130" t="s">
        <v>263</v>
      </c>
      <c r="QB595" s="130" t="s">
        <v>263</v>
      </c>
      <c r="QC595" s="130" t="s">
        <v>263</v>
      </c>
      <c r="QD595" s="130" t="s">
        <v>263</v>
      </c>
      <c r="QE595" s="47">
        <v>10472100</v>
      </c>
      <c r="QF595" s="47">
        <v>11278400</v>
      </c>
      <c r="QG595" s="47">
        <v>12019600</v>
      </c>
      <c r="QH595" s="47">
        <v>6724949.21</v>
      </c>
      <c r="QI595" s="47">
        <v>6321613</v>
      </c>
      <c r="QJ595" s="47">
        <v>6112330</v>
      </c>
      <c r="QK595" s="130" t="s">
        <v>263</v>
      </c>
      <c r="QL595" s="130" t="s">
        <v>263</v>
      </c>
      <c r="QM595" s="130" t="s">
        <v>263</v>
      </c>
      <c r="QN595" s="130" t="s">
        <v>263</v>
      </c>
      <c r="QO595" s="130" t="s">
        <v>263</v>
      </c>
      <c r="QP595" s="130" t="s">
        <v>263</v>
      </c>
      <c r="QQ595" s="130" t="s">
        <v>263</v>
      </c>
      <c r="QR595" s="130" t="s">
        <v>263</v>
      </c>
      <c r="QS595" s="130" t="s">
        <v>263</v>
      </c>
      <c r="QT595" s="130" t="s">
        <v>263</v>
      </c>
      <c r="QU595" s="130" t="s">
        <v>263</v>
      </c>
      <c r="QV595" s="130" t="s">
        <v>263</v>
      </c>
      <c r="QW595" s="130" t="s">
        <v>263</v>
      </c>
      <c r="QX595" s="130" t="s">
        <v>263</v>
      </c>
      <c r="QY595" s="130" t="s">
        <v>263</v>
      </c>
      <c r="QZ595" s="47">
        <v>14311600</v>
      </c>
      <c r="RA595" s="47">
        <v>14531900</v>
      </c>
      <c r="RB595" s="47">
        <v>15392600</v>
      </c>
      <c r="RC595" s="47">
        <v>8082389.7800000003</v>
      </c>
      <c r="RD595" s="47">
        <v>7487298</v>
      </c>
      <c r="RE595" s="47">
        <v>7128251</v>
      </c>
      <c r="RF595" s="130" t="s">
        <v>263</v>
      </c>
      <c r="RG595" s="130" t="s">
        <v>263</v>
      </c>
      <c r="RH595" s="130" t="s">
        <v>263</v>
      </c>
      <c r="RI595" s="130" t="s">
        <v>263</v>
      </c>
      <c r="RJ595" s="130" t="s">
        <v>263</v>
      </c>
      <c r="RK595" s="130" t="s">
        <v>263</v>
      </c>
      <c r="RL595" s="130" t="s">
        <v>263</v>
      </c>
      <c r="RM595" s="130" t="s">
        <v>263</v>
      </c>
      <c r="RN595" s="130" t="s">
        <v>263</v>
      </c>
      <c r="RO595" s="130" t="s">
        <v>263</v>
      </c>
      <c r="RP595" s="130" t="s">
        <v>263</v>
      </c>
      <c r="RQ595" s="130" t="s">
        <v>263</v>
      </c>
      <c r="RR595" s="130" t="s">
        <v>263</v>
      </c>
      <c r="RS595" s="130" t="s">
        <v>263</v>
      </c>
      <c r="RT595" s="130" t="s">
        <v>263</v>
      </c>
      <c r="RU595" s="47">
        <v>22130700</v>
      </c>
      <c r="RV595" s="47">
        <v>22731900</v>
      </c>
      <c r="RW595" s="47">
        <v>24147000</v>
      </c>
      <c r="RX595" s="47">
        <v>9564861.4399999995</v>
      </c>
      <c r="RY595" s="47">
        <v>9013364</v>
      </c>
      <c r="RZ595" s="47">
        <v>8586085</v>
      </c>
      <c r="SA595" s="130" t="s">
        <v>263</v>
      </c>
      <c r="SB595" s="130" t="s">
        <v>263</v>
      </c>
      <c r="SC595" s="130" t="s">
        <v>263</v>
      </c>
      <c r="SD595" s="130" t="s">
        <v>263</v>
      </c>
      <c r="SE595" s="130" t="s">
        <v>263</v>
      </c>
      <c r="SF595" s="130" t="s">
        <v>263</v>
      </c>
      <c r="SG595" s="130" t="s">
        <v>263</v>
      </c>
      <c r="SH595" s="130" t="s">
        <v>263</v>
      </c>
      <c r="SI595" s="130" t="s">
        <v>263</v>
      </c>
      <c r="SJ595" s="130" t="s">
        <v>263</v>
      </c>
      <c r="SK595" s="130" t="s">
        <v>263</v>
      </c>
      <c r="SL595" s="130" t="s">
        <v>263</v>
      </c>
      <c r="SM595" s="130" t="s">
        <v>263</v>
      </c>
      <c r="SN595" s="130" t="s">
        <v>263</v>
      </c>
      <c r="SO595" s="130" t="s">
        <v>263</v>
      </c>
      <c r="SP595" s="47">
        <v>15067400</v>
      </c>
      <c r="SQ595" s="47">
        <v>18327300</v>
      </c>
      <c r="SR595" s="47">
        <v>19274400</v>
      </c>
      <c r="SS595" s="47">
        <v>6402471.5</v>
      </c>
      <c r="ST595" s="47">
        <v>5808138</v>
      </c>
      <c r="SU595" s="47">
        <v>5578063</v>
      </c>
      <c r="SV595" s="130" t="s">
        <v>263</v>
      </c>
      <c r="SW595" s="130" t="s">
        <v>263</v>
      </c>
      <c r="SX595" s="130" t="s">
        <v>263</v>
      </c>
      <c r="SY595" s="130" t="s">
        <v>263</v>
      </c>
      <c r="SZ595" s="130" t="s">
        <v>263</v>
      </c>
      <c r="TA595" s="130" t="s">
        <v>263</v>
      </c>
      <c r="TB595" s="130" t="s">
        <v>263</v>
      </c>
      <c r="TC595" s="130" t="s">
        <v>263</v>
      </c>
      <c r="TD595" s="130" t="s">
        <v>263</v>
      </c>
      <c r="TE595" s="130" t="s">
        <v>263</v>
      </c>
      <c r="TF595" s="130" t="s">
        <v>263</v>
      </c>
      <c r="TG595" s="130" t="s">
        <v>263</v>
      </c>
      <c r="TH595" s="130" t="s">
        <v>263</v>
      </c>
      <c r="TI595" s="130" t="s">
        <v>263</v>
      </c>
      <c r="TJ595" s="130" t="s">
        <v>263</v>
      </c>
      <c r="TK595" s="47">
        <v>5815400</v>
      </c>
      <c r="TL595" s="47">
        <v>6363300</v>
      </c>
      <c r="TM595" s="47">
        <v>6780900</v>
      </c>
      <c r="TN595" s="47">
        <v>3334861.32</v>
      </c>
      <c r="TO595" s="47">
        <v>3146555</v>
      </c>
      <c r="TP595" s="47">
        <v>3040232</v>
      </c>
      <c r="TQ595" s="130" t="s">
        <v>263</v>
      </c>
      <c r="TR595" s="130" t="s">
        <v>263</v>
      </c>
      <c r="TS595" s="130" t="s">
        <v>263</v>
      </c>
      <c r="TT595" s="130" t="s">
        <v>263</v>
      </c>
      <c r="TU595" s="130" t="s">
        <v>263</v>
      </c>
      <c r="TV595" s="130" t="s">
        <v>263</v>
      </c>
      <c r="TW595" s="130" t="s">
        <v>263</v>
      </c>
      <c r="TX595" s="130" t="s">
        <v>263</v>
      </c>
      <c r="TY595" s="130" t="s">
        <v>263</v>
      </c>
      <c r="TZ595" s="130" t="s">
        <v>263</v>
      </c>
      <c r="UA595" s="130" t="s">
        <v>263</v>
      </c>
      <c r="UB595" s="130" t="s">
        <v>263</v>
      </c>
      <c r="UC595" s="130" t="s">
        <v>263</v>
      </c>
      <c r="UD595" s="130" t="s">
        <v>263</v>
      </c>
      <c r="UE595" s="130" t="s">
        <v>263</v>
      </c>
      <c r="UF595" s="47">
        <v>14873200</v>
      </c>
      <c r="UG595" s="47">
        <v>16808700</v>
      </c>
      <c r="UH595" s="47">
        <v>17855500</v>
      </c>
      <c r="UI595" s="47">
        <v>9646024.6300000008</v>
      </c>
      <c r="UJ595" s="47">
        <v>9105819</v>
      </c>
      <c r="UK595" s="47">
        <v>8732361</v>
      </c>
      <c r="UL595" s="130" t="s">
        <v>263</v>
      </c>
      <c r="UM595" s="130" t="s">
        <v>263</v>
      </c>
      <c r="UN595" s="130" t="s">
        <v>263</v>
      </c>
      <c r="UO595" s="130" t="s">
        <v>263</v>
      </c>
      <c r="UP595" s="130" t="s">
        <v>263</v>
      </c>
      <c r="UQ595" s="130" t="s">
        <v>263</v>
      </c>
      <c r="UR595" s="130" t="s">
        <v>263</v>
      </c>
      <c r="US595" s="130" t="s">
        <v>263</v>
      </c>
      <c r="UT595" s="130" t="s">
        <v>263</v>
      </c>
      <c r="UU595" s="130" t="s">
        <v>263</v>
      </c>
      <c r="UV595" s="130" t="s">
        <v>263</v>
      </c>
      <c r="UW595" s="130" t="s">
        <v>263</v>
      </c>
      <c r="UX595" s="130" t="s">
        <v>263</v>
      </c>
      <c r="UY595" s="130" t="s">
        <v>263</v>
      </c>
      <c r="UZ595" s="130" t="s">
        <v>263</v>
      </c>
      <c r="VA595" s="47">
        <v>18106000</v>
      </c>
      <c r="VB595" s="47">
        <v>19975000</v>
      </c>
      <c r="VC595" s="47">
        <v>21273800</v>
      </c>
      <c r="VD595" s="47">
        <v>10388266.25</v>
      </c>
      <c r="VE595" s="47">
        <v>9818643</v>
      </c>
      <c r="VF595" s="47">
        <v>9320186</v>
      </c>
      <c r="VG595" s="130" t="s">
        <v>263</v>
      </c>
      <c r="VH595" s="130" t="s">
        <v>263</v>
      </c>
      <c r="VI595" s="130" t="s">
        <v>263</v>
      </c>
      <c r="VJ595" s="130" t="s">
        <v>263</v>
      </c>
      <c r="VK595" s="130" t="s">
        <v>263</v>
      </c>
      <c r="VL595" s="130" t="s">
        <v>263</v>
      </c>
      <c r="VM595" s="130" t="s">
        <v>263</v>
      </c>
      <c r="VN595" s="130" t="s">
        <v>263</v>
      </c>
      <c r="VO595" s="130" t="s">
        <v>263</v>
      </c>
      <c r="VP595" s="130" t="s">
        <v>263</v>
      </c>
      <c r="VQ595" s="130" t="s">
        <v>263</v>
      </c>
      <c r="VR595" s="130" t="s">
        <v>263</v>
      </c>
      <c r="VS595" s="130" t="s">
        <v>263</v>
      </c>
      <c r="VT595" s="130" t="s">
        <v>263</v>
      </c>
      <c r="VU595" s="130" t="s">
        <v>263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130" t="s">
        <v>263</v>
      </c>
      <c r="WC595" s="130" t="s">
        <v>263</v>
      </c>
      <c r="WD595" s="130" t="s">
        <v>263</v>
      </c>
      <c r="WE595" s="130" t="s">
        <v>263</v>
      </c>
      <c r="WF595" s="130" t="s">
        <v>263</v>
      </c>
      <c r="WG595" s="130" t="s">
        <v>263</v>
      </c>
      <c r="WH595" s="130" t="s">
        <v>263</v>
      </c>
      <c r="WI595" s="130" t="s">
        <v>263</v>
      </c>
      <c r="WJ595" s="130" t="s">
        <v>263</v>
      </c>
      <c r="WK595" s="130" t="s">
        <v>263</v>
      </c>
      <c r="WL595" s="130" t="s">
        <v>263</v>
      </c>
      <c r="WM595" s="130" t="s">
        <v>263</v>
      </c>
      <c r="WN595" s="130" t="s">
        <v>263</v>
      </c>
      <c r="WO595" s="130" t="s">
        <v>263</v>
      </c>
      <c r="WP595" s="130" t="s">
        <v>263</v>
      </c>
      <c r="WQ595" s="47">
        <v>9232300</v>
      </c>
      <c r="WR595" s="47">
        <v>9348400</v>
      </c>
      <c r="WS595" s="47">
        <v>9892600</v>
      </c>
      <c r="WT595" s="47">
        <v>4293941.05</v>
      </c>
      <c r="WU595" s="47">
        <v>4096677</v>
      </c>
      <c r="WV595" s="47">
        <v>3965589</v>
      </c>
      <c r="WW595" s="130" t="s">
        <v>263</v>
      </c>
      <c r="WX595" s="130" t="s">
        <v>263</v>
      </c>
      <c r="WY595" s="130" t="s">
        <v>263</v>
      </c>
      <c r="WZ595" s="130" t="s">
        <v>263</v>
      </c>
      <c r="XA595" s="130" t="s">
        <v>263</v>
      </c>
      <c r="XB595" s="130" t="s">
        <v>263</v>
      </c>
      <c r="XC595" s="130" t="s">
        <v>263</v>
      </c>
      <c r="XD595" s="130" t="s">
        <v>263</v>
      </c>
      <c r="XE595" s="130" t="s">
        <v>263</v>
      </c>
      <c r="XF595" s="130" t="s">
        <v>263</v>
      </c>
      <c r="XG595" s="130" t="s">
        <v>263</v>
      </c>
      <c r="XH595" s="130" t="s">
        <v>263</v>
      </c>
      <c r="XI595" s="130" t="s">
        <v>263</v>
      </c>
      <c r="XJ595" s="130" t="s">
        <v>263</v>
      </c>
      <c r="XK595" s="130" t="s">
        <v>263</v>
      </c>
      <c r="XL595" s="47">
        <v>20309600</v>
      </c>
      <c r="XM595" s="47">
        <v>21322600</v>
      </c>
      <c r="XN595" s="47">
        <v>22581700</v>
      </c>
      <c r="XO595" s="47">
        <v>9134042.5999999996</v>
      </c>
      <c r="XP595" s="47">
        <v>8596301</v>
      </c>
      <c r="XQ595" s="47">
        <v>8255233</v>
      </c>
      <c r="XR595" s="130" t="s">
        <v>263</v>
      </c>
      <c r="XS595" s="130" t="s">
        <v>263</v>
      </c>
      <c r="XT595" s="130" t="s">
        <v>263</v>
      </c>
      <c r="XU595" s="130" t="s">
        <v>263</v>
      </c>
      <c r="XV595" s="130" t="s">
        <v>263</v>
      </c>
      <c r="XW595" s="130" t="s">
        <v>263</v>
      </c>
      <c r="XX595" s="130" t="s">
        <v>263</v>
      </c>
      <c r="XY595" s="130" t="s">
        <v>263</v>
      </c>
      <c r="XZ595" s="130" t="s">
        <v>263</v>
      </c>
      <c r="YA595" s="130" t="s">
        <v>263</v>
      </c>
      <c r="YB595" s="130" t="s">
        <v>263</v>
      </c>
      <c r="YC595" s="130" t="s">
        <v>263</v>
      </c>
      <c r="YD595" s="130" t="s">
        <v>263</v>
      </c>
      <c r="YE595" s="130" t="s">
        <v>263</v>
      </c>
      <c r="YF595" s="130" t="s">
        <v>263</v>
      </c>
      <c r="YG595" s="47">
        <v>17294700</v>
      </c>
      <c r="YH595" s="47">
        <v>17791800</v>
      </c>
      <c r="YI595" s="47">
        <v>18787200</v>
      </c>
      <c r="YJ595" s="47">
        <v>7341309.5700000003</v>
      </c>
      <c r="YK595" s="47">
        <v>6953906</v>
      </c>
      <c r="YL595" s="47">
        <v>6690769</v>
      </c>
      <c r="YM595" s="130" t="s">
        <v>263</v>
      </c>
      <c r="YN595" s="130" t="s">
        <v>263</v>
      </c>
      <c r="YO595" s="130" t="s">
        <v>263</v>
      </c>
      <c r="YP595" s="130" t="s">
        <v>263</v>
      </c>
      <c r="YQ595" s="130" t="s">
        <v>263</v>
      </c>
      <c r="YR595" s="130" t="s">
        <v>263</v>
      </c>
      <c r="YS595" s="130" t="s">
        <v>263</v>
      </c>
      <c r="YT595" s="130" t="s">
        <v>263</v>
      </c>
      <c r="YU595" s="130" t="s">
        <v>263</v>
      </c>
      <c r="YV595" s="130" t="s">
        <v>263</v>
      </c>
      <c r="YW595" s="130" t="s">
        <v>263</v>
      </c>
      <c r="YX595" s="130" t="s">
        <v>263</v>
      </c>
      <c r="YY595" s="130" t="s">
        <v>263</v>
      </c>
      <c r="YZ595" s="130" t="s">
        <v>263</v>
      </c>
      <c r="ZA595" s="130" t="s">
        <v>263</v>
      </c>
      <c r="ZB595" s="47">
        <v>11535700</v>
      </c>
      <c r="ZC595" s="47">
        <v>12433300</v>
      </c>
      <c r="ZD595" s="47">
        <v>13104100</v>
      </c>
      <c r="ZE595" s="47">
        <v>6064866.0300000003</v>
      </c>
      <c r="ZF595" s="47">
        <v>5784930</v>
      </c>
      <c r="ZG595" s="47">
        <v>5536358</v>
      </c>
      <c r="ZH595" s="130" t="s">
        <v>263</v>
      </c>
      <c r="ZI595" s="130" t="s">
        <v>263</v>
      </c>
      <c r="ZJ595" s="130" t="s">
        <v>263</v>
      </c>
      <c r="ZK595" s="130" t="s">
        <v>263</v>
      </c>
      <c r="ZL595" s="130" t="s">
        <v>263</v>
      </c>
      <c r="ZM595" s="130" t="s">
        <v>263</v>
      </c>
      <c r="ZN595" s="130" t="s">
        <v>263</v>
      </c>
      <c r="ZO595" s="130" t="s">
        <v>263</v>
      </c>
      <c r="ZP595" s="130" t="s">
        <v>263</v>
      </c>
      <c r="ZQ595" s="130" t="s">
        <v>263</v>
      </c>
      <c r="ZR595" s="130" t="s">
        <v>263</v>
      </c>
      <c r="ZS595" s="130" t="s">
        <v>263</v>
      </c>
      <c r="ZT595" s="130" t="s">
        <v>263</v>
      </c>
      <c r="ZU595" s="130" t="s">
        <v>263</v>
      </c>
      <c r="ZV595" s="130" t="s">
        <v>263</v>
      </c>
      <c r="ZW595" s="47">
        <v>6870800</v>
      </c>
      <c r="ZX595" s="47">
        <v>10467100</v>
      </c>
      <c r="ZY595" s="47">
        <v>11016700</v>
      </c>
      <c r="ZZ595" s="47">
        <v>4778277.37</v>
      </c>
      <c r="AAA595" s="47">
        <v>4367398</v>
      </c>
      <c r="AAB595" s="47">
        <v>4182730</v>
      </c>
      <c r="AAC595" s="130" t="s">
        <v>263</v>
      </c>
      <c r="AAD595" s="130" t="s">
        <v>263</v>
      </c>
      <c r="AAE595" s="130" t="s">
        <v>263</v>
      </c>
      <c r="AAF595" s="130" t="s">
        <v>263</v>
      </c>
      <c r="AAG595" s="130" t="s">
        <v>263</v>
      </c>
      <c r="AAH595" s="130" t="s">
        <v>263</v>
      </c>
      <c r="AAI595" s="130" t="s">
        <v>263</v>
      </c>
      <c r="AAJ595" s="130" t="s">
        <v>263</v>
      </c>
      <c r="AAK595" s="130" t="s">
        <v>263</v>
      </c>
      <c r="AAL595" s="130" t="s">
        <v>263</v>
      </c>
      <c r="AAM595" s="130" t="s">
        <v>263</v>
      </c>
      <c r="AAN595" s="130" t="s">
        <v>263</v>
      </c>
      <c r="AAO595" s="130" t="s">
        <v>263</v>
      </c>
      <c r="AAP595" s="130" t="s">
        <v>263</v>
      </c>
      <c r="AAQ595" s="130" t="s">
        <v>263</v>
      </c>
      <c r="AAR595" s="47">
        <v>7522400</v>
      </c>
      <c r="AAS595" s="47">
        <v>7621100</v>
      </c>
      <c r="AAT595" s="47">
        <v>8116500</v>
      </c>
      <c r="AAU595" s="47">
        <v>4272567.29</v>
      </c>
      <c r="AAV595" s="47">
        <v>3989675</v>
      </c>
      <c r="AAW595" s="47">
        <v>3822323</v>
      </c>
      <c r="AAX595" s="130" t="s">
        <v>263</v>
      </c>
      <c r="AAY595" s="130" t="s">
        <v>263</v>
      </c>
      <c r="AAZ595" s="130" t="s">
        <v>263</v>
      </c>
      <c r="ABA595" s="130" t="s">
        <v>263</v>
      </c>
      <c r="ABB595" s="130" t="s">
        <v>263</v>
      </c>
      <c r="ABC595" s="130" t="s">
        <v>263</v>
      </c>
      <c r="ABD595" s="130" t="s">
        <v>263</v>
      </c>
      <c r="ABE595" s="130" t="s">
        <v>263</v>
      </c>
      <c r="ABF595" s="130" t="s">
        <v>263</v>
      </c>
      <c r="ABG595" s="130" t="s">
        <v>263</v>
      </c>
      <c r="ABH595" s="130" t="s">
        <v>263</v>
      </c>
      <c r="ABI595" s="130" t="s">
        <v>263</v>
      </c>
      <c r="ABJ595" s="130" t="s">
        <v>263</v>
      </c>
      <c r="ABK595" s="130" t="s">
        <v>263</v>
      </c>
      <c r="ABL595" s="130" t="s">
        <v>263</v>
      </c>
      <c r="ABM595" s="47">
        <v>21765000</v>
      </c>
      <c r="ABN595" s="47">
        <v>22621000</v>
      </c>
      <c r="ABO595" s="47">
        <v>23914400</v>
      </c>
      <c r="ABP595" s="47">
        <v>6910267.04</v>
      </c>
      <c r="ABQ595" s="47">
        <v>6641054</v>
      </c>
      <c r="ABR595" s="47">
        <v>6318376</v>
      </c>
      <c r="ABS595" s="130" t="s">
        <v>263</v>
      </c>
      <c r="ABT595" s="130" t="s">
        <v>263</v>
      </c>
      <c r="ABU595" s="130" t="s">
        <v>263</v>
      </c>
      <c r="ABV595" s="130" t="s">
        <v>263</v>
      </c>
      <c r="ABW595" s="130" t="s">
        <v>263</v>
      </c>
      <c r="ABX595" s="130" t="s">
        <v>263</v>
      </c>
      <c r="ABY595" s="130" t="s">
        <v>263</v>
      </c>
      <c r="ABZ595" s="130" t="s">
        <v>263</v>
      </c>
      <c r="ACA595" s="130" t="s">
        <v>263</v>
      </c>
      <c r="ACB595" s="130" t="s">
        <v>263</v>
      </c>
      <c r="ACC595" s="130" t="s">
        <v>263</v>
      </c>
      <c r="ACD595" s="130" t="s">
        <v>263</v>
      </c>
      <c r="ACE595" s="130" t="s">
        <v>263</v>
      </c>
      <c r="ACF595" s="130" t="s">
        <v>263</v>
      </c>
      <c r="ACG595" s="130" t="s">
        <v>263</v>
      </c>
      <c r="ACH595" s="47">
        <v>15735800</v>
      </c>
      <c r="ACI595" s="47">
        <v>16878600</v>
      </c>
      <c r="ACJ595" s="47">
        <v>17673500</v>
      </c>
      <c r="ACK595" s="47">
        <v>4204752.84</v>
      </c>
      <c r="ACL595" s="47">
        <v>3701522</v>
      </c>
      <c r="ACM595" s="47">
        <v>3591201</v>
      </c>
      <c r="ACN595" s="130" t="s">
        <v>263</v>
      </c>
      <c r="ACO595" s="130" t="s">
        <v>263</v>
      </c>
      <c r="ACP595" s="130" t="s">
        <v>263</v>
      </c>
      <c r="ACQ595" s="130" t="s">
        <v>263</v>
      </c>
      <c r="ACR595" s="130" t="s">
        <v>263</v>
      </c>
      <c r="ACS595" s="130" t="s">
        <v>263</v>
      </c>
      <c r="ACT595" s="130" t="s">
        <v>263</v>
      </c>
      <c r="ACU595" s="130" t="s">
        <v>263</v>
      </c>
      <c r="ACV595" s="130" t="s">
        <v>263</v>
      </c>
      <c r="ACW595" s="130" t="s">
        <v>263</v>
      </c>
      <c r="ACX595" s="130" t="s">
        <v>263</v>
      </c>
      <c r="ACY595" s="130" t="s">
        <v>263</v>
      </c>
      <c r="ACZ595" s="130" t="s">
        <v>263</v>
      </c>
      <c r="ADA595" s="130" t="s">
        <v>263</v>
      </c>
      <c r="ADB595" s="130" t="s">
        <v>263</v>
      </c>
      <c r="ADC595" s="47">
        <v>10046200</v>
      </c>
      <c r="ADD595" s="47">
        <v>10280800</v>
      </c>
      <c r="ADE595" s="47">
        <v>10848600</v>
      </c>
      <c r="ADF595" s="47">
        <v>4437142.74</v>
      </c>
      <c r="ADG595" s="47">
        <v>4156848</v>
      </c>
      <c r="ADH595" s="47">
        <v>4009085</v>
      </c>
      <c r="ADI595" s="130" t="s">
        <v>263</v>
      </c>
      <c r="ADJ595" s="130" t="s">
        <v>263</v>
      </c>
      <c r="ADK595" s="130" t="s">
        <v>263</v>
      </c>
      <c r="ADL595" s="130" t="s">
        <v>263</v>
      </c>
      <c r="ADM595" s="130" t="s">
        <v>263</v>
      </c>
      <c r="ADN595" s="130" t="s">
        <v>263</v>
      </c>
      <c r="ADO595" s="130" t="s">
        <v>263</v>
      </c>
      <c r="ADP595" s="130" t="s">
        <v>263</v>
      </c>
      <c r="ADQ595" s="130" t="s">
        <v>263</v>
      </c>
      <c r="ADR595" s="130" t="s">
        <v>263</v>
      </c>
      <c r="ADS595" s="130" t="s">
        <v>263</v>
      </c>
      <c r="ADT595" s="130" t="s">
        <v>263</v>
      </c>
      <c r="ADU595" s="130" t="s">
        <v>263</v>
      </c>
      <c r="ADV595" s="130" t="s">
        <v>263</v>
      </c>
      <c r="ADW595" s="130" t="s">
        <v>263</v>
      </c>
      <c r="ADX595" s="47">
        <v>25675900</v>
      </c>
      <c r="ADY595" s="47">
        <v>27407100</v>
      </c>
      <c r="ADZ595" s="47">
        <v>29013400</v>
      </c>
      <c r="AEA595" s="47">
        <v>10803376.439999999</v>
      </c>
      <c r="AEB595" s="47">
        <v>10163137</v>
      </c>
      <c r="AEC595" s="47">
        <v>9724354</v>
      </c>
      <c r="AED595" s="130" t="s">
        <v>263</v>
      </c>
      <c r="AEE595" s="130" t="s">
        <v>263</v>
      </c>
      <c r="AEF595" s="130" t="s">
        <v>263</v>
      </c>
      <c r="AEG595" s="130" t="s">
        <v>263</v>
      </c>
      <c r="AEH595" s="130" t="s">
        <v>263</v>
      </c>
      <c r="AEI595" s="130" t="s">
        <v>263</v>
      </c>
      <c r="AEJ595" s="130" t="s">
        <v>263</v>
      </c>
      <c r="AEK595" s="130" t="s">
        <v>263</v>
      </c>
      <c r="AEL595" s="130" t="s">
        <v>263</v>
      </c>
      <c r="AEM595" s="130" t="s">
        <v>263</v>
      </c>
      <c r="AEN595" s="130" t="s">
        <v>263</v>
      </c>
      <c r="AEO595" s="130" t="s">
        <v>263</v>
      </c>
      <c r="AEP595" s="130" t="s">
        <v>263</v>
      </c>
      <c r="AEQ595" s="130" t="s">
        <v>263</v>
      </c>
      <c r="AER595" s="130" t="s">
        <v>263</v>
      </c>
      <c r="AES595" s="47">
        <v>13865200</v>
      </c>
      <c r="AET595" s="47">
        <v>14029200</v>
      </c>
      <c r="AEU595" s="47">
        <v>14805900</v>
      </c>
      <c r="AEV595" s="47">
        <v>4921625.66</v>
      </c>
      <c r="AEW595" s="47">
        <v>4535040</v>
      </c>
      <c r="AEX595" s="47">
        <v>4380183</v>
      </c>
      <c r="AEY595" s="130" t="s">
        <v>263</v>
      </c>
      <c r="AEZ595" s="130" t="s">
        <v>263</v>
      </c>
      <c r="AFA595" s="130" t="s">
        <v>263</v>
      </c>
      <c r="AFB595" s="130" t="s">
        <v>263</v>
      </c>
      <c r="AFC595" s="130" t="s">
        <v>263</v>
      </c>
      <c r="AFD595" s="130" t="s">
        <v>263</v>
      </c>
      <c r="AFE595" s="130" t="s">
        <v>263</v>
      </c>
      <c r="AFF595" s="130" t="s">
        <v>263</v>
      </c>
      <c r="AFG595" s="130" t="s">
        <v>263</v>
      </c>
      <c r="AFH595" s="130" t="s">
        <v>263</v>
      </c>
      <c r="AFI595" s="130" t="s">
        <v>263</v>
      </c>
      <c r="AFJ595" s="130" t="s">
        <v>263</v>
      </c>
      <c r="AFK595" s="130" t="s">
        <v>263</v>
      </c>
      <c r="AFL595" s="130" t="s">
        <v>263</v>
      </c>
      <c r="AFM595" s="130" t="s">
        <v>263</v>
      </c>
      <c r="AFN595" s="47">
        <v>7021500</v>
      </c>
      <c r="AFO595" s="47">
        <v>7339400</v>
      </c>
      <c r="AFP595" s="47">
        <v>7797400</v>
      </c>
      <c r="AFQ595" s="47">
        <v>3616115.47</v>
      </c>
      <c r="AFR595" s="47">
        <v>3423610</v>
      </c>
      <c r="AFS595" s="47">
        <v>3296764</v>
      </c>
      <c r="AFT595" s="130" t="s">
        <v>263</v>
      </c>
      <c r="AFU595" s="130" t="s">
        <v>263</v>
      </c>
      <c r="AFV595" s="130" t="s">
        <v>263</v>
      </c>
      <c r="AFW595" s="130" t="s">
        <v>263</v>
      </c>
      <c r="AFX595" s="130" t="s">
        <v>263</v>
      </c>
      <c r="AFY595" s="130" t="s">
        <v>263</v>
      </c>
      <c r="AFZ595" s="130" t="s">
        <v>263</v>
      </c>
      <c r="AGA595" s="130" t="s">
        <v>263</v>
      </c>
      <c r="AGB595" s="130" t="s">
        <v>263</v>
      </c>
      <c r="AGC595" s="130" t="s">
        <v>263</v>
      </c>
      <c r="AGD595" s="130" t="s">
        <v>263</v>
      </c>
      <c r="AGE595" s="130" t="s">
        <v>263</v>
      </c>
      <c r="AGF595" s="130" t="s">
        <v>263</v>
      </c>
      <c r="AGG595" s="130" t="s">
        <v>263</v>
      </c>
      <c r="AGH595" s="130" t="s">
        <v>263</v>
      </c>
      <c r="AGI595" s="47">
        <v>11274500</v>
      </c>
      <c r="AGJ595" s="47">
        <v>11921400</v>
      </c>
      <c r="AGK595" s="47">
        <v>12564800</v>
      </c>
      <c r="AGL595" s="47">
        <v>6161442.5300000003</v>
      </c>
      <c r="AGM595" s="47">
        <v>5695371</v>
      </c>
      <c r="AGN595" s="47">
        <v>5480884</v>
      </c>
      <c r="AGO595" s="130" t="s">
        <v>263</v>
      </c>
      <c r="AGP595" s="130" t="s">
        <v>263</v>
      </c>
      <c r="AGQ595" s="130" t="s">
        <v>263</v>
      </c>
      <c r="AGR595" s="130" t="s">
        <v>263</v>
      </c>
      <c r="AGS595" s="130" t="s">
        <v>263</v>
      </c>
      <c r="AGT595" s="130" t="s">
        <v>263</v>
      </c>
      <c r="AGU595" s="130" t="s">
        <v>263</v>
      </c>
      <c r="AGV595" s="130" t="s">
        <v>263</v>
      </c>
      <c r="AGW595" s="130" t="s">
        <v>263</v>
      </c>
      <c r="AGX595" s="130" t="s">
        <v>263</v>
      </c>
      <c r="AGY595" s="130" t="s">
        <v>263</v>
      </c>
      <c r="AGZ595" s="130" t="s">
        <v>263</v>
      </c>
      <c r="AHA595" s="130" t="s">
        <v>263</v>
      </c>
      <c r="AHB595" s="130" t="s">
        <v>263</v>
      </c>
      <c r="AHC595" s="130" t="s">
        <v>263</v>
      </c>
      <c r="AHD595" s="47">
        <v>3509100</v>
      </c>
      <c r="AHE595" s="47">
        <v>3712200</v>
      </c>
      <c r="AHF595" s="47">
        <v>3918400</v>
      </c>
      <c r="AHG595" s="47">
        <v>3042741.23</v>
      </c>
      <c r="AHH595" s="47">
        <v>2849037</v>
      </c>
      <c r="AHI595" s="47">
        <v>2743815</v>
      </c>
      <c r="AHJ595" s="130" t="s">
        <v>263</v>
      </c>
      <c r="AHK595" s="130" t="s">
        <v>263</v>
      </c>
      <c r="AHL595" s="130" t="s">
        <v>263</v>
      </c>
      <c r="AHM595" s="130" t="s">
        <v>263</v>
      </c>
      <c r="AHN595" s="130" t="s">
        <v>263</v>
      </c>
      <c r="AHO595" s="130" t="s">
        <v>263</v>
      </c>
      <c r="AHP595" s="130" t="s">
        <v>263</v>
      </c>
      <c r="AHQ595" s="130" t="s">
        <v>263</v>
      </c>
      <c r="AHR595" s="130" t="s">
        <v>263</v>
      </c>
      <c r="AHS595" s="130" t="s">
        <v>263</v>
      </c>
      <c r="AHT595" s="130" t="s">
        <v>263</v>
      </c>
      <c r="AHU595" s="130" t="s">
        <v>263</v>
      </c>
      <c r="AHV595" s="130" t="s">
        <v>263</v>
      </c>
      <c r="AHW595" s="130" t="s">
        <v>263</v>
      </c>
      <c r="AHX595" s="130" t="s">
        <v>263</v>
      </c>
      <c r="AHY595" s="47">
        <v>8440100</v>
      </c>
      <c r="AHZ595" s="47">
        <v>8762100</v>
      </c>
      <c r="AIA595" s="47">
        <v>9300600</v>
      </c>
      <c r="AIB595" s="47">
        <v>4351251.3600000003</v>
      </c>
      <c r="AIC595" s="47">
        <v>4093216</v>
      </c>
      <c r="AID595" s="47">
        <v>3931909</v>
      </c>
      <c r="AIE595" s="130" t="s">
        <v>263</v>
      </c>
      <c r="AIF595" s="130" t="s">
        <v>263</v>
      </c>
      <c r="AIG595" s="130" t="s">
        <v>263</v>
      </c>
      <c r="AIH595" s="130" t="s">
        <v>263</v>
      </c>
      <c r="AII595" s="130" t="s">
        <v>263</v>
      </c>
      <c r="AIJ595" s="130" t="s">
        <v>263</v>
      </c>
      <c r="AIK595" s="130" t="s">
        <v>263</v>
      </c>
      <c r="AIL595" s="130" t="s">
        <v>263</v>
      </c>
      <c r="AIM595" s="130" t="s">
        <v>263</v>
      </c>
      <c r="AIN595" s="130" t="s">
        <v>263</v>
      </c>
      <c r="AIO595" s="130" t="s">
        <v>263</v>
      </c>
      <c r="AIP595" s="130" t="s">
        <v>263</v>
      </c>
      <c r="AIQ595" s="130" t="s">
        <v>263</v>
      </c>
      <c r="AIR595" s="130" t="s">
        <v>263</v>
      </c>
      <c r="AIS595" s="130" t="s">
        <v>263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130" t="s">
        <v>263</v>
      </c>
      <c r="AJA595" s="130" t="s">
        <v>263</v>
      </c>
      <c r="AJB595" s="130" t="s">
        <v>263</v>
      </c>
      <c r="AJC595" s="130" t="s">
        <v>263</v>
      </c>
      <c r="AJD595" s="130" t="s">
        <v>263</v>
      </c>
      <c r="AJE595" s="130" t="s">
        <v>263</v>
      </c>
      <c r="AJF595" s="130" t="s">
        <v>263</v>
      </c>
      <c r="AJG595" s="130" t="s">
        <v>263</v>
      </c>
      <c r="AJH595" s="130" t="s">
        <v>263</v>
      </c>
      <c r="AJI595" s="130" t="s">
        <v>263</v>
      </c>
      <c r="AJJ595" s="130" t="s">
        <v>263</v>
      </c>
      <c r="AJK595" s="130" t="s">
        <v>263</v>
      </c>
      <c r="AJL595" s="130" t="s">
        <v>263</v>
      </c>
      <c r="AJM595" s="130" t="s">
        <v>263</v>
      </c>
      <c r="AJN595" s="130" t="s">
        <v>263</v>
      </c>
      <c r="AJO595" s="47">
        <v>12042200</v>
      </c>
      <c r="AJP595" s="47">
        <v>12096500</v>
      </c>
      <c r="AJQ595" s="47">
        <v>12762800</v>
      </c>
      <c r="AJR595" s="47">
        <v>6037173.1100000003</v>
      </c>
      <c r="AJS595" s="47">
        <v>5503539</v>
      </c>
      <c r="AJT595" s="47">
        <v>5304563</v>
      </c>
      <c r="AJU595" s="130" t="s">
        <v>263</v>
      </c>
      <c r="AJV595" s="130" t="s">
        <v>263</v>
      </c>
      <c r="AJW595" s="130" t="s">
        <v>263</v>
      </c>
      <c r="AJX595" s="130" t="s">
        <v>263</v>
      </c>
      <c r="AJY595" s="130" t="s">
        <v>263</v>
      </c>
      <c r="AJZ595" s="130" t="s">
        <v>263</v>
      </c>
      <c r="AKA595" s="130" t="s">
        <v>263</v>
      </c>
      <c r="AKB595" s="130" t="s">
        <v>263</v>
      </c>
      <c r="AKC595" s="130" t="s">
        <v>263</v>
      </c>
      <c r="AKD595" s="130" t="s">
        <v>263</v>
      </c>
      <c r="AKE595" s="130" t="s">
        <v>263</v>
      </c>
      <c r="AKF595" s="130" t="s">
        <v>263</v>
      </c>
      <c r="AKG595" s="130" t="s">
        <v>263</v>
      </c>
      <c r="AKH595" s="130" t="s">
        <v>263</v>
      </c>
      <c r="AKI595" s="130" t="s">
        <v>263</v>
      </c>
      <c r="AKJ595" s="47">
        <v>8326200</v>
      </c>
      <c r="AKK595" s="47">
        <v>8729200</v>
      </c>
      <c r="AKL595" s="47">
        <v>9247300</v>
      </c>
      <c r="AKM595" s="47">
        <v>4359894.37</v>
      </c>
      <c r="AKN595" s="47">
        <v>4039447</v>
      </c>
      <c r="AKO595" s="47">
        <v>3900395</v>
      </c>
      <c r="AKP595" s="130" t="s">
        <v>263</v>
      </c>
      <c r="AKQ595" s="130" t="s">
        <v>263</v>
      </c>
      <c r="AKR595" s="130" t="s">
        <v>263</v>
      </c>
      <c r="AKS595" s="130" t="s">
        <v>263</v>
      </c>
      <c r="AKT595" s="130" t="s">
        <v>263</v>
      </c>
      <c r="AKU595" s="130" t="s">
        <v>263</v>
      </c>
      <c r="AKV595" s="130" t="s">
        <v>263</v>
      </c>
      <c r="AKW595" s="130" t="s">
        <v>263</v>
      </c>
      <c r="AKX595" s="130" t="s">
        <v>263</v>
      </c>
      <c r="AKY595" s="130" t="s">
        <v>263</v>
      </c>
      <c r="AKZ595" s="130" t="s">
        <v>263</v>
      </c>
      <c r="ALA595" s="130" t="s">
        <v>263</v>
      </c>
      <c r="ALB595" s="130" t="s">
        <v>263</v>
      </c>
      <c r="ALC595" s="130" t="s">
        <v>263</v>
      </c>
      <c r="ALD595" s="130" t="s">
        <v>263</v>
      </c>
      <c r="ALE595" s="47">
        <v>8928100</v>
      </c>
      <c r="ALF595" s="47">
        <v>9093600</v>
      </c>
      <c r="ALG595" s="47">
        <v>9607400</v>
      </c>
      <c r="ALH595" s="47">
        <v>4646113.53</v>
      </c>
      <c r="ALI595" s="47">
        <v>4357580</v>
      </c>
      <c r="ALJ595" s="47">
        <v>4158927</v>
      </c>
      <c r="ALK595" s="130" t="s">
        <v>263</v>
      </c>
      <c r="ALL595" s="130" t="s">
        <v>263</v>
      </c>
      <c r="ALM595" s="130" t="s">
        <v>263</v>
      </c>
      <c r="ALN595" s="130" t="s">
        <v>263</v>
      </c>
      <c r="ALO595" s="130" t="s">
        <v>263</v>
      </c>
      <c r="ALP595" s="130" t="s">
        <v>263</v>
      </c>
      <c r="ALQ595" s="130" t="s">
        <v>263</v>
      </c>
      <c r="ALR595" s="130" t="s">
        <v>263</v>
      </c>
      <c r="ALS595" s="130" t="s">
        <v>263</v>
      </c>
      <c r="ALT595" s="130" t="s">
        <v>263</v>
      </c>
      <c r="ALU595" s="130" t="s">
        <v>263</v>
      </c>
      <c r="ALV595" s="130" t="s">
        <v>263</v>
      </c>
      <c r="ALW595" s="130" t="s">
        <v>263</v>
      </c>
      <c r="ALX595" s="130" t="s">
        <v>263</v>
      </c>
      <c r="ALY595" s="130" t="s">
        <v>263</v>
      </c>
      <c r="ALZ595" s="47">
        <v>7439700</v>
      </c>
      <c r="AMA595" s="47">
        <v>8057400</v>
      </c>
      <c r="AMB595" s="47">
        <v>8572300</v>
      </c>
      <c r="AMC595" s="47">
        <v>4558723.7699999996</v>
      </c>
      <c r="AMD595" s="47">
        <v>4238311</v>
      </c>
      <c r="AME595" s="47">
        <v>4045696</v>
      </c>
      <c r="AMF595" s="130" t="s">
        <v>263</v>
      </c>
      <c r="AMG595" s="130" t="s">
        <v>263</v>
      </c>
      <c r="AMH595" s="130" t="s">
        <v>263</v>
      </c>
      <c r="AMI595" s="130" t="s">
        <v>263</v>
      </c>
      <c r="AMJ595" s="130" t="s">
        <v>263</v>
      </c>
      <c r="AMK595" s="130" t="s">
        <v>263</v>
      </c>
      <c r="AML595" s="130" t="s">
        <v>263</v>
      </c>
      <c r="AMM595" s="130" t="s">
        <v>263</v>
      </c>
      <c r="AMN595" s="130" t="s">
        <v>263</v>
      </c>
      <c r="AMO595" s="130" t="s">
        <v>263</v>
      </c>
      <c r="AMP595" s="130" t="s">
        <v>263</v>
      </c>
      <c r="AMQ595" s="130" t="s">
        <v>263</v>
      </c>
      <c r="AMR595" s="130" t="s">
        <v>263</v>
      </c>
      <c r="AMS595" s="130" t="s">
        <v>263</v>
      </c>
      <c r="AMT595" s="130" t="s">
        <v>263</v>
      </c>
      <c r="AMU595" s="47">
        <v>19338900</v>
      </c>
      <c r="AMV595" s="47">
        <v>21265900</v>
      </c>
      <c r="AMW595" s="47">
        <v>22598300</v>
      </c>
      <c r="AMX595" s="47">
        <v>9202498.7899999991</v>
      </c>
      <c r="AMY595" s="47">
        <v>8767300</v>
      </c>
      <c r="AMZ595" s="47">
        <v>8381751</v>
      </c>
      <c r="ANA595" s="130" t="s">
        <v>263</v>
      </c>
      <c r="ANB595" s="130" t="s">
        <v>263</v>
      </c>
      <c r="ANC595" s="130" t="s">
        <v>263</v>
      </c>
      <c r="AND595" s="130" t="s">
        <v>263</v>
      </c>
      <c r="ANE595" s="130" t="s">
        <v>263</v>
      </c>
      <c r="ANF595" s="130" t="s">
        <v>263</v>
      </c>
      <c r="ANG595" s="130" t="s">
        <v>263</v>
      </c>
      <c r="ANH595" s="130" t="s">
        <v>263</v>
      </c>
      <c r="ANI595" s="130" t="s">
        <v>263</v>
      </c>
      <c r="ANJ595" s="130" t="s">
        <v>263</v>
      </c>
      <c r="ANK595" s="130" t="s">
        <v>263</v>
      </c>
      <c r="ANL595" s="130" t="s">
        <v>263</v>
      </c>
      <c r="ANM595" s="130" t="s">
        <v>263</v>
      </c>
      <c r="ANN595" s="130" t="s">
        <v>263</v>
      </c>
      <c r="ANO595" s="130" t="s">
        <v>263</v>
      </c>
      <c r="ANP595" s="47">
        <v>4047700</v>
      </c>
      <c r="ANQ595" s="47">
        <v>2765600</v>
      </c>
      <c r="ANR595" s="47">
        <v>2998400</v>
      </c>
      <c r="ANS595" s="47">
        <v>3111008.05</v>
      </c>
      <c r="ANT595" s="47">
        <v>2883443</v>
      </c>
      <c r="ANU595" s="47">
        <v>2821087</v>
      </c>
      <c r="ANV595" s="130" t="s">
        <v>263</v>
      </c>
      <c r="ANW595" s="130" t="s">
        <v>263</v>
      </c>
      <c r="ANX595" s="130" t="s">
        <v>263</v>
      </c>
      <c r="ANY595" s="130" t="s">
        <v>263</v>
      </c>
      <c r="ANZ595" s="130" t="s">
        <v>263</v>
      </c>
      <c r="AOA595" s="130" t="s">
        <v>263</v>
      </c>
      <c r="AOB595" s="130" t="s">
        <v>263</v>
      </c>
      <c r="AOC595" s="130" t="s">
        <v>263</v>
      </c>
      <c r="AOD595" s="130" t="s">
        <v>263</v>
      </c>
      <c r="AOE595" s="130" t="s">
        <v>263</v>
      </c>
      <c r="AOF595" s="130" t="s">
        <v>263</v>
      </c>
      <c r="AOG595" s="130" t="s">
        <v>263</v>
      </c>
      <c r="AOH595" s="130" t="s">
        <v>263</v>
      </c>
      <c r="AOI595" s="130" t="s">
        <v>263</v>
      </c>
      <c r="AOJ595" s="130" t="s">
        <v>263</v>
      </c>
      <c r="AOK595" s="47">
        <v>18067500</v>
      </c>
      <c r="AOL595" s="47">
        <v>18121800</v>
      </c>
      <c r="AOM595" s="47">
        <v>19348200</v>
      </c>
      <c r="AON595" s="47">
        <v>8249174.1399999997</v>
      </c>
      <c r="AOO595" s="47">
        <v>7822495</v>
      </c>
      <c r="AOP595" s="47">
        <v>7491886</v>
      </c>
      <c r="AOQ595" s="130" t="s">
        <v>263</v>
      </c>
      <c r="AOR595" s="130" t="s">
        <v>263</v>
      </c>
      <c r="AOS595" s="130" t="s">
        <v>263</v>
      </c>
      <c r="AOT595" s="130" t="s">
        <v>263</v>
      </c>
      <c r="AOU595" s="130" t="s">
        <v>263</v>
      </c>
      <c r="AOV595" s="130" t="s">
        <v>263</v>
      </c>
      <c r="AOW595" s="130" t="s">
        <v>263</v>
      </c>
      <c r="AOX595" s="130" t="s">
        <v>263</v>
      </c>
      <c r="AOY595" s="130" t="s">
        <v>263</v>
      </c>
      <c r="AOZ595" s="130" t="s">
        <v>263</v>
      </c>
      <c r="APA595" s="130" t="s">
        <v>263</v>
      </c>
      <c r="APB595" s="130" t="s">
        <v>263</v>
      </c>
      <c r="APC595" s="130" t="s">
        <v>263</v>
      </c>
      <c r="APD595" s="130" t="s">
        <v>263</v>
      </c>
      <c r="APE595" s="130" t="s">
        <v>263</v>
      </c>
      <c r="APF595" s="47">
        <v>15593300</v>
      </c>
      <c r="APG595" s="47">
        <v>17084800</v>
      </c>
      <c r="APH595" s="47">
        <v>18133700</v>
      </c>
      <c r="API595" s="47">
        <v>9556071.7200000007</v>
      </c>
      <c r="APJ595" s="47">
        <v>8763682</v>
      </c>
      <c r="APK595" s="47">
        <v>8327330</v>
      </c>
      <c r="APL595" s="130" t="s">
        <v>263</v>
      </c>
      <c r="APM595" s="130" t="s">
        <v>263</v>
      </c>
      <c r="APN595" s="130" t="s">
        <v>263</v>
      </c>
      <c r="APO595" s="130" t="s">
        <v>263</v>
      </c>
      <c r="APP595" s="130" t="s">
        <v>263</v>
      </c>
      <c r="APQ595" s="130" t="s">
        <v>263</v>
      </c>
      <c r="APR595" s="130" t="s">
        <v>263</v>
      </c>
      <c r="APS595" s="130" t="s">
        <v>263</v>
      </c>
      <c r="APT595" s="130" t="s">
        <v>263</v>
      </c>
      <c r="APU595" s="130" t="s">
        <v>263</v>
      </c>
      <c r="APV595" s="130" t="s">
        <v>263</v>
      </c>
      <c r="APW595" s="130" t="s">
        <v>263</v>
      </c>
      <c r="APX595" s="130" t="s">
        <v>263</v>
      </c>
      <c r="APY595" s="130" t="s">
        <v>263</v>
      </c>
      <c r="APZ595" s="130" t="s">
        <v>263</v>
      </c>
      <c r="AQA595" s="47">
        <v>8466700</v>
      </c>
      <c r="AQB595" s="47">
        <v>9221300</v>
      </c>
      <c r="AQC595" s="47">
        <v>9739700</v>
      </c>
      <c r="AQD595" s="47">
        <v>4688231.49</v>
      </c>
      <c r="AQE595" s="47">
        <v>4360655</v>
      </c>
      <c r="AQF595" s="47">
        <v>4177206</v>
      </c>
      <c r="AQG595" s="130" t="s">
        <v>263</v>
      </c>
      <c r="AQH595" s="130" t="s">
        <v>263</v>
      </c>
      <c r="AQI595" s="130" t="s">
        <v>263</v>
      </c>
      <c r="AQJ595" s="130" t="s">
        <v>263</v>
      </c>
      <c r="AQK595" s="130" t="s">
        <v>263</v>
      </c>
      <c r="AQL595" s="130" t="s">
        <v>263</v>
      </c>
      <c r="AQM595" s="130" t="s">
        <v>263</v>
      </c>
      <c r="AQN595" s="130" t="s">
        <v>263</v>
      </c>
      <c r="AQO595" s="130" t="s">
        <v>263</v>
      </c>
      <c r="AQP595" s="130" t="s">
        <v>263</v>
      </c>
      <c r="AQQ595" s="130" t="s">
        <v>263</v>
      </c>
      <c r="AQR595" s="130" t="s">
        <v>263</v>
      </c>
      <c r="AQS595" s="130" t="s">
        <v>263</v>
      </c>
      <c r="AQT595" s="130" t="s">
        <v>263</v>
      </c>
      <c r="AQU595" s="130" t="s">
        <v>263</v>
      </c>
      <c r="AQV595" s="47">
        <v>17464000</v>
      </c>
      <c r="AQW595" s="47">
        <v>18440300</v>
      </c>
      <c r="AQX595" s="47">
        <v>19659200</v>
      </c>
      <c r="AQY595" s="47">
        <v>7650415.6699999999</v>
      </c>
      <c r="AQZ595" s="47">
        <v>7183835</v>
      </c>
      <c r="ARA595" s="47">
        <v>6935986</v>
      </c>
      <c r="ARB595" s="130" t="s">
        <v>263</v>
      </c>
      <c r="ARC595" s="130" t="s">
        <v>263</v>
      </c>
      <c r="ARD595" s="130" t="s">
        <v>263</v>
      </c>
      <c r="ARE595" s="130" t="s">
        <v>263</v>
      </c>
      <c r="ARF595" s="130" t="s">
        <v>263</v>
      </c>
      <c r="ARG595" s="130" t="s">
        <v>263</v>
      </c>
      <c r="ARH595" s="130" t="s">
        <v>263</v>
      </c>
      <c r="ARI595" s="130" t="s">
        <v>263</v>
      </c>
      <c r="ARJ595" s="130" t="s">
        <v>263</v>
      </c>
      <c r="ARK595" s="130" t="s">
        <v>263</v>
      </c>
      <c r="ARL595" s="130" t="s">
        <v>263</v>
      </c>
      <c r="ARM595" s="130" t="s">
        <v>263</v>
      </c>
      <c r="ARN595" s="130" t="s">
        <v>263</v>
      </c>
      <c r="ARO595" s="130" t="s">
        <v>263</v>
      </c>
      <c r="ARP595" s="130" t="s">
        <v>263</v>
      </c>
      <c r="ARQ595" s="47">
        <v>7577300</v>
      </c>
      <c r="ARR595" s="47">
        <v>9821700</v>
      </c>
      <c r="ARS595" s="47">
        <v>10348700</v>
      </c>
      <c r="ART595" s="47">
        <v>4296526.18</v>
      </c>
      <c r="ARU595" s="47">
        <v>4111660</v>
      </c>
      <c r="ARV595" s="47">
        <v>3918460</v>
      </c>
      <c r="ARW595" s="130" t="s">
        <v>263</v>
      </c>
      <c r="ARX595" s="130" t="s">
        <v>263</v>
      </c>
      <c r="ARY595" s="130" t="s">
        <v>263</v>
      </c>
      <c r="ARZ595" s="130" t="s">
        <v>263</v>
      </c>
      <c r="ASA595" s="130" t="s">
        <v>263</v>
      </c>
      <c r="ASB595" s="130" t="s">
        <v>263</v>
      </c>
      <c r="ASC595" s="130" t="s">
        <v>263</v>
      </c>
      <c r="ASD595" s="130" t="s">
        <v>263</v>
      </c>
      <c r="ASE595" s="130" t="s">
        <v>263</v>
      </c>
      <c r="ASF595" s="130" t="s">
        <v>263</v>
      </c>
      <c r="ASG595" s="130" t="s">
        <v>263</v>
      </c>
      <c r="ASH595" s="130" t="s">
        <v>263</v>
      </c>
      <c r="ASI595" s="130" t="s">
        <v>263</v>
      </c>
      <c r="ASJ595" s="130" t="s">
        <v>263</v>
      </c>
      <c r="ASK595" s="130" t="s">
        <v>263</v>
      </c>
      <c r="ASL595" s="47">
        <v>17937400</v>
      </c>
      <c r="ASM595" s="47">
        <v>18416000</v>
      </c>
      <c r="ASN595" s="47">
        <v>19459100</v>
      </c>
      <c r="ASO595" s="47">
        <v>9223849.8300000001</v>
      </c>
      <c r="ASP595" s="47">
        <v>8670634</v>
      </c>
      <c r="ASQ595" s="47">
        <v>8207989</v>
      </c>
      <c r="ASR595" s="130" t="s">
        <v>263</v>
      </c>
      <c r="ASS595" s="130" t="s">
        <v>263</v>
      </c>
      <c r="AST595" s="130" t="s">
        <v>263</v>
      </c>
      <c r="ASU595" s="130" t="s">
        <v>263</v>
      </c>
      <c r="ASV595" s="130" t="s">
        <v>263</v>
      </c>
      <c r="ASW595" s="130" t="s">
        <v>263</v>
      </c>
      <c r="ASX595" s="130" t="s">
        <v>263</v>
      </c>
      <c r="ASY595" s="130" t="s">
        <v>263</v>
      </c>
      <c r="ASZ595" s="130" t="s">
        <v>263</v>
      </c>
      <c r="ATA595" s="130" t="s">
        <v>263</v>
      </c>
      <c r="ATB595" s="130" t="s">
        <v>263</v>
      </c>
      <c r="ATC595" s="130" t="s">
        <v>263</v>
      </c>
      <c r="ATD595" s="130" t="s">
        <v>263</v>
      </c>
      <c r="ATE595" s="130" t="s">
        <v>263</v>
      </c>
      <c r="ATF595" s="130" t="s">
        <v>263</v>
      </c>
      <c r="ATG595" s="47">
        <v>18468800</v>
      </c>
      <c r="ATH595" s="47">
        <v>19288500</v>
      </c>
      <c r="ATI595" s="47">
        <v>20425600</v>
      </c>
      <c r="ATJ595" s="47">
        <v>7623732.9100000001</v>
      </c>
      <c r="ATK595" s="47">
        <v>7211404</v>
      </c>
      <c r="ATL595" s="47">
        <v>6885110</v>
      </c>
      <c r="ATM595" s="130" t="s">
        <v>263</v>
      </c>
      <c r="ATN595" s="130" t="s">
        <v>263</v>
      </c>
      <c r="ATO595" s="130" t="s">
        <v>263</v>
      </c>
      <c r="ATP595" s="130" t="s">
        <v>263</v>
      </c>
      <c r="ATQ595" s="130" t="s">
        <v>263</v>
      </c>
      <c r="ATR595" s="130" t="s">
        <v>263</v>
      </c>
      <c r="ATS595" s="130" t="s">
        <v>263</v>
      </c>
      <c r="ATT595" s="130" t="s">
        <v>263</v>
      </c>
      <c r="ATU595" s="130" t="s">
        <v>263</v>
      </c>
      <c r="ATV595" s="130" t="s">
        <v>263</v>
      </c>
      <c r="ATW595" s="130" t="s">
        <v>263</v>
      </c>
      <c r="ATX595" s="130" t="s">
        <v>263</v>
      </c>
      <c r="ATY595" s="130" t="s">
        <v>263</v>
      </c>
      <c r="ATZ595" s="130" t="s">
        <v>263</v>
      </c>
      <c r="AUA595" s="130" t="s">
        <v>263</v>
      </c>
      <c r="AUB595" s="47">
        <v>29348400</v>
      </c>
      <c r="AUC595" s="47">
        <v>31452100</v>
      </c>
      <c r="AUD595" s="47">
        <v>33282100</v>
      </c>
      <c r="AUE595" s="47">
        <v>14540250.060000001</v>
      </c>
      <c r="AUF595" s="47">
        <v>13462567</v>
      </c>
      <c r="AUG595" s="47">
        <v>12740849</v>
      </c>
      <c r="AUH595" s="130" t="s">
        <v>263</v>
      </c>
      <c r="AUI595" s="130" t="s">
        <v>263</v>
      </c>
      <c r="AUJ595" s="130" t="s">
        <v>263</v>
      </c>
      <c r="AUK595" s="130" t="s">
        <v>263</v>
      </c>
      <c r="AUL595" s="130" t="s">
        <v>263</v>
      </c>
      <c r="AUM595" s="130" t="s">
        <v>263</v>
      </c>
      <c r="AUN595" s="130" t="s">
        <v>263</v>
      </c>
      <c r="AUO595" s="130" t="s">
        <v>263</v>
      </c>
      <c r="AUP595" s="130" t="s">
        <v>263</v>
      </c>
      <c r="AUQ595" s="130" t="s">
        <v>263</v>
      </c>
      <c r="AUR595" s="130" t="s">
        <v>263</v>
      </c>
      <c r="AUS595" s="130" t="s">
        <v>263</v>
      </c>
      <c r="AUT595" s="130" t="s">
        <v>263</v>
      </c>
      <c r="AUU595" s="130" t="s">
        <v>263</v>
      </c>
      <c r="AUV595" s="130" t="s">
        <v>263</v>
      </c>
      <c r="AUW595" s="47">
        <v>20350000</v>
      </c>
      <c r="AUX595" s="47">
        <v>21360400</v>
      </c>
      <c r="AUY595" s="47">
        <v>22594100</v>
      </c>
      <c r="AUZ595" s="47">
        <v>9952973.0399999991</v>
      </c>
      <c r="AVA595" s="47">
        <v>9238366</v>
      </c>
      <c r="AVB595" s="47">
        <v>8835274</v>
      </c>
      <c r="AVC595" s="130" t="s">
        <v>263</v>
      </c>
      <c r="AVD595" s="130" t="s">
        <v>263</v>
      </c>
      <c r="AVE595" s="130" t="s">
        <v>263</v>
      </c>
      <c r="AVF595" s="130" t="s">
        <v>263</v>
      </c>
      <c r="AVG595" s="130" t="s">
        <v>263</v>
      </c>
      <c r="AVH595" s="130" t="s">
        <v>263</v>
      </c>
      <c r="AVI595" s="130" t="s">
        <v>263</v>
      </c>
      <c r="AVJ595" s="130" t="s">
        <v>263</v>
      </c>
      <c r="AVK595" s="130" t="s">
        <v>263</v>
      </c>
      <c r="AVL595" s="130" t="s">
        <v>263</v>
      </c>
      <c r="AVM595" s="130" t="s">
        <v>263</v>
      </c>
      <c r="AVN595" s="130" t="s">
        <v>263</v>
      </c>
      <c r="AVO595" s="130" t="s">
        <v>263</v>
      </c>
      <c r="AVP595" s="130" t="s">
        <v>263</v>
      </c>
      <c r="AVQ595" s="130" t="s">
        <v>263</v>
      </c>
      <c r="AVR595" s="133">
        <f t="shared" si="1882"/>
        <v>707137100</v>
      </c>
      <c r="AVS595" s="133">
        <f t="shared" si="1882"/>
        <v>743968900</v>
      </c>
      <c r="AVT595" s="133">
        <f t="shared" si="1882"/>
        <v>788736100</v>
      </c>
      <c r="AVU595" s="133">
        <f t="shared" si="1882"/>
        <v>363474619.19999999</v>
      </c>
      <c r="AVV595" s="133">
        <f t="shared" si="1882"/>
        <v>340742300</v>
      </c>
      <c r="AVW595" s="133">
        <f t="shared" si="1882"/>
        <v>327032400</v>
      </c>
    </row>
    <row r="597" spans="1:1271">
      <c r="C597" s="305" t="s">
        <v>64</v>
      </c>
      <c r="I597" s="305" t="s">
        <v>66</v>
      </c>
    </row>
    <row r="598" spans="1:1271">
      <c r="C598" s="305"/>
    </row>
    <row r="599" spans="1:1271">
      <c r="C599" s="305" t="s">
        <v>285</v>
      </c>
    </row>
  </sheetData>
  <mergeCells count="707"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zoomScale="95" zoomScaleSheetLayoutView="95" workbookViewId="0">
      <pane xSplit="2" ySplit="9" topLeftCell="C27" activePane="bottomRight" state="frozen"/>
      <selection pane="topRight" activeCell="C1" sqref="C1"/>
      <selection pane="bottomLeft" activeCell="A10" sqref="A10"/>
      <selection pane="bottomRight" activeCell="C39" sqref="C39:C41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3" width="12.140625" style="1" customWidth="1"/>
    <col min="234" max="236" width="12.140625" style="1" hidden="1" customWidth="1"/>
    <col min="237" max="412" width="9.140625" style="1"/>
    <col min="413" max="413" width="34.85546875" style="1" customWidth="1"/>
    <col min="414" max="414" width="23.140625" style="1" customWidth="1"/>
    <col min="415" max="415" width="6.28515625" style="1" customWidth="1"/>
    <col min="416" max="416" width="51" style="1" customWidth="1"/>
    <col min="417" max="417" width="16.5703125" style="1" customWidth="1"/>
    <col min="418" max="418" width="12.85546875" style="1" customWidth="1"/>
    <col min="419" max="419" width="15.5703125" style="1" customWidth="1"/>
    <col min="420" max="420" width="16.5703125" style="1" customWidth="1"/>
    <col min="421" max="421" width="17" style="1" customWidth="1"/>
    <col min="422" max="423" width="17.42578125" style="1" customWidth="1"/>
    <col min="424" max="425" width="16.5703125" style="1" customWidth="1"/>
    <col min="426" max="428" width="17.42578125" style="1" customWidth="1"/>
    <col min="429" max="430" width="16.5703125" style="1" customWidth="1"/>
    <col min="431" max="433" width="17.42578125" style="1" customWidth="1"/>
    <col min="434" max="435" width="16.5703125" style="1" customWidth="1"/>
    <col min="436" max="438" width="17.42578125" style="1" customWidth="1"/>
    <col min="439" max="439" width="15.5703125" style="1" customWidth="1"/>
    <col min="440" max="440" width="16.5703125" style="1" customWidth="1"/>
    <col min="441" max="442" width="17.42578125" style="1" customWidth="1"/>
    <col min="443" max="477" width="12.140625" style="1" customWidth="1"/>
    <col min="478" max="668" width="9.140625" style="1"/>
    <col min="669" max="669" width="34.85546875" style="1" customWidth="1"/>
    <col min="670" max="670" width="23.140625" style="1" customWidth="1"/>
    <col min="671" max="671" width="6.28515625" style="1" customWidth="1"/>
    <col min="672" max="672" width="51" style="1" customWidth="1"/>
    <col min="673" max="673" width="16.5703125" style="1" customWidth="1"/>
    <col min="674" max="674" width="12.85546875" style="1" customWidth="1"/>
    <col min="675" max="675" width="15.5703125" style="1" customWidth="1"/>
    <col min="676" max="676" width="16.5703125" style="1" customWidth="1"/>
    <col min="677" max="677" width="17" style="1" customWidth="1"/>
    <col min="678" max="679" width="17.42578125" style="1" customWidth="1"/>
    <col min="680" max="681" width="16.5703125" style="1" customWidth="1"/>
    <col min="682" max="684" width="17.42578125" style="1" customWidth="1"/>
    <col min="685" max="686" width="16.5703125" style="1" customWidth="1"/>
    <col min="687" max="689" width="17.42578125" style="1" customWidth="1"/>
    <col min="690" max="691" width="16.5703125" style="1" customWidth="1"/>
    <col min="692" max="694" width="17.42578125" style="1" customWidth="1"/>
    <col min="695" max="695" width="15.5703125" style="1" customWidth="1"/>
    <col min="696" max="696" width="16.5703125" style="1" customWidth="1"/>
    <col min="697" max="698" width="17.42578125" style="1" customWidth="1"/>
    <col min="699" max="733" width="12.140625" style="1" customWidth="1"/>
    <col min="734" max="924" width="9.140625" style="1"/>
    <col min="925" max="925" width="34.85546875" style="1" customWidth="1"/>
    <col min="926" max="926" width="23.140625" style="1" customWidth="1"/>
    <col min="927" max="927" width="6.28515625" style="1" customWidth="1"/>
    <col min="928" max="928" width="51" style="1" customWidth="1"/>
    <col min="929" max="929" width="16.5703125" style="1" customWidth="1"/>
    <col min="930" max="930" width="12.85546875" style="1" customWidth="1"/>
    <col min="931" max="931" width="15.5703125" style="1" customWidth="1"/>
    <col min="932" max="932" width="16.5703125" style="1" customWidth="1"/>
    <col min="933" max="933" width="17" style="1" customWidth="1"/>
    <col min="934" max="935" width="17.42578125" style="1" customWidth="1"/>
    <col min="936" max="937" width="16.5703125" style="1" customWidth="1"/>
    <col min="938" max="940" width="17.42578125" style="1" customWidth="1"/>
    <col min="941" max="942" width="16.5703125" style="1" customWidth="1"/>
    <col min="943" max="945" width="17.42578125" style="1" customWidth="1"/>
    <col min="946" max="947" width="16.5703125" style="1" customWidth="1"/>
    <col min="948" max="950" width="17.42578125" style="1" customWidth="1"/>
    <col min="951" max="951" width="15.5703125" style="1" customWidth="1"/>
    <col min="952" max="952" width="16.5703125" style="1" customWidth="1"/>
    <col min="953" max="954" width="17.42578125" style="1" customWidth="1"/>
    <col min="955" max="989" width="12.140625" style="1" customWidth="1"/>
    <col min="990" max="1180" width="9.140625" style="1"/>
    <col min="1181" max="1181" width="34.85546875" style="1" customWidth="1"/>
    <col min="1182" max="1182" width="23.140625" style="1" customWidth="1"/>
    <col min="1183" max="1183" width="6.28515625" style="1" customWidth="1"/>
    <col min="1184" max="1184" width="51" style="1" customWidth="1"/>
    <col min="1185" max="1185" width="16.5703125" style="1" customWidth="1"/>
    <col min="1186" max="1186" width="12.85546875" style="1" customWidth="1"/>
    <col min="1187" max="1187" width="15.5703125" style="1" customWidth="1"/>
    <col min="1188" max="1188" width="16.5703125" style="1" customWidth="1"/>
    <col min="1189" max="1189" width="17" style="1" customWidth="1"/>
    <col min="1190" max="1191" width="17.42578125" style="1" customWidth="1"/>
    <col min="1192" max="1193" width="16.5703125" style="1" customWidth="1"/>
    <col min="1194" max="1196" width="17.42578125" style="1" customWidth="1"/>
    <col min="1197" max="1198" width="16.5703125" style="1" customWidth="1"/>
    <col min="1199" max="1201" width="17.42578125" style="1" customWidth="1"/>
    <col min="1202" max="1203" width="16.5703125" style="1" customWidth="1"/>
    <col min="1204" max="1206" width="17.42578125" style="1" customWidth="1"/>
    <col min="1207" max="1207" width="15.5703125" style="1" customWidth="1"/>
    <col min="1208" max="1208" width="16.5703125" style="1" customWidth="1"/>
    <col min="1209" max="1210" width="17.42578125" style="1" customWidth="1"/>
    <col min="1211" max="1245" width="12.140625" style="1" customWidth="1"/>
    <col min="1246" max="1436" width="9.140625" style="1"/>
    <col min="1437" max="1437" width="34.85546875" style="1" customWidth="1"/>
    <col min="1438" max="1438" width="23.140625" style="1" customWidth="1"/>
    <col min="1439" max="1439" width="6.28515625" style="1" customWidth="1"/>
    <col min="1440" max="1440" width="51" style="1" customWidth="1"/>
    <col min="1441" max="1441" width="16.5703125" style="1" customWidth="1"/>
    <col min="1442" max="1442" width="12.85546875" style="1" customWidth="1"/>
    <col min="1443" max="1443" width="15.5703125" style="1" customWidth="1"/>
    <col min="1444" max="1444" width="16.5703125" style="1" customWidth="1"/>
    <col min="1445" max="1445" width="17" style="1" customWidth="1"/>
    <col min="1446" max="1447" width="17.42578125" style="1" customWidth="1"/>
    <col min="1448" max="1449" width="16.5703125" style="1" customWidth="1"/>
    <col min="1450" max="1452" width="17.42578125" style="1" customWidth="1"/>
    <col min="1453" max="1454" width="16.5703125" style="1" customWidth="1"/>
    <col min="1455" max="1457" width="17.42578125" style="1" customWidth="1"/>
    <col min="1458" max="1459" width="16.5703125" style="1" customWidth="1"/>
    <col min="1460" max="1462" width="17.42578125" style="1" customWidth="1"/>
    <col min="1463" max="1463" width="15.5703125" style="1" customWidth="1"/>
    <col min="1464" max="1464" width="16.5703125" style="1" customWidth="1"/>
    <col min="1465" max="1466" width="17.42578125" style="1" customWidth="1"/>
    <col min="1467" max="1501" width="12.140625" style="1" customWidth="1"/>
    <col min="1502" max="1692" width="9.140625" style="1"/>
    <col min="1693" max="1693" width="34.85546875" style="1" customWidth="1"/>
    <col min="1694" max="1694" width="23.140625" style="1" customWidth="1"/>
    <col min="1695" max="1695" width="6.28515625" style="1" customWidth="1"/>
    <col min="1696" max="1696" width="51" style="1" customWidth="1"/>
    <col min="1697" max="1697" width="16.5703125" style="1" customWidth="1"/>
    <col min="1698" max="1698" width="12.85546875" style="1" customWidth="1"/>
    <col min="1699" max="1699" width="15.5703125" style="1" customWidth="1"/>
    <col min="1700" max="1700" width="16.5703125" style="1" customWidth="1"/>
    <col min="1701" max="1701" width="17" style="1" customWidth="1"/>
    <col min="1702" max="1703" width="17.42578125" style="1" customWidth="1"/>
    <col min="1704" max="1705" width="16.5703125" style="1" customWidth="1"/>
    <col min="1706" max="1708" width="17.42578125" style="1" customWidth="1"/>
    <col min="1709" max="1710" width="16.5703125" style="1" customWidth="1"/>
    <col min="1711" max="1713" width="17.42578125" style="1" customWidth="1"/>
    <col min="1714" max="1715" width="16.5703125" style="1" customWidth="1"/>
    <col min="1716" max="1718" width="17.42578125" style="1" customWidth="1"/>
    <col min="1719" max="1719" width="15.5703125" style="1" customWidth="1"/>
    <col min="1720" max="1720" width="16.5703125" style="1" customWidth="1"/>
    <col min="1721" max="1722" width="17.42578125" style="1" customWidth="1"/>
    <col min="1723" max="1757" width="12.140625" style="1" customWidth="1"/>
    <col min="1758" max="1948" width="9.140625" style="1"/>
    <col min="1949" max="1949" width="34.85546875" style="1" customWidth="1"/>
    <col min="1950" max="1950" width="23.140625" style="1" customWidth="1"/>
    <col min="1951" max="1951" width="6.28515625" style="1" customWidth="1"/>
    <col min="1952" max="1952" width="51" style="1" customWidth="1"/>
    <col min="1953" max="1953" width="16.5703125" style="1" customWidth="1"/>
    <col min="1954" max="1954" width="12.85546875" style="1" customWidth="1"/>
    <col min="1955" max="1955" width="15.5703125" style="1" customWidth="1"/>
    <col min="1956" max="1956" width="16.5703125" style="1" customWidth="1"/>
    <col min="1957" max="1957" width="17" style="1" customWidth="1"/>
    <col min="1958" max="1959" width="17.42578125" style="1" customWidth="1"/>
    <col min="1960" max="1961" width="16.5703125" style="1" customWidth="1"/>
    <col min="1962" max="1964" width="17.42578125" style="1" customWidth="1"/>
    <col min="1965" max="1966" width="16.5703125" style="1" customWidth="1"/>
    <col min="1967" max="1969" width="17.42578125" style="1" customWidth="1"/>
    <col min="1970" max="1971" width="16.5703125" style="1" customWidth="1"/>
    <col min="1972" max="1974" width="17.42578125" style="1" customWidth="1"/>
    <col min="1975" max="1975" width="15.5703125" style="1" customWidth="1"/>
    <col min="1976" max="1976" width="16.5703125" style="1" customWidth="1"/>
    <col min="1977" max="1978" width="17.42578125" style="1" customWidth="1"/>
    <col min="1979" max="2013" width="12.140625" style="1" customWidth="1"/>
    <col min="2014" max="2204" width="9.140625" style="1"/>
    <col min="2205" max="2205" width="34.85546875" style="1" customWidth="1"/>
    <col min="2206" max="2206" width="23.140625" style="1" customWidth="1"/>
    <col min="2207" max="2207" width="6.28515625" style="1" customWidth="1"/>
    <col min="2208" max="2208" width="51" style="1" customWidth="1"/>
    <col min="2209" max="2209" width="16.5703125" style="1" customWidth="1"/>
    <col min="2210" max="2210" width="12.85546875" style="1" customWidth="1"/>
    <col min="2211" max="2211" width="15.5703125" style="1" customWidth="1"/>
    <col min="2212" max="2212" width="16.5703125" style="1" customWidth="1"/>
    <col min="2213" max="2213" width="17" style="1" customWidth="1"/>
    <col min="2214" max="2215" width="17.42578125" style="1" customWidth="1"/>
    <col min="2216" max="2217" width="16.5703125" style="1" customWidth="1"/>
    <col min="2218" max="2220" width="17.42578125" style="1" customWidth="1"/>
    <col min="2221" max="2222" width="16.5703125" style="1" customWidth="1"/>
    <col min="2223" max="2225" width="17.42578125" style="1" customWidth="1"/>
    <col min="2226" max="2227" width="16.5703125" style="1" customWidth="1"/>
    <col min="2228" max="2230" width="17.42578125" style="1" customWidth="1"/>
    <col min="2231" max="2231" width="15.5703125" style="1" customWidth="1"/>
    <col min="2232" max="2232" width="16.5703125" style="1" customWidth="1"/>
    <col min="2233" max="2234" width="17.42578125" style="1" customWidth="1"/>
    <col min="2235" max="2269" width="12.140625" style="1" customWidth="1"/>
    <col min="2270" max="2460" width="9.140625" style="1"/>
    <col min="2461" max="2461" width="34.85546875" style="1" customWidth="1"/>
    <col min="2462" max="2462" width="23.140625" style="1" customWidth="1"/>
    <col min="2463" max="2463" width="6.28515625" style="1" customWidth="1"/>
    <col min="2464" max="2464" width="51" style="1" customWidth="1"/>
    <col min="2465" max="2465" width="16.5703125" style="1" customWidth="1"/>
    <col min="2466" max="2466" width="12.85546875" style="1" customWidth="1"/>
    <col min="2467" max="2467" width="15.5703125" style="1" customWidth="1"/>
    <col min="2468" max="2468" width="16.5703125" style="1" customWidth="1"/>
    <col min="2469" max="2469" width="17" style="1" customWidth="1"/>
    <col min="2470" max="2471" width="17.42578125" style="1" customWidth="1"/>
    <col min="2472" max="2473" width="16.5703125" style="1" customWidth="1"/>
    <col min="2474" max="2476" width="17.42578125" style="1" customWidth="1"/>
    <col min="2477" max="2478" width="16.5703125" style="1" customWidth="1"/>
    <col min="2479" max="2481" width="17.42578125" style="1" customWidth="1"/>
    <col min="2482" max="2483" width="16.5703125" style="1" customWidth="1"/>
    <col min="2484" max="2486" width="17.42578125" style="1" customWidth="1"/>
    <col min="2487" max="2487" width="15.5703125" style="1" customWidth="1"/>
    <col min="2488" max="2488" width="16.5703125" style="1" customWidth="1"/>
    <col min="2489" max="2490" width="17.42578125" style="1" customWidth="1"/>
    <col min="2491" max="2525" width="12.140625" style="1" customWidth="1"/>
    <col min="2526" max="2716" width="9.140625" style="1"/>
    <col min="2717" max="2717" width="34.85546875" style="1" customWidth="1"/>
    <col min="2718" max="2718" width="23.140625" style="1" customWidth="1"/>
    <col min="2719" max="2719" width="6.28515625" style="1" customWidth="1"/>
    <col min="2720" max="2720" width="51" style="1" customWidth="1"/>
    <col min="2721" max="2721" width="16.5703125" style="1" customWidth="1"/>
    <col min="2722" max="2722" width="12.85546875" style="1" customWidth="1"/>
    <col min="2723" max="2723" width="15.5703125" style="1" customWidth="1"/>
    <col min="2724" max="2724" width="16.5703125" style="1" customWidth="1"/>
    <col min="2725" max="2725" width="17" style="1" customWidth="1"/>
    <col min="2726" max="2727" width="17.42578125" style="1" customWidth="1"/>
    <col min="2728" max="2729" width="16.5703125" style="1" customWidth="1"/>
    <col min="2730" max="2732" width="17.42578125" style="1" customWidth="1"/>
    <col min="2733" max="2734" width="16.5703125" style="1" customWidth="1"/>
    <col min="2735" max="2737" width="17.42578125" style="1" customWidth="1"/>
    <col min="2738" max="2739" width="16.5703125" style="1" customWidth="1"/>
    <col min="2740" max="2742" width="17.42578125" style="1" customWidth="1"/>
    <col min="2743" max="2743" width="15.5703125" style="1" customWidth="1"/>
    <col min="2744" max="2744" width="16.5703125" style="1" customWidth="1"/>
    <col min="2745" max="2746" width="17.42578125" style="1" customWidth="1"/>
    <col min="2747" max="2781" width="12.140625" style="1" customWidth="1"/>
    <col min="2782" max="2972" width="9.140625" style="1"/>
    <col min="2973" max="2973" width="34.85546875" style="1" customWidth="1"/>
    <col min="2974" max="2974" width="23.140625" style="1" customWidth="1"/>
    <col min="2975" max="2975" width="6.28515625" style="1" customWidth="1"/>
    <col min="2976" max="2976" width="51" style="1" customWidth="1"/>
    <col min="2977" max="2977" width="16.5703125" style="1" customWidth="1"/>
    <col min="2978" max="2978" width="12.85546875" style="1" customWidth="1"/>
    <col min="2979" max="2979" width="15.5703125" style="1" customWidth="1"/>
    <col min="2980" max="2980" width="16.5703125" style="1" customWidth="1"/>
    <col min="2981" max="2981" width="17" style="1" customWidth="1"/>
    <col min="2982" max="2983" width="17.42578125" style="1" customWidth="1"/>
    <col min="2984" max="2985" width="16.5703125" style="1" customWidth="1"/>
    <col min="2986" max="2988" width="17.42578125" style="1" customWidth="1"/>
    <col min="2989" max="2990" width="16.5703125" style="1" customWidth="1"/>
    <col min="2991" max="2993" width="17.42578125" style="1" customWidth="1"/>
    <col min="2994" max="2995" width="16.5703125" style="1" customWidth="1"/>
    <col min="2996" max="2998" width="17.42578125" style="1" customWidth="1"/>
    <col min="2999" max="2999" width="15.5703125" style="1" customWidth="1"/>
    <col min="3000" max="3000" width="16.5703125" style="1" customWidth="1"/>
    <col min="3001" max="3002" width="17.42578125" style="1" customWidth="1"/>
    <col min="3003" max="3037" width="12.140625" style="1" customWidth="1"/>
    <col min="3038" max="3228" width="9.140625" style="1"/>
    <col min="3229" max="3229" width="34.85546875" style="1" customWidth="1"/>
    <col min="3230" max="3230" width="23.140625" style="1" customWidth="1"/>
    <col min="3231" max="3231" width="6.28515625" style="1" customWidth="1"/>
    <col min="3232" max="3232" width="51" style="1" customWidth="1"/>
    <col min="3233" max="3233" width="16.5703125" style="1" customWidth="1"/>
    <col min="3234" max="3234" width="12.85546875" style="1" customWidth="1"/>
    <col min="3235" max="3235" width="15.5703125" style="1" customWidth="1"/>
    <col min="3236" max="3236" width="16.5703125" style="1" customWidth="1"/>
    <col min="3237" max="3237" width="17" style="1" customWidth="1"/>
    <col min="3238" max="3239" width="17.42578125" style="1" customWidth="1"/>
    <col min="3240" max="3241" width="16.5703125" style="1" customWidth="1"/>
    <col min="3242" max="3244" width="17.42578125" style="1" customWidth="1"/>
    <col min="3245" max="3246" width="16.5703125" style="1" customWidth="1"/>
    <col min="3247" max="3249" width="17.42578125" style="1" customWidth="1"/>
    <col min="3250" max="3251" width="16.5703125" style="1" customWidth="1"/>
    <col min="3252" max="3254" width="17.42578125" style="1" customWidth="1"/>
    <col min="3255" max="3255" width="15.5703125" style="1" customWidth="1"/>
    <col min="3256" max="3256" width="16.5703125" style="1" customWidth="1"/>
    <col min="3257" max="3258" width="17.42578125" style="1" customWidth="1"/>
    <col min="3259" max="3293" width="12.140625" style="1" customWidth="1"/>
    <col min="3294" max="3484" width="9.140625" style="1"/>
    <col min="3485" max="3485" width="34.85546875" style="1" customWidth="1"/>
    <col min="3486" max="3486" width="23.140625" style="1" customWidth="1"/>
    <col min="3487" max="3487" width="6.28515625" style="1" customWidth="1"/>
    <col min="3488" max="3488" width="51" style="1" customWidth="1"/>
    <col min="3489" max="3489" width="16.5703125" style="1" customWidth="1"/>
    <col min="3490" max="3490" width="12.85546875" style="1" customWidth="1"/>
    <col min="3491" max="3491" width="15.5703125" style="1" customWidth="1"/>
    <col min="3492" max="3492" width="16.5703125" style="1" customWidth="1"/>
    <col min="3493" max="3493" width="17" style="1" customWidth="1"/>
    <col min="3494" max="3495" width="17.42578125" style="1" customWidth="1"/>
    <col min="3496" max="3497" width="16.5703125" style="1" customWidth="1"/>
    <col min="3498" max="3500" width="17.42578125" style="1" customWidth="1"/>
    <col min="3501" max="3502" width="16.5703125" style="1" customWidth="1"/>
    <col min="3503" max="3505" width="17.42578125" style="1" customWidth="1"/>
    <col min="3506" max="3507" width="16.5703125" style="1" customWidth="1"/>
    <col min="3508" max="3510" width="17.42578125" style="1" customWidth="1"/>
    <col min="3511" max="3511" width="15.5703125" style="1" customWidth="1"/>
    <col min="3512" max="3512" width="16.5703125" style="1" customWidth="1"/>
    <col min="3513" max="3514" width="17.42578125" style="1" customWidth="1"/>
    <col min="3515" max="3549" width="12.140625" style="1" customWidth="1"/>
    <col min="3550" max="3740" width="9.140625" style="1"/>
    <col min="3741" max="3741" width="34.85546875" style="1" customWidth="1"/>
    <col min="3742" max="3742" width="23.140625" style="1" customWidth="1"/>
    <col min="3743" max="3743" width="6.28515625" style="1" customWidth="1"/>
    <col min="3744" max="3744" width="51" style="1" customWidth="1"/>
    <col min="3745" max="3745" width="16.5703125" style="1" customWidth="1"/>
    <col min="3746" max="3746" width="12.85546875" style="1" customWidth="1"/>
    <col min="3747" max="3747" width="15.5703125" style="1" customWidth="1"/>
    <col min="3748" max="3748" width="16.5703125" style="1" customWidth="1"/>
    <col min="3749" max="3749" width="17" style="1" customWidth="1"/>
    <col min="3750" max="3751" width="17.42578125" style="1" customWidth="1"/>
    <col min="3752" max="3753" width="16.5703125" style="1" customWidth="1"/>
    <col min="3754" max="3756" width="17.42578125" style="1" customWidth="1"/>
    <col min="3757" max="3758" width="16.5703125" style="1" customWidth="1"/>
    <col min="3759" max="3761" width="17.42578125" style="1" customWidth="1"/>
    <col min="3762" max="3763" width="16.5703125" style="1" customWidth="1"/>
    <col min="3764" max="3766" width="17.42578125" style="1" customWidth="1"/>
    <col min="3767" max="3767" width="15.5703125" style="1" customWidth="1"/>
    <col min="3768" max="3768" width="16.5703125" style="1" customWidth="1"/>
    <col min="3769" max="3770" width="17.42578125" style="1" customWidth="1"/>
    <col min="3771" max="3805" width="12.140625" style="1" customWidth="1"/>
    <col min="3806" max="3996" width="9.140625" style="1"/>
    <col min="3997" max="3997" width="34.85546875" style="1" customWidth="1"/>
    <col min="3998" max="3998" width="23.140625" style="1" customWidth="1"/>
    <col min="3999" max="3999" width="6.28515625" style="1" customWidth="1"/>
    <col min="4000" max="4000" width="51" style="1" customWidth="1"/>
    <col min="4001" max="4001" width="16.5703125" style="1" customWidth="1"/>
    <col min="4002" max="4002" width="12.85546875" style="1" customWidth="1"/>
    <col min="4003" max="4003" width="15.5703125" style="1" customWidth="1"/>
    <col min="4004" max="4004" width="16.5703125" style="1" customWidth="1"/>
    <col min="4005" max="4005" width="17" style="1" customWidth="1"/>
    <col min="4006" max="4007" width="17.42578125" style="1" customWidth="1"/>
    <col min="4008" max="4009" width="16.5703125" style="1" customWidth="1"/>
    <col min="4010" max="4012" width="17.42578125" style="1" customWidth="1"/>
    <col min="4013" max="4014" width="16.5703125" style="1" customWidth="1"/>
    <col min="4015" max="4017" width="17.42578125" style="1" customWidth="1"/>
    <col min="4018" max="4019" width="16.5703125" style="1" customWidth="1"/>
    <col min="4020" max="4022" width="17.42578125" style="1" customWidth="1"/>
    <col min="4023" max="4023" width="15.5703125" style="1" customWidth="1"/>
    <col min="4024" max="4024" width="16.5703125" style="1" customWidth="1"/>
    <col min="4025" max="4026" width="17.42578125" style="1" customWidth="1"/>
    <col min="4027" max="4061" width="12.140625" style="1" customWidth="1"/>
    <col min="4062" max="4252" width="9.140625" style="1"/>
    <col min="4253" max="4253" width="34.85546875" style="1" customWidth="1"/>
    <col min="4254" max="4254" width="23.140625" style="1" customWidth="1"/>
    <col min="4255" max="4255" width="6.28515625" style="1" customWidth="1"/>
    <col min="4256" max="4256" width="51" style="1" customWidth="1"/>
    <col min="4257" max="4257" width="16.5703125" style="1" customWidth="1"/>
    <col min="4258" max="4258" width="12.85546875" style="1" customWidth="1"/>
    <col min="4259" max="4259" width="15.5703125" style="1" customWidth="1"/>
    <col min="4260" max="4260" width="16.5703125" style="1" customWidth="1"/>
    <col min="4261" max="4261" width="17" style="1" customWidth="1"/>
    <col min="4262" max="4263" width="17.42578125" style="1" customWidth="1"/>
    <col min="4264" max="4265" width="16.5703125" style="1" customWidth="1"/>
    <col min="4266" max="4268" width="17.42578125" style="1" customWidth="1"/>
    <col min="4269" max="4270" width="16.5703125" style="1" customWidth="1"/>
    <col min="4271" max="4273" width="17.42578125" style="1" customWidth="1"/>
    <col min="4274" max="4275" width="16.5703125" style="1" customWidth="1"/>
    <col min="4276" max="4278" width="17.42578125" style="1" customWidth="1"/>
    <col min="4279" max="4279" width="15.5703125" style="1" customWidth="1"/>
    <col min="4280" max="4280" width="16.5703125" style="1" customWidth="1"/>
    <col min="4281" max="4282" width="17.42578125" style="1" customWidth="1"/>
    <col min="4283" max="4317" width="12.140625" style="1" customWidth="1"/>
    <col min="4318" max="4508" width="9.140625" style="1"/>
    <col min="4509" max="4509" width="34.85546875" style="1" customWidth="1"/>
    <col min="4510" max="4510" width="23.140625" style="1" customWidth="1"/>
    <col min="4511" max="4511" width="6.28515625" style="1" customWidth="1"/>
    <col min="4512" max="4512" width="51" style="1" customWidth="1"/>
    <col min="4513" max="4513" width="16.5703125" style="1" customWidth="1"/>
    <col min="4514" max="4514" width="12.85546875" style="1" customWidth="1"/>
    <col min="4515" max="4515" width="15.5703125" style="1" customWidth="1"/>
    <col min="4516" max="4516" width="16.5703125" style="1" customWidth="1"/>
    <col min="4517" max="4517" width="17" style="1" customWidth="1"/>
    <col min="4518" max="4519" width="17.42578125" style="1" customWidth="1"/>
    <col min="4520" max="4521" width="16.5703125" style="1" customWidth="1"/>
    <col min="4522" max="4524" width="17.42578125" style="1" customWidth="1"/>
    <col min="4525" max="4526" width="16.5703125" style="1" customWidth="1"/>
    <col min="4527" max="4529" width="17.42578125" style="1" customWidth="1"/>
    <col min="4530" max="4531" width="16.5703125" style="1" customWidth="1"/>
    <col min="4532" max="4534" width="17.42578125" style="1" customWidth="1"/>
    <col min="4535" max="4535" width="15.5703125" style="1" customWidth="1"/>
    <col min="4536" max="4536" width="16.5703125" style="1" customWidth="1"/>
    <col min="4537" max="4538" width="17.42578125" style="1" customWidth="1"/>
    <col min="4539" max="4573" width="12.140625" style="1" customWidth="1"/>
    <col min="4574" max="4764" width="9.140625" style="1"/>
    <col min="4765" max="4765" width="34.85546875" style="1" customWidth="1"/>
    <col min="4766" max="4766" width="23.140625" style="1" customWidth="1"/>
    <col min="4767" max="4767" width="6.28515625" style="1" customWidth="1"/>
    <col min="4768" max="4768" width="51" style="1" customWidth="1"/>
    <col min="4769" max="4769" width="16.5703125" style="1" customWidth="1"/>
    <col min="4770" max="4770" width="12.85546875" style="1" customWidth="1"/>
    <col min="4771" max="4771" width="15.5703125" style="1" customWidth="1"/>
    <col min="4772" max="4772" width="16.5703125" style="1" customWidth="1"/>
    <col min="4773" max="4773" width="17" style="1" customWidth="1"/>
    <col min="4774" max="4775" width="17.42578125" style="1" customWidth="1"/>
    <col min="4776" max="4777" width="16.5703125" style="1" customWidth="1"/>
    <col min="4778" max="4780" width="17.42578125" style="1" customWidth="1"/>
    <col min="4781" max="4782" width="16.5703125" style="1" customWidth="1"/>
    <col min="4783" max="4785" width="17.42578125" style="1" customWidth="1"/>
    <col min="4786" max="4787" width="16.5703125" style="1" customWidth="1"/>
    <col min="4788" max="4790" width="17.42578125" style="1" customWidth="1"/>
    <col min="4791" max="4791" width="15.5703125" style="1" customWidth="1"/>
    <col min="4792" max="4792" width="16.5703125" style="1" customWidth="1"/>
    <col min="4793" max="4794" width="17.42578125" style="1" customWidth="1"/>
    <col min="4795" max="4829" width="12.140625" style="1" customWidth="1"/>
    <col min="4830" max="5020" width="9.140625" style="1"/>
    <col min="5021" max="5021" width="34.85546875" style="1" customWidth="1"/>
    <col min="5022" max="5022" width="23.140625" style="1" customWidth="1"/>
    <col min="5023" max="5023" width="6.28515625" style="1" customWidth="1"/>
    <col min="5024" max="5024" width="51" style="1" customWidth="1"/>
    <col min="5025" max="5025" width="16.5703125" style="1" customWidth="1"/>
    <col min="5026" max="5026" width="12.85546875" style="1" customWidth="1"/>
    <col min="5027" max="5027" width="15.5703125" style="1" customWidth="1"/>
    <col min="5028" max="5028" width="16.5703125" style="1" customWidth="1"/>
    <col min="5029" max="5029" width="17" style="1" customWidth="1"/>
    <col min="5030" max="5031" width="17.42578125" style="1" customWidth="1"/>
    <col min="5032" max="5033" width="16.5703125" style="1" customWidth="1"/>
    <col min="5034" max="5036" width="17.42578125" style="1" customWidth="1"/>
    <col min="5037" max="5038" width="16.5703125" style="1" customWidth="1"/>
    <col min="5039" max="5041" width="17.42578125" style="1" customWidth="1"/>
    <col min="5042" max="5043" width="16.5703125" style="1" customWidth="1"/>
    <col min="5044" max="5046" width="17.42578125" style="1" customWidth="1"/>
    <col min="5047" max="5047" width="15.5703125" style="1" customWidth="1"/>
    <col min="5048" max="5048" width="16.5703125" style="1" customWidth="1"/>
    <col min="5049" max="5050" width="17.42578125" style="1" customWidth="1"/>
    <col min="5051" max="5085" width="12.140625" style="1" customWidth="1"/>
    <col min="5086" max="5276" width="9.140625" style="1"/>
    <col min="5277" max="5277" width="34.85546875" style="1" customWidth="1"/>
    <col min="5278" max="5278" width="23.140625" style="1" customWidth="1"/>
    <col min="5279" max="5279" width="6.28515625" style="1" customWidth="1"/>
    <col min="5280" max="5280" width="51" style="1" customWidth="1"/>
    <col min="5281" max="5281" width="16.5703125" style="1" customWidth="1"/>
    <col min="5282" max="5282" width="12.85546875" style="1" customWidth="1"/>
    <col min="5283" max="5283" width="15.5703125" style="1" customWidth="1"/>
    <col min="5284" max="5284" width="16.5703125" style="1" customWidth="1"/>
    <col min="5285" max="5285" width="17" style="1" customWidth="1"/>
    <col min="5286" max="5287" width="17.42578125" style="1" customWidth="1"/>
    <col min="5288" max="5289" width="16.5703125" style="1" customWidth="1"/>
    <col min="5290" max="5292" width="17.42578125" style="1" customWidth="1"/>
    <col min="5293" max="5294" width="16.5703125" style="1" customWidth="1"/>
    <col min="5295" max="5297" width="17.42578125" style="1" customWidth="1"/>
    <col min="5298" max="5299" width="16.5703125" style="1" customWidth="1"/>
    <col min="5300" max="5302" width="17.42578125" style="1" customWidth="1"/>
    <col min="5303" max="5303" width="15.5703125" style="1" customWidth="1"/>
    <col min="5304" max="5304" width="16.5703125" style="1" customWidth="1"/>
    <col min="5305" max="5306" width="17.42578125" style="1" customWidth="1"/>
    <col min="5307" max="5341" width="12.140625" style="1" customWidth="1"/>
    <col min="5342" max="5532" width="9.140625" style="1"/>
    <col min="5533" max="5533" width="34.85546875" style="1" customWidth="1"/>
    <col min="5534" max="5534" width="23.140625" style="1" customWidth="1"/>
    <col min="5535" max="5535" width="6.28515625" style="1" customWidth="1"/>
    <col min="5536" max="5536" width="51" style="1" customWidth="1"/>
    <col min="5537" max="5537" width="16.5703125" style="1" customWidth="1"/>
    <col min="5538" max="5538" width="12.85546875" style="1" customWidth="1"/>
    <col min="5539" max="5539" width="15.5703125" style="1" customWidth="1"/>
    <col min="5540" max="5540" width="16.5703125" style="1" customWidth="1"/>
    <col min="5541" max="5541" width="17" style="1" customWidth="1"/>
    <col min="5542" max="5543" width="17.42578125" style="1" customWidth="1"/>
    <col min="5544" max="5545" width="16.5703125" style="1" customWidth="1"/>
    <col min="5546" max="5548" width="17.42578125" style="1" customWidth="1"/>
    <col min="5549" max="5550" width="16.5703125" style="1" customWidth="1"/>
    <col min="5551" max="5553" width="17.42578125" style="1" customWidth="1"/>
    <col min="5554" max="5555" width="16.5703125" style="1" customWidth="1"/>
    <col min="5556" max="5558" width="17.42578125" style="1" customWidth="1"/>
    <col min="5559" max="5559" width="15.5703125" style="1" customWidth="1"/>
    <col min="5560" max="5560" width="16.5703125" style="1" customWidth="1"/>
    <col min="5561" max="5562" width="17.42578125" style="1" customWidth="1"/>
    <col min="5563" max="5597" width="12.140625" style="1" customWidth="1"/>
    <col min="5598" max="5788" width="9.140625" style="1"/>
    <col min="5789" max="5789" width="34.85546875" style="1" customWidth="1"/>
    <col min="5790" max="5790" width="23.140625" style="1" customWidth="1"/>
    <col min="5791" max="5791" width="6.28515625" style="1" customWidth="1"/>
    <col min="5792" max="5792" width="51" style="1" customWidth="1"/>
    <col min="5793" max="5793" width="16.5703125" style="1" customWidth="1"/>
    <col min="5794" max="5794" width="12.85546875" style="1" customWidth="1"/>
    <col min="5795" max="5795" width="15.5703125" style="1" customWidth="1"/>
    <col min="5796" max="5796" width="16.5703125" style="1" customWidth="1"/>
    <col min="5797" max="5797" width="17" style="1" customWidth="1"/>
    <col min="5798" max="5799" width="17.42578125" style="1" customWidth="1"/>
    <col min="5800" max="5801" width="16.5703125" style="1" customWidth="1"/>
    <col min="5802" max="5804" width="17.42578125" style="1" customWidth="1"/>
    <col min="5805" max="5806" width="16.5703125" style="1" customWidth="1"/>
    <col min="5807" max="5809" width="17.42578125" style="1" customWidth="1"/>
    <col min="5810" max="5811" width="16.5703125" style="1" customWidth="1"/>
    <col min="5812" max="5814" width="17.42578125" style="1" customWidth="1"/>
    <col min="5815" max="5815" width="15.5703125" style="1" customWidth="1"/>
    <col min="5816" max="5816" width="16.5703125" style="1" customWidth="1"/>
    <col min="5817" max="5818" width="17.42578125" style="1" customWidth="1"/>
    <col min="5819" max="5853" width="12.140625" style="1" customWidth="1"/>
    <col min="5854" max="6044" width="9.140625" style="1"/>
    <col min="6045" max="6045" width="34.85546875" style="1" customWidth="1"/>
    <col min="6046" max="6046" width="23.140625" style="1" customWidth="1"/>
    <col min="6047" max="6047" width="6.28515625" style="1" customWidth="1"/>
    <col min="6048" max="6048" width="51" style="1" customWidth="1"/>
    <col min="6049" max="6049" width="16.5703125" style="1" customWidth="1"/>
    <col min="6050" max="6050" width="12.85546875" style="1" customWidth="1"/>
    <col min="6051" max="6051" width="15.5703125" style="1" customWidth="1"/>
    <col min="6052" max="6052" width="16.5703125" style="1" customWidth="1"/>
    <col min="6053" max="6053" width="17" style="1" customWidth="1"/>
    <col min="6054" max="6055" width="17.42578125" style="1" customWidth="1"/>
    <col min="6056" max="6057" width="16.5703125" style="1" customWidth="1"/>
    <col min="6058" max="6060" width="17.42578125" style="1" customWidth="1"/>
    <col min="6061" max="6062" width="16.5703125" style="1" customWidth="1"/>
    <col min="6063" max="6065" width="17.42578125" style="1" customWidth="1"/>
    <col min="6066" max="6067" width="16.5703125" style="1" customWidth="1"/>
    <col min="6068" max="6070" width="17.42578125" style="1" customWidth="1"/>
    <col min="6071" max="6071" width="15.5703125" style="1" customWidth="1"/>
    <col min="6072" max="6072" width="16.5703125" style="1" customWidth="1"/>
    <col min="6073" max="6074" width="17.42578125" style="1" customWidth="1"/>
    <col min="6075" max="6109" width="12.140625" style="1" customWidth="1"/>
    <col min="6110" max="6300" width="9.140625" style="1"/>
    <col min="6301" max="6301" width="34.85546875" style="1" customWidth="1"/>
    <col min="6302" max="6302" width="23.140625" style="1" customWidth="1"/>
    <col min="6303" max="6303" width="6.28515625" style="1" customWidth="1"/>
    <col min="6304" max="6304" width="51" style="1" customWidth="1"/>
    <col min="6305" max="6305" width="16.5703125" style="1" customWidth="1"/>
    <col min="6306" max="6306" width="12.85546875" style="1" customWidth="1"/>
    <col min="6307" max="6307" width="15.5703125" style="1" customWidth="1"/>
    <col min="6308" max="6308" width="16.5703125" style="1" customWidth="1"/>
    <col min="6309" max="6309" width="17" style="1" customWidth="1"/>
    <col min="6310" max="6311" width="17.42578125" style="1" customWidth="1"/>
    <col min="6312" max="6313" width="16.5703125" style="1" customWidth="1"/>
    <col min="6314" max="6316" width="17.42578125" style="1" customWidth="1"/>
    <col min="6317" max="6318" width="16.5703125" style="1" customWidth="1"/>
    <col min="6319" max="6321" width="17.42578125" style="1" customWidth="1"/>
    <col min="6322" max="6323" width="16.5703125" style="1" customWidth="1"/>
    <col min="6324" max="6326" width="17.42578125" style="1" customWidth="1"/>
    <col min="6327" max="6327" width="15.5703125" style="1" customWidth="1"/>
    <col min="6328" max="6328" width="16.5703125" style="1" customWidth="1"/>
    <col min="6329" max="6330" width="17.42578125" style="1" customWidth="1"/>
    <col min="6331" max="6365" width="12.140625" style="1" customWidth="1"/>
    <col min="6366" max="6556" width="9.140625" style="1"/>
    <col min="6557" max="6557" width="34.85546875" style="1" customWidth="1"/>
    <col min="6558" max="6558" width="23.140625" style="1" customWidth="1"/>
    <col min="6559" max="6559" width="6.28515625" style="1" customWidth="1"/>
    <col min="6560" max="6560" width="51" style="1" customWidth="1"/>
    <col min="6561" max="6561" width="16.5703125" style="1" customWidth="1"/>
    <col min="6562" max="6562" width="12.85546875" style="1" customWidth="1"/>
    <col min="6563" max="6563" width="15.5703125" style="1" customWidth="1"/>
    <col min="6564" max="6564" width="16.5703125" style="1" customWidth="1"/>
    <col min="6565" max="6565" width="17" style="1" customWidth="1"/>
    <col min="6566" max="6567" width="17.42578125" style="1" customWidth="1"/>
    <col min="6568" max="6569" width="16.5703125" style="1" customWidth="1"/>
    <col min="6570" max="6572" width="17.42578125" style="1" customWidth="1"/>
    <col min="6573" max="6574" width="16.5703125" style="1" customWidth="1"/>
    <col min="6575" max="6577" width="17.42578125" style="1" customWidth="1"/>
    <col min="6578" max="6579" width="16.5703125" style="1" customWidth="1"/>
    <col min="6580" max="6582" width="17.42578125" style="1" customWidth="1"/>
    <col min="6583" max="6583" width="15.5703125" style="1" customWidth="1"/>
    <col min="6584" max="6584" width="16.5703125" style="1" customWidth="1"/>
    <col min="6585" max="6586" width="17.42578125" style="1" customWidth="1"/>
    <col min="6587" max="6621" width="12.140625" style="1" customWidth="1"/>
    <col min="6622" max="6812" width="9.140625" style="1"/>
    <col min="6813" max="6813" width="34.85546875" style="1" customWidth="1"/>
    <col min="6814" max="6814" width="23.140625" style="1" customWidth="1"/>
    <col min="6815" max="6815" width="6.28515625" style="1" customWidth="1"/>
    <col min="6816" max="6816" width="51" style="1" customWidth="1"/>
    <col min="6817" max="6817" width="16.5703125" style="1" customWidth="1"/>
    <col min="6818" max="6818" width="12.85546875" style="1" customWidth="1"/>
    <col min="6819" max="6819" width="15.5703125" style="1" customWidth="1"/>
    <col min="6820" max="6820" width="16.5703125" style="1" customWidth="1"/>
    <col min="6821" max="6821" width="17" style="1" customWidth="1"/>
    <col min="6822" max="6823" width="17.42578125" style="1" customWidth="1"/>
    <col min="6824" max="6825" width="16.5703125" style="1" customWidth="1"/>
    <col min="6826" max="6828" width="17.42578125" style="1" customWidth="1"/>
    <col min="6829" max="6830" width="16.5703125" style="1" customWidth="1"/>
    <col min="6831" max="6833" width="17.42578125" style="1" customWidth="1"/>
    <col min="6834" max="6835" width="16.5703125" style="1" customWidth="1"/>
    <col min="6836" max="6838" width="17.42578125" style="1" customWidth="1"/>
    <col min="6839" max="6839" width="15.5703125" style="1" customWidth="1"/>
    <col min="6840" max="6840" width="16.5703125" style="1" customWidth="1"/>
    <col min="6841" max="6842" width="17.42578125" style="1" customWidth="1"/>
    <col min="6843" max="6877" width="12.140625" style="1" customWidth="1"/>
    <col min="6878" max="7068" width="9.140625" style="1"/>
    <col min="7069" max="7069" width="34.85546875" style="1" customWidth="1"/>
    <col min="7070" max="7070" width="23.140625" style="1" customWidth="1"/>
    <col min="7071" max="7071" width="6.28515625" style="1" customWidth="1"/>
    <col min="7072" max="7072" width="51" style="1" customWidth="1"/>
    <col min="7073" max="7073" width="16.5703125" style="1" customWidth="1"/>
    <col min="7074" max="7074" width="12.85546875" style="1" customWidth="1"/>
    <col min="7075" max="7075" width="15.5703125" style="1" customWidth="1"/>
    <col min="7076" max="7076" width="16.5703125" style="1" customWidth="1"/>
    <col min="7077" max="7077" width="17" style="1" customWidth="1"/>
    <col min="7078" max="7079" width="17.42578125" style="1" customWidth="1"/>
    <col min="7080" max="7081" width="16.5703125" style="1" customWidth="1"/>
    <col min="7082" max="7084" width="17.42578125" style="1" customWidth="1"/>
    <col min="7085" max="7086" width="16.5703125" style="1" customWidth="1"/>
    <col min="7087" max="7089" width="17.42578125" style="1" customWidth="1"/>
    <col min="7090" max="7091" width="16.5703125" style="1" customWidth="1"/>
    <col min="7092" max="7094" width="17.42578125" style="1" customWidth="1"/>
    <col min="7095" max="7095" width="15.5703125" style="1" customWidth="1"/>
    <col min="7096" max="7096" width="16.5703125" style="1" customWidth="1"/>
    <col min="7097" max="7098" width="17.42578125" style="1" customWidth="1"/>
    <col min="7099" max="7133" width="12.140625" style="1" customWidth="1"/>
    <col min="7134" max="7324" width="9.140625" style="1"/>
    <col min="7325" max="7325" width="34.85546875" style="1" customWidth="1"/>
    <col min="7326" max="7326" width="23.140625" style="1" customWidth="1"/>
    <col min="7327" max="7327" width="6.28515625" style="1" customWidth="1"/>
    <col min="7328" max="7328" width="51" style="1" customWidth="1"/>
    <col min="7329" max="7329" width="16.5703125" style="1" customWidth="1"/>
    <col min="7330" max="7330" width="12.85546875" style="1" customWidth="1"/>
    <col min="7331" max="7331" width="15.5703125" style="1" customWidth="1"/>
    <col min="7332" max="7332" width="16.5703125" style="1" customWidth="1"/>
    <col min="7333" max="7333" width="17" style="1" customWidth="1"/>
    <col min="7334" max="7335" width="17.42578125" style="1" customWidth="1"/>
    <col min="7336" max="7337" width="16.5703125" style="1" customWidth="1"/>
    <col min="7338" max="7340" width="17.42578125" style="1" customWidth="1"/>
    <col min="7341" max="7342" width="16.5703125" style="1" customWidth="1"/>
    <col min="7343" max="7345" width="17.42578125" style="1" customWidth="1"/>
    <col min="7346" max="7347" width="16.5703125" style="1" customWidth="1"/>
    <col min="7348" max="7350" width="17.42578125" style="1" customWidth="1"/>
    <col min="7351" max="7351" width="15.5703125" style="1" customWidth="1"/>
    <col min="7352" max="7352" width="16.5703125" style="1" customWidth="1"/>
    <col min="7353" max="7354" width="17.42578125" style="1" customWidth="1"/>
    <col min="7355" max="7389" width="12.140625" style="1" customWidth="1"/>
    <col min="7390" max="7580" width="9.140625" style="1"/>
    <col min="7581" max="7581" width="34.85546875" style="1" customWidth="1"/>
    <col min="7582" max="7582" width="23.140625" style="1" customWidth="1"/>
    <col min="7583" max="7583" width="6.28515625" style="1" customWidth="1"/>
    <col min="7584" max="7584" width="51" style="1" customWidth="1"/>
    <col min="7585" max="7585" width="16.5703125" style="1" customWidth="1"/>
    <col min="7586" max="7586" width="12.85546875" style="1" customWidth="1"/>
    <col min="7587" max="7587" width="15.5703125" style="1" customWidth="1"/>
    <col min="7588" max="7588" width="16.5703125" style="1" customWidth="1"/>
    <col min="7589" max="7589" width="17" style="1" customWidth="1"/>
    <col min="7590" max="7591" width="17.42578125" style="1" customWidth="1"/>
    <col min="7592" max="7593" width="16.5703125" style="1" customWidth="1"/>
    <col min="7594" max="7596" width="17.42578125" style="1" customWidth="1"/>
    <col min="7597" max="7598" width="16.5703125" style="1" customWidth="1"/>
    <col min="7599" max="7601" width="17.42578125" style="1" customWidth="1"/>
    <col min="7602" max="7603" width="16.5703125" style="1" customWidth="1"/>
    <col min="7604" max="7606" width="17.42578125" style="1" customWidth="1"/>
    <col min="7607" max="7607" width="15.5703125" style="1" customWidth="1"/>
    <col min="7608" max="7608" width="16.5703125" style="1" customWidth="1"/>
    <col min="7609" max="7610" width="17.42578125" style="1" customWidth="1"/>
    <col min="7611" max="7645" width="12.140625" style="1" customWidth="1"/>
    <col min="7646" max="7836" width="9.140625" style="1"/>
    <col min="7837" max="7837" width="34.85546875" style="1" customWidth="1"/>
    <col min="7838" max="7838" width="23.140625" style="1" customWidth="1"/>
    <col min="7839" max="7839" width="6.28515625" style="1" customWidth="1"/>
    <col min="7840" max="7840" width="51" style="1" customWidth="1"/>
    <col min="7841" max="7841" width="16.5703125" style="1" customWidth="1"/>
    <col min="7842" max="7842" width="12.85546875" style="1" customWidth="1"/>
    <col min="7843" max="7843" width="15.5703125" style="1" customWidth="1"/>
    <col min="7844" max="7844" width="16.5703125" style="1" customWidth="1"/>
    <col min="7845" max="7845" width="17" style="1" customWidth="1"/>
    <col min="7846" max="7847" width="17.42578125" style="1" customWidth="1"/>
    <col min="7848" max="7849" width="16.5703125" style="1" customWidth="1"/>
    <col min="7850" max="7852" width="17.42578125" style="1" customWidth="1"/>
    <col min="7853" max="7854" width="16.5703125" style="1" customWidth="1"/>
    <col min="7855" max="7857" width="17.42578125" style="1" customWidth="1"/>
    <col min="7858" max="7859" width="16.5703125" style="1" customWidth="1"/>
    <col min="7860" max="7862" width="17.42578125" style="1" customWidth="1"/>
    <col min="7863" max="7863" width="15.5703125" style="1" customWidth="1"/>
    <col min="7864" max="7864" width="16.5703125" style="1" customWidth="1"/>
    <col min="7865" max="7866" width="17.42578125" style="1" customWidth="1"/>
    <col min="7867" max="7901" width="12.140625" style="1" customWidth="1"/>
    <col min="7902" max="8092" width="9.140625" style="1"/>
    <col min="8093" max="8093" width="34.85546875" style="1" customWidth="1"/>
    <col min="8094" max="8094" width="23.140625" style="1" customWidth="1"/>
    <col min="8095" max="8095" width="6.28515625" style="1" customWidth="1"/>
    <col min="8096" max="8096" width="51" style="1" customWidth="1"/>
    <col min="8097" max="8097" width="16.5703125" style="1" customWidth="1"/>
    <col min="8098" max="8098" width="12.85546875" style="1" customWidth="1"/>
    <col min="8099" max="8099" width="15.5703125" style="1" customWidth="1"/>
    <col min="8100" max="8100" width="16.5703125" style="1" customWidth="1"/>
    <col min="8101" max="8101" width="17" style="1" customWidth="1"/>
    <col min="8102" max="8103" width="17.42578125" style="1" customWidth="1"/>
    <col min="8104" max="8105" width="16.5703125" style="1" customWidth="1"/>
    <col min="8106" max="8108" width="17.42578125" style="1" customWidth="1"/>
    <col min="8109" max="8110" width="16.5703125" style="1" customWidth="1"/>
    <col min="8111" max="8113" width="17.42578125" style="1" customWidth="1"/>
    <col min="8114" max="8115" width="16.5703125" style="1" customWidth="1"/>
    <col min="8116" max="8118" width="17.42578125" style="1" customWidth="1"/>
    <col min="8119" max="8119" width="15.5703125" style="1" customWidth="1"/>
    <col min="8120" max="8120" width="16.5703125" style="1" customWidth="1"/>
    <col min="8121" max="8122" width="17.42578125" style="1" customWidth="1"/>
    <col min="8123" max="8157" width="12.140625" style="1" customWidth="1"/>
    <col min="8158" max="8348" width="9.140625" style="1"/>
    <col min="8349" max="8349" width="34.85546875" style="1" customWidth="1"/>
    <col min="8350" max="8350" width="23.140625" style="1" customWidth="1"/>
    <col min="8351" max="8351" width="6.28515625" style="1" customWidth="1"/>
    <col min="8352" max="8352" width="51" style="1" customWidth="1"/>
    <col min="8353" max="8353" width="16.5703125" style="1" customWidth="1"/>
    <col min="8354" max="8354" width="12.85546875" style="1" customWidth="1"/>
    <col min="8355" max="8355" width="15.5703125" style="1" customWidth="1"/>
    <col min="8356" max="8356" width="16.5703125" style="1" customWidth="1"/>
    <col min="8357" max="8357" width="17" style="1" customWidth="1"/>
    <col min="8358" max="8359" width="17.42578125" style="1" customWidth="1"/>
    <col min="8360" max="8361" width="16.5703125" style="1" customWidth="1"/>
    <col min="8362" max="8364" width="17.42578125" style="1" customWidth="1"/>
    <col min="8365" max="8366" width="16.5703125" style="1" customWidth="1"/>
    <col min="8367" max="8369" width="17.42578125" style="1" customWidth="1"/>
    <col min="8370" max="8371" width="16.5703125" style="1" customWidth="1"/>
    <col min="8372" max="8374" width="17.42578125" style="1" customWidth="1"/>
    <col min="8375" max="8375" width="15.5703125" style="1" customWidth="1"/>
    <col min="8376" max="8376" width="16.5703125" style="1" customWidth="1"/>
    <col min="8377" max="8378" width="17.42578125" style="1" customWidth="1"/>
    <col min="8379" max="8413" width="12.140625" style="1" customWidth="1"/>
    <col min="8414" max="8604" width="9.140625" style="1"/>
    <col min="8605" max="8605" width="34.85546875" style="1" customWidth="1"/>
    <col min="8606" max="8606" width="23.140625" style="1" customWidth="1"/>
    <col min="8607" max="8607" width="6.28515625" style="1" customWidth="1"/>
    <col min="8608" max="8608" width="51" style="1" customWidth="1"/>
    <col min="8609" max="8609" width="16.5703125" style="1" customWidth="1"/>
    <col min="8610" max="8610" width="12.85546875" style="1" customWidth="1"/>
    <col min="8611" max="8611" width="15.5703125" style="1" customWidth="1"/>
    <col min="8612" max="8612" width="16.5703125" style="1" customWidth="1"/>
    <col min="8613" max="8613" width="17" style="1" customWidth="1"/>
    <col min="8614" max="8615" width="17.42578125" style="1" customWidth="1"/>
    <col min="8616" max="8617" width="16.5703125" style="1" customWidth="1"/>
    <col min="8618" max="8620" width="17.42578125" style="1" customWidth="1"/>
    <col min="8621" max="8622" width="16.5703125" style="1" customWidth="1"/>
    <col min="8623" max="8625" width="17.42578125" style="1" customWidth="1"/>
    <col min="8626" max="8627" width="16.5703125" style="1" customWidth="1"/>
    <col min="8628" max="8630" width="17.42578125" style="1" customWidth="1"/>
    <col min="8631" max="8631" width="15.5703125" style="1" customWidth="1"/>
    <col min="8632" max="8632" width="16.5703125" style="1" customWidth="1"/>
    <col min="8633" max="8634" width="17.42578125" style="1" customWidth="1"/>
    <col min="8635" max="8669" width="12.140625" style="1" customWidth="1"/>
    <col min="8670" max="8860" width="9.140625" style="1"/>
    <col min="8861" max="8861" width="34.85546875" style="1" customWidth="1"/>
    <col min="8862" max="8862" width="23.140625" style="1" customWidth="1"/>
    <col min="8863" max="8863" width="6.28515625" style="1" customWidth="1"/>
    <col min="8864" max="8864" width="51" style="1" customWidth="1"/>
    <col min="8865" max="8865" width="16.5703125" style="1" customWidth="1"/>
    <col min="8866" max="8866" width="12.85546875" style="1" customWidth="1"/>
    <col min="8867" max="8867" width="15.5703125" style="1" customWidth="1"/>
    <col min="8868" max="8868" width="16.5703125" style="1" customWidth="1"/>
    <col min="8869" max="8869" width="17" style="1" customWidth="1"/>
    <col min="8870" max="8871" width="17.42578125" style="1" customWidth="1"/>
    <col min="8872" max="8873" width="16.5703125" style="1" customWidth="1"/>
    <col min="8874" max="8876" width="17.42578125" style="1" customWidth="1"/>
    <col min="8877" max="8878" width="16.5703125" style="1" customWidth="1"/>
    <col min="8879" max="8881" width="17.42578125" style="1" customWidth="1"/>
    <col min="8882" max="8883" width="16.5703125" style="1" customWidth="1"/>
    <col min="8884" max="8886" width="17.42578125" style="1" customWidth="1"/>
    <col min="8887" max="8887" width="15.5703125" style="1" customWidth="1"/>
    <col min="8888" max="8888" width="16.5703125" style="1" customWidth="1"/>
    <col min="8889" max="8890" width="17.42578125" style="1" customWidth="1"/>
    <col min="8891" max="8925" width="12.140625" style="1" customWidth="1"/>
    <col min="8926" max="9116" width="9.140625" style="1"/>
    <col min="9117" max="9117" width="34.85546875" style="1" customWidth="1"/>
    <col min="9118" max="9118" width="23.140625" style="1" customWidth="1"/>
    <col min="9119" max="9119" width="6.28515625" style="1" customWidth="1"/>
    <col min="9120" max="9120" width="51" style="1" customWidth="1"/>
    <col min="9121" max="9121" width="16.5703125" style="1" customWidth="1"/>
    <col min="9122" max="9122" width="12.85546875" style="1" customWidth="1"/>
    <col min="9123" max="9123" width="15.5703125" style="1" customWidth="1"/>
    <col min="9124" max="9124" width="16.5703125" style="1" customWidth="1"/>
    <col min="9125" max="9125" width="17" style="1" customWidth="1"/>
    <col min="9126" max="9127" width="17.42578125" style="1" customWidth="1"/>
    <col min="9128" max="9129" width="16.5703125" style="1" customWidth="1"/>
    <col min="9130" max="9132" width="17.42578125" style="1" customWidth="1"/>
    <col min="9133" max="9134" width="16.5703125" style="1" customWidth="1"/>
    <col min="9135" max="9137" width="17.42578125" style="1" customWidth="1"/>
    <col min="9138" max="9139" width="16.5703125" style="1" customWidth="1"/>
    <col min="9140" max="9142" width="17.42578125" style="1" customWidth="1"/>
    <col min="9143" max="9143" width="15.5703125" style="1" customWidth="1"/>
    <col min="9144" max="9144" width="16.5703125" style="1" customWidth="1"/>
    <col min="9145" max="9146" width="17.42578125" style="1" customWidth="1"/>
    <col min="9147" max="9181" width="12.140625" style="1" customWidth="1"/>
    <col min="9182" max="9372" width="9.140625" style="1"/>
    <col min="9373" max="9373" width="34.85546875" style="1" customWidth="1"/>
    <col min="9374" max="9374" width="23.140625" style="1" customWidth="1"/>
    <col min="9375" max="9375" width="6.28515625" style="1" customWidth="1"/>
    <col min="9376" max="9376" width="51" style="1" customWidth="1"/>
    <col min="9377" max="9377" width="16.5703125" style="1" customWidth="1"/>
    <col min="9378" max="9378" width="12.85546875" style="1" customWidth="1"/>
    <col min="9379" max="9379" width="15.5703125" style="1" customWidth="1"/>
    <col min="9380" max="9380" width="16.5703125" style="1" customWidth="1"/>
    <col min="9381" max="9381" width="17" style="1" customWidth="1"/>
    <col min="9382" max="9383" width="17.42578125" style="1" customWidth="1"/>
    <col min="9384" max="9385" width="16.5703125" style="1" customWidth="1"/>
    <col min="9386" max="9388" width="17.42578125" style="1" customWidth="1"/>
    <col min="9389" max="9390" width="16.5703125" style="1" customWidth="1"/>
    <col min="9391" max="9393" width="17.42578125" style="1" customWidth="1"/>
    <col min="9394" max="9395" width="16.5703125" style="1" customWidth="1"/>
    <col min="9396" max="9398" width="17.42578125" style="1" customWidth="1"/>
    <col min="9399" max="9399" width="15.5703125" style="1" customWidth="1"/>
    <col min="9400" max="9400" width="16.5703125" style="1" customWidth="1"/>
    <col min="9401" max="9402" width="17.42578125" style="1" customWidth="1"/>
    <col min="9403" max="9437" width="12.140625" style="1" customWidth="1"/>
    <col min="9438" max="9628" width="9.140625" style="1"/>
    <col min="9629" max="9629" width="34.85546875" style="1" customWidth="1"/>
    <col min="9630" max="9630" width="23.140625" style="1" customWidth="1"/>
    <col min="9631" max="9631" width="6.28515625" style="1" customWidth="1"/>
    <col min="9632" max="9632" width="51" style="1" customWidth="1"/>
    <col min="9633" max="9633" width="16.5703125" style="1" customWidth="1"/>
    <col min="9634" max="9634" width="12.85546875" style="1" customWidth="1"/>
    <col min="9635" max="9635" width="15.5703125" style="1" customWidth="1"/>
    <col min="9636" max="9636" width="16.5703125" style="1" customWidth="1"/>
    <col min="9637" max="9637" width="17" style="1" customWidth="1"/>
    <col min="9638" max="9639" width="17.42578125" style="1" customWidth="1"/>
    <col min="9640" max="9641" width="16.5703125" style="1" customWidth="1"/>
    <col min="9642" max="9644" width="17.42578125" style="1" customWidth="1"/>
    <col min="9645" max="9646" width="16.5703125" style="1" customWidth="1"/>
    <col min="9647" max="9649" width="17.42578125" style="1" customWidth="1"/>
    <col min="9650" max="9651" width="16.5703125" style="1" customWidth="1"/>
    <col min="9652" max="9654" width="17.42578125" style="1" customWidth="1"/>
    <col min="9655" max="9655" width="15.5703125" style="1" customWidth="1"/>
    <col min="9656" max="9656" width="16.5703125" style="1" customWidth="1"/>
    <col min="9657" max="9658" width="17.42578125" style="1" customWidth="1"/>
    <col min="9659" max="9693" width="12.140625" style="1" customWidth="1"/>
    <col min="9694" max="9884" width="9.140625" style="1"/>
    <col min="9885" max="9885" width="34.85546875" style="1" customWidth="1"/>
    <col min="9886" max="9886" width="23.140625" style="1" customWidth="1"/>
    <col min="9887" max="9887" width="6.28515625" style="1" customWidth="1"/>
    <col min="9888" max="9888" width="51" style="1" customWidth="1"/>
    <col min="9889" max="9889" width="16.5703125" style="1" customWidth="1"/>
    <col min="9890" max="9890" width="12.85546875" style="1" customWidth="1"/>
    <col min="9891" max="9891" width="15.5703125" style="1" customWidth="1"/>
    <col min="9892" max="9892" width="16.5703125" style="1" customWidth="1"/>
    <col min="9893" max="9893" width="17" style="1" customWidth="1"/>
    <col min="9894" max="9895" width="17.42578125" style="1" customWidth="1"/>
    <col min="9896" max="9897" width="16.5703125" style="1" customWidth="1"/>
    <col min="9898" max="9900" width="17.42578125" style="1" customWidth="1"/>
    <col min="9901" max="9902" width="16.5703125" style="1" customWidth="1"/>
    <col min="9903" max="9905" width="17.42578125" style="1" customWidth="1"/>
    <col min="9906" max="9907" width="16.5703125" style="1" customWidth="1"/>
    <col min="9908" max="9910" width="17.42578125" style="1" customWidth="1"/>
    <col min="9911" max="9911" width="15.5703125" style="1" customWidth="1"/>
    <col min="9912" max="9912" width="16.5703125" style="1" customWidth="1"/>
    <col min="9913" max="9914" width="17.42578125" style="1" customWidth="1"/>
    <col min="9915" max="9949" width="12.140625" style="1" customWidth="1"/>
    <col min="9950" max="10140" width="9.140625" style="1"/>
    <col min="10141" max="10141" width="34.85546875" style="1" customWidth="1"/>
    <col min="10142" max="10142" width="23.140625" style="1" customWidth="1"/>
    <col min="10143" max="10143" width="6.28515625" style="1" customWidth="1"/>
    <col min="10144" max="10144" width="51" style="1" customWidth="1"/>
    <col min="10145" max="10145" width="16.5703125" style="1" customWidth="1"/>
    <col min="10146" max="10146" width="12.85546875" style="1" customWidth="1"/>
    <col min="10147" max="10147" width="15.5703125" style="1" customWidth="1"/>
    <col min="10148" max="10148" width="16.5703125" style="1" customWidth="1"/>
    <col min="10149" max="10149" width="17" style="1" customWidth="1"/>
    <col min="10150" max="10151" width="17.42578125" style="1" customWidth="1"/>
    <col min="10152" max="10153" width="16.5703125" style="1" customWidth="1"/>
    <col min="10154" max="10156" width="17.42578125" style="1" customWidth="1"/>
    <col min="10157" max="10158" width="16.5703125" style="1" customWidth="1"/>
    <col min="10159" max="10161" width="17.42578125" style="1" customWidth="1"/>
    <col min="10162" max="10163" width="16.5703125" style="1" customWidth="1"/>
    <col min="10164" max="10166" width="17.42578125" style="1" customWidth="1"/>
    <col min="10167" max="10167" width="15.5703125" style="1" customWidth="1"/>
    <col min="10168" max="10168" width="16.5703125" style="1" customWidth="1"/>
    <col min="10169" max="10170" width="17.42578125" style="1" customWidth="1"/>
    <col min="10171" max="10205" width="12.140625" style="1" customWidth="1"/>
    <col min="10206" max="10396" width="9.140625" style="1"/>
    <col min="10397" max="10397" width="34.85546875" style="1" customWidth="1"/>
    <col min="10398" max="10398" width="23.140625" style="1" customWidth="1"/>
    <col min="10399" max="10399" width="6.28515625" style="1" customWidth="1"/>
    <col min="10400" max="10400" width="51" style="1" customWidth="1"/>
    <col min="10401" max="10401" width="16.5703125" style="1" customWidth="1"/>
    <col min="10402" max="10402" width="12.85546875" style="1" customWidth="1"/>
    <col min="10403" max="10403" width="15.5703125" style="1" customWidth="1"/>
    <col min="10404" max="10404" width="16.5703125" style="1" customWidth="1"/>
    <col min="10405" max="10405" width="17" style="1" customWidth="1"/>
    <col min="10406" max="10407" width="17.42578125" style="1" customWidth="1"/>
    <col min="10408" max="10409" width="16.5703125" style="1" customWidth="1"/>
    <col min="10410" max="10412" width="17.42578125" style="1" customWidth="1"/>
    <col min="10413" max="10414" width="16.5703125" style="1" customWidth="1"/>
    <col min="10415" max="10417" width="17.42578125" style="1" customWidth="1"/>
    <col min="10418" max="10419" width="16.5703125" style="1" customWidth="1"/>
    <col min="10420" max="10422" width="17.42578125" style="1" customWidth="1"/>
    <col min="10423" max="10423" width="15.5703125" style="1" customWidth="1"/>
    <col min="10424" max="10424" width="16.5703125" style="1" customWidth="1"/>
    <col min="10425" max="10426" width="17.42578125" style="1" customWidth="1"/>
    <col min="10427" max="10461" width="12.140625" style="1" customWidth="1"/>
    <col min="10462" max="10652" width="9.140625" style="1"/>
    <col min="10653" max="10653" width="34.85546875" style="1" customWidth="1"/>
    <col min="10654" max="10654" width="23.140625" style="1" customWidth="1"/>
    <col min="10655" max="10655" width="6.28515625" style="1" customWidth="1"/>
    <col min="10656" max="10656" width="51" style="1" customWidth="1"/>
    <col min="10657" max="10657" width="16.5703125" style="1" customWidth="1"/>
    <col min="10658" max="10658" width="12.85546875" style="1" customWidth="1"/>
    <col min="10659" max="10659" width="15.5703125" style="1" customWidth="1"/>
    <col min="10660" max="10660" width="16.5703125" style="1" customWidth="1"/>
    <col min="10661" max="10661" width="17" style="1" customWidth="1"/>
    <col min="10662" max="10663" width="17.42578125" style="1" customWidth="1"/>
    <col min="10664" max="10665" width="16.5703125" style="1" customWidth="1"/>
    <col min="10666" max="10668" width="17.42578125" style="1" customWidth="1"/>
    <col min="10669" max="10670" width="16.5703125" style="1" customWidth="1"/>
    <col min="10671" max="10673" width="17.42578125" style="1" customWidth="1"/>
    <col min="10674" max="10675" width="16.5703125" style="1" customWidth="1"/>
    <col min="10676" max="10678" width="17.42578125" style="1" customWidth="1"/>
    <col min="10679" max="10679" width="15.5703125" style="1" customWidth="1"/>
    <col min="10680" max="10680" width="16.5703125" style="1" customWidth="1"/>
    <col min="10681" max="10682" width="17.42578125" style="1" customWidth="1"/>
    <col min="10683" max="10717" width="12.140625" style="1" customWidth="1"/>
    <col min="10718" max="10908" width="9.140625" style="1"/>
    <col min="10909" max="10909" width="34.85546875" style="1" customWidth="1"/>
    <col min="10910" max="10910" width="23.140625" style="1" customWidth="1"/>
    <col min="10911" max="10911" width="6.28515625" style="1" customWidth="1"/>
    <col min="10912" max="10912" width="51" style="1" customWidth="1"/>
    <col min="10913" max="10913" width="16.5703125" style="1" customWidth="1"/>
    <col min="10914" max="10914" width="12.85546875" style="1" customWidth="1"/>
    <col min="10915" max="10915" width="15.5703125" style="1" customWidth="1"/>
    <col min="10916" max="10916" width="16.5703125" style="1" customWidth="1"/>
    <col min="10917" max="10917" width="17" style="1" customWidth="1"/>
    <col min="10918" max="10919" width="17.42578125" style="1" customWidth="1"/>
    <col min="10920" max="10921" width="16.5703125" style="1" customWidth="1"/>
    <col min="10922" max="10924" width="17.42578125" style="1" customWidth="1"/>
    <col min="10925" max="10926" width="16.5703125" style="1" customWidth="1"/>
    <col min="10927" max="10929" width="17.42578125" style="1" customWidth="1"/>
    <col min="10930" max="10931" width="16.5703125" style="1" customWidth="1"/>
    <col min="10932" max="10934" width="17.42578125" style="1" customWidth="1"/>
    <col min="10935" max="10935" width="15.5703125" style="1" customWidth="1"/>
    <col min="10936" max="10936" width="16.5703125" style="1" customWidth="1"/>
    <col min="10937" max="10938" width="17.42578125" style="1" customWidth="1"/>
    <col min="10939" max="10973" width="12.140625" style="1" customWidth="1"/>
    <col min="10974" max="11164" width="9.140625" style="1"/>
    <col min="11165" max="11165" width="34.85546875" style="1" customWidth="1"/>
    <col min="11166" max="11166" width="23.140625" style="1" customWidth="1"/>
    <col min="11167" max="11167" width="6.28515625" style="1" customWidth="1"/>
    <col min="11168" max="11168" width="51" style="1" customWidth="1"/>
    <col min="11169" max="11169" width="16.5703125" style="1" customWidth="1"/>
    <col min="11170" max="11170" width="12.85546875" style="1" customWidth="1"/>
    <col min="11171" max="11171" width="15.5703125" style="1" customWidth="1"/>
    <col min="11172" max="11172" width="16.5703125" style="1" customWidth="1"/>
    <col min="11173" max="11173" width="17" style="1" customWidth="1"/>
    <col min="11174" max="11175" width="17.42578125" style="1" customWidth="1"/>
    <col min="11176" max="11177" width="16.5703125" style="1" customWidth="1"/>
    <col min="11178" max="11180" width="17.42578125" style="1" customWidth="1"/>
    <col min="11181" max="11182" width="16.5703125" style="1" customWidth="1"/>
    <col min="11183" max="11185" width="17.42578125" style="1" customWidth="1"/>
    <col min="11186" max="11187" width="16.5703125" style="1" customWidth="1"/>
    <col min="11188" max="11190" width="17.42578125" style="1" customWidth="1"/>
    <col min="11191" max="11191" width="15.5703125" style="1" customWidth="1"/>
    <col min="11192" max="11192" width="16.5703125" style="1" customWidth="1"/>
    <col min="11193" max="11194" width="17.42578125" style="1" customWidth="1"/>
    <col min="11195" max="11229" width="12.140625" style="1" customWidth="1"/>
    <col min="11230" max="11420" width="9.140625" style="1"/>
    <col min="11421" max="11421" width="34.85546875" style="1" customWidth="1"/>
    <col min="11422" max="11422" width="23.140625" style="1" customWidth="1"/>
    <col min="11423" max="11423" width="6.28515625" style="1" customWidth="1"/>
    <col min="11424" max="11424" width="51" style="1" customWidth="1"/>
    <col min="11425" max="11425" width="16.5703125" style="1" customWidth="1"/>
    <col min="11426" max="11426" width="12.85546875" style="1" customWidth="1"/>
    <col min="11427" max="11427" width="15.5703125" style="1" customWidth="1"/>
    <col min="11428" max="11428" width="16.5703125" style="1" customWidth="1"/>
    <col min="11429" max="11429" width="17" style="1" customWidth="1"/>
    <col min="11430" max="11431" width="17.42578125" style="1" customWidth="1"/>
    <col min="11432" max="11433" width="16.5703125" style="1" customWidth="1"/>
    <col min="11434" max="11436" width="17.42578125" style="1" customWidth="1"/>
    <col min="11437" max="11438" width="16.5703125" style="1" customWidth="1"/>
    <col min="11439" max="11441" width="17.42578125" style="1" customWidth="1"/>
    <col min="11442" max="11443" width="16.5703125" style="1" customWidth="1"/>
    <col min="11444" max="11446" width="17.42578125" style="1" customWidth="1"/>
    <col min="11447" max="11447" width="15.5703125" style="1" customWidth="1"/>
    <col min="11448" max="11448" width="16.5703125" style="1" customWidth="1"/>
    <col min="11449" max="11450" width="17.42578125" style="1" customWidth="1"/>
    <col min="11451" max="11485" width="12.140625" style="1" customWidth="1"/>
    <col min="11486" max="11676" width="9.140625" style="1"/>
    <col min="11677" max="11677" width="34.85546875" style="1" customWidth="1"/>
    <col min="11678" max="11678" width="23.140625" style="1" customWidth="1"/>
    <col min="11679" max="11679" width="6.28515625" style="1" customWidth="1"/>
    <col min="11680" max="11680" width="51" style="1" customWidth="1"/>
    <col min="11681" max="11681" width="16.5703125" style="1" customWidth="1"/>
    <col min="11682" max="11682" width="12.85546875" style="1" customWidth="1"/>
    <col min="11683" max="11683" width="15.5703125" style="1" customWidth="1"/>
    <col min="11684" max="11684" width="16.5703125" style="1" customWidth="1"/>
    <col min="11685" max="11685" width="17" style="1" customWidth="1"/>
    <col min="11686" max="11687" width="17.42578125" style="1" customWidth="1"/>
    <col min="11688" max="11689" width="16.5703125" style="1" customWidth="1"/>
    <col min="11690" max="11692" width="17.42578125" style="1" customWidth="1"/>
    <col min="11693" max="11694" width="16.5703125" style="1" customWidth="1"/>
    <col min="11695" max="11697" width="17.42578125" style="1" customWidth="1"/>
    <col min="11698" max="11699" width="16.5703125" style="1" customWidth="1"/>
    <col min="11700" max="11702" width="17.42578125" style="1" customWidth="1"/>
    <col min="11703" max="11703" width="15.5703125" style="1" customWidth="1"/>
    <col min="11704" max="11704" width="16.5703125" style="1" customWidth="1"/>
    <col min="11705" max="11706" width="17.42578125" style="1" customWidth="1"/>
    <col min="11707" max="11741" width="12.140625" style="1" customWidth="1"/>
    <col min="11742" max="11932" width="9.140625" style="1"/>
    <col min="11933" max="11933" width="34.85546875" style="1" customWidth="1"/>
    <col min="11934" max="11934" width="23.140625" style="1" customWidth="1"/>
    <col min="11935" max="11935" width="6.28515625" style="1" customWidth="1"/>
    <col min="11936" max="11936" width="51" style="1" customWidth="1"/>
    <col min="11937" max="11937" width="16.5703125" style="1" customWidth="1"/>
    <col min="11938" max="11938" width="12.85546875" style="1" customWidth="1"/>
    <col min="11939" max="11939" width="15.5703125" style="1" customWidth="1"/>
    <col min="11940" max="11940" width="16.5703125" style="1" customWidth="1"/>
    <col min="11941" max="11941" width="17" style="1" customWidth="1"/>
    <col min="11942" max="11943" width="17.42578125" style="1" customWidth="1"/>
    <col min="11944" max="11945" width="16.5703125" style="1" customWidth="1"/>
    <col min="11946" max="11948" width="17.42578125" style="1" customWidth="1"/>
    <col min="11949" max="11950" width="16.5703125" style="1" customWidth="1"/>
    <col min="11951" max="11953" width="17.42578125" style="1" customWidth="1"/>
    <col min="11954" max="11955" width="16.5703125" style="1" customWidth="1"/>
    <col min="11956" max="11958" width="17.42578125" style="1" customWidth="1"/>
    <col min="11959" max="11959" width="15.5703125" style="1" customWidth="1"/>
    <col min="11960" max="11960" width="16.5703125" style="1" customWidth="1"/>
    <col min="11961" max="11962" width="17.42578125" style="1" customWidth="1"/>
    <col min="11963" max="11997" width="12.140625" style="1" customWidth="1"/>
    <col min="11998" max="12188" width="9.140625" style="1"/>
    <col min="12189" max="12189" width="34.85546875" style="1" customWidth="1"/>
    <col min="12190" max="12190" width="23.140625" style="1" customWidth="1"/>
    <col min="12191" max="12191" width="6.28515625" style="1" customWidth="1"/>
    <col min="12192" max="12192" width="51" style="1" customWidth="1"/>
    <col min="12193" max="12193" width="16.5703125" style="1" customWidth="1"/>
    <col min="12194" max="12194" width="12.85546875" style="1" customWidth="1"/>
    <col min="12195" max="12195" width="15.5703125" style="1" customWidth="1"/>
    <col min="12196" max="12196" width="16.5703125" style="1" customWidth="1"/>
    <col min="12197" max="12197" width="17" style="1" customWidth="1"/>
    <col min="12198" max="12199" width="17.42578125" style="1" customWidth="1"/>
    <col min="12200" max="12201" width="16.5703125" style="1" customWidth="1"/>
    <col min="12202" max="12204" width="17.42578125" style="1" customWidth="1"/>
    <col min="12205" max="12206" width="16.5703125" style="1" customWidth="1"/>
    <col min="12207" max="12209" width="17.42578125" style="1" customWidth="1"/>
    <col min="12210" max="12211" width="16.5703125" style="1" customWidth="1"/>
    <col min="12212" max="12214" width="17.42578125" style="1" customWidth="1"/>
    <col min="12215" max="12215" width="15.5703125" style="1" customWidth="1"/>
    <col min="12216" max="12216" width="16.5703125" style="1" customWidth="1"/>
    <col min="12217" max="12218" width="17.42578125" style="1" customWidth="1"/>
    <col min="12219" max="12253" width="12.140625" style="1" customWidth="1"/>
    <col min="12254" max="12444" width="9.140625" style="1"/>
    <col min="12445" max="12445" width="34.85546875" style="1" customWidth="1"/>
    <col min="12446" max="12446" width="23.140625" style="1" customWidth="1"/>
    <col min="12447" max="12447" width="6.28515625" style="1" customWidth="1"/>
    <col min="12448" max="12448" width="51" style="1" customWidth="1"/>
    <col min="12449" max="12449" width="16.5703125" style="1" customWidth="1"/>
    <col min="12450" max="12450" width="12.85546875" style="1" customWidth="1"/>
    <col min="12451" max="12451" width="15.5703125" style="1" customWidth="1"/>
    <col min="12452" max="12452" width="16.5703125" style="1" customWidth="1"/>
    <col min="12453" max="12453" width="17" style="1" customWidth="1"/>
    <col min="12454" max="12455" width="17.42578125" style="1" customWidth="1"/>
    <col min="12456" max="12457" width="16.5703125" style="1" customWidth="1"/>
    <col min="12458" max="12460" width="17.42578125" style="1" customWidth="1"/>
    <col min="12461" max="12462" width="16.5703125" style="1" customWidth="1"/>
    <col min="12463" max="12465" width="17.42578125" style="1" customWidth="1"/>
    <col min="12466" max="12467" width="16.5703125" style="1" customWidth="1"/>
    <col min="12468" max="12470" width="17.42578125" style="1" customWidth="1"/>
    <col min="12471" max="12471" width="15.5703125" style="1" customWidth="1"/>
    <col min="12472" max="12472" width="16.5703125" style="1" customWidth="1"/>
    <col min="12473" max="12474" width="17.42578125" style="1" customWidth="1"/>
    <col min="12475" max="12509" width="12.140625" style="1" customWidth="1"/>
    <col min="12510" max="12700" width="9.140625" style="1"/>
    <col min="12701" max="12701" width="34.85546875" style="1" customWidth="1"/>
    <col min="12702" max="12702" width="23.140625" style="1" customWidth="1"/>
    <col min="12703" max="12703" width="6.28515625" style="1" customWidth="1"/>
    <col min="12704" max="12704" width="51" style="1" customWidth="1"/>
    <col min="12705" max="12705" width="16.5703125" style="1" customWidth="1"/>
    <col min="12706" max="12706" width="12.85546875" style="1" customWidth="1"/>
    <col min="12707" max="12707" width="15.5703125" style="1" customWidth="1"/>
    <col min="12708" max="12708" width="16.5703125" style="1" customWidth="1"/>
    <col min="12709" max="12709" width="17" style="1" customWidth="1"/>
    <col min="12710" max="12711" width="17.42578125" style="1" customWidth="1"/>
    <col min="12712" max="12713" width="16.5703125" style="1" customWidth="1"/>
    <col min="12714" max="12716" width="17.42578125" style="1" customWidth="1"/>
    <col min="12717" max="12718" width="16.5703125" style="1" customWidth="1"/>
    <col min="12719" max="12721" width="17.42578125" style="1" customWidth="1"/>
    <col min="12722" max="12723" width="16.5703125" style="1" customWidth="1"/>
    <col min="12724" max="12726" width="17.42578125" style="1" customWidth="1"/>
    <col min="12727" max="12727" width="15.5703125" style="1" customWidth="1"/>
    <col min="12728" max="12728" width="16.5703125" style="1" customWidth="1"/>
    <col min="12729" max="12730" width="17.42578125" style="1" customWidth="1"/>
    <col min="12731" max="12765" width="12.140625" style="1" customWidth="1"/>
    <col min="12766" max="12956" width="9.140625" style="1"/>
    <col min="12957" max="12957" width="34.85546875" style="1" customWidth="1"/>
    <col min="12958" max="12958" width="23.140625" style="1" customWidth="1"/>
    <col min="12959" max="12959" width="6.28515625" style="1" customWidth="1"/>
    <col min="12960" max="12960" width="51" style="1" customWidth="1"/>
    <col min="12961" max="12961" width="16.5703125" style="1" customWidth="1"/>
    <col min="12962" max="12962" width="12.85546875" style="1" customWidth="1"/>
    <col min="12963" max="12963" width="15.5703125" style="1" customWidth="1"/>
    <col min="12964" max="12964" width="16.5703125" style="1" customWidth="1"/>
    <col min="12965" max="12965" width="17" style="1" customWidth="1"/>
    <col min="12966" max="12967" width="17.42578125" style="1" customWidth="1"/>
    <col min="12968" max="12969" width="16.5703125" style="1" customWidth="1"/>
    <col min="12970" max="12972" width="17.42578125" style="1" customWidth="1"/>
    <col min="12973" max="12974" width="16.5703125" style="1" customWidth="1"/>
    <col min="12975" max="12977" width="17.42578125" style="1" customWidth="1"/>
    <col min="12978" max="12979" width="16.5703125" style="1" customWidth="1"/>
    <col min="12980" max="12982" width="17.42578125" style="1" customWidth="1"/>
    <col min="12983" max="12983" width="15.5703125" style="1" customWidth="1"/>
    <col min="12984" max="12984" width="16.5703125" style="1" customWidth="1"/>
    <col min="12985" max="12986" width="17.42578125" style="1" customWidth="1"/>
    <col min="12987" max="13021" width="12.140625" style="1" customWidth="1"/>
    <col min="13022" max="13212" width="9.140625" style="1"/>
    <col min="13213" max="13213" width="34.85546875" style="1" customWidth="1"/>
    <col min="13214" max="13214" width="23.140625" style="1" customWidth="1"/>
    <col min="13215" max="13215" width="6.28515625" style="1" customWidth="1"/>
    <col min="13216" max="13216" width="51" style="1" customWidth="1"/>
    <col min="13217" max="13217" width="16.5703125" style="1" customWidth="1"/>
    <col min="13218" max="13218" width="12.85546875" style="1" customWidth="1"/>
    <col min="13219" max="13219" width="15.5703125" style="1" customWidth="1"/>
    <col min="13220" max="13220" width="16.5703125" style="1" customWidth="1"/>
    <col min="13221" max="13221" width="17" style="1" customWidth="1"/>
    <col min="13222" max="13223" width="17.42578125" style="1" customWidth="1"/>
    <col min="13224" max="13225" width="16.5703125" style="1" customWidth="1"/>
    <col min="13226" max="13228" width="17.42578125" style="1" customWidth="1"/>
    <col min="13229" max="13230" width="16.5703125" style="1" customWidth="1"/>
    <col min="13231" max="13233" width="17.42578125" style="1" customWidth="1"/>
    <col min="13234" max="13235" width="16.5703125" style="1" customWidth="1"/>
    <col min="13236" max="13238" width="17.42578125" style="1" customWidth="1"/>
    <col min="13239" max="13239" width="15.5703125" style="1" customWidth="1"/>
    <col min="13240" max="13240" width="16.5703125" style="1" customWidth="1"/>
    <col min="13241" max="13242" width="17.42578125" style="1" customWidth="1"/>
    <col min="13243" max="13277" width="12.140625" style="1" customWidth="1"/>
    <col min="13278" max="13468" width="9.140625" style="1"/>
    <col min="13469" max="13469" width="34.85546875" style="1" customWidth="1"/>
    <col min="13470" max="13470" width="23.140625" style="1" customWidth="1"/>
    <col min="13471" max="13471" width="6.28515625" style="1" customWidth="1"/>
    <col min="13472" max="13472" width="51" style="1" customWidth="1"/>
    <col min="13473" max="13473" width="16.5703125" style="1" customWidth="1"/>
    <col min="13474" max="13474" width="12.85546875" style="1" customWidth="1"/>
    <col min="13475" max="13475" width="15.5703125" style="1" customWidth="1"/>
    <col min="13476" max="13476" width="16.5703125" style="1" customWidth="1"/>
    <col min="13477" max="13477" width="17" style="1" customWidth="1"/>
    <col min="13478" max="13479" width="17.42578125" style="1" customWidth="1"/>
    <col min="13480" max="13481" width="16.5703125" style="1" customWidth="1"/>
    <col min="13482" max="13484" width="17.42578125" style="1" customWidth="1"/>
    <col min="13485" max="13486" width="16.5703125" style="1" customWidth="1"/>
    <col min="13487" max="13489" width="17.42578125" style="1" customWidth="1"/>
    <col min="13490" max="13491" width="16.5703125" style="1" customWidth="1"/>
    <col min="13492" max="13494" width="17.42578125" style="1" customWidth="1"/>
    <col min="13495" max="13495" width="15.5703125" style="1" customWidth="1"/>
    <col min="13496" max="13496" width="16.5703125" style="1" customWidth="1"/>
    <col min="13497" max="13498" width="17.42578125" style="1" customWidth="1"/>
    <col min="13499" max="13533" width="12.140625" style="1" customWidth="1"/>
    <col min="13534" max="13724" width="9.140625" style="1"/>
    <col min="13725" max="13725" width="34.85546875" style="1" customWidth="1"/>
    <col min="13726" max="13726" width="23.140625" style="1" customWidth="1"/>
    <col min="13727" max="13727" width="6.28515625" style="1" customWidth="1"/>
    <col min="13728" max="13728" width="51" style="1" customWidth="1"/>
    <col min="13729" max="13729" width="16.5703125" style="1" customWidth="1"/>
    <col min="13730" max="13730" width="12.85546875" style="1" customWidth="1"/>
    <col min="13731" max="13731" width="15.5703125" style="1" customWidth="1"/>
    <col min="13732" max="13732" width="16.5703125" style="1" customWidth="1"/>
    <col min="13733" max="13733" width="17" style="1" customWidth="1"/>
    <col min="13734" max="13735" width="17.42578125" style="1" customWidth="1"/>
    <col min="13736" max="13737" width="16.5703125" style="1" customWidth="1"/>
    <col min="13738" max="13740" width="17.42578125" style="1" customWidth="1"/>
    <col min="13741" max="13742" width="16.5703125" style="1" customWidth="1"/>
    <col min="13743" max="13745" width="17.42578125" style="1" customWidth="1"/>
    <col min="13746" max="13747" width="16.5703125" style="1" customWidth="1"/>
    <col min="13748" max="13750" width="17.42578125" style="1" customWidth="1"/>
    <col min="13751" max="13751" width="15.5703125" style="1" customWidth="1"/>
    <col min="13752" max="13752" width="16.5703125" style="1" customWidth="1"/>
    <col min="13753" max="13754" width="17.42578125" style="1" customWidth="1"/>
    <col min="13755" max="13789" width="12.140625" style="1" customWidth="1"/>
    <col min="13790" max="13980" width="9.140625" style="1"/>
    <col min="13981" max="13981" width="34.85546875" style="1" customWidth="1"/>
    <col min="13982" max="13982" width="23.140625" style="1" customWidth="1"/>
    <col min="13983" max="13983" width="6.28515625" style="1" customWidth="1"/>
    <col min="13984" max="13984" width="51" style="1" customWidth="1"/>
    <col min="13985" max="13985" width="16.5703125" style="1" customWidth="1"/>
    <col min="13986" max="13986" width="12.85546875" style="1" customWidth="1"/>
    <col min="13987" max="13987" width="15.5703125" style="1" customWidth="1"/>
    <col min="13988" max="13988" width="16.5703125" style="1" customWidth="1"/>
    <col min="13989" max="13989" width="17" style="1" customWidth="1"/>
    <col min="13990" max="13991" width="17.42578125" style="1" customWidth="1"/>
    <col min="13992" max="13993" width="16.5703125" style="1" customWidth="1"/>
    <col min="13994" max="13996" width="17.42578125" style="1" customWidth="1"/>
    <col min="13997" max="13998" width="16.5703125" style="1" customWidth="1"/>
    <col min="13999" max="14001" width="17.42578125" style="1" customWidth="1"/>
    <col min="14002" max="14003" width="16.5703125" style="1" customWidth="1"/>
    <col min="14004" max="14006" width="17.42578125" style="1" customWidth="1"/>
    <col min="14007" max="14007" width="15.5703125" style="1" customWidth="1"/>
    <col min="14008" max="14008" width="16.5703125" style="1" customWidth="1"/>
    <col min="14009" max="14010" width="17.42578125" style="1" customWidth="1"/>
    <col min="14011" max="14045" width="12.140625" style="1" customWidth="1"/>
    <col min="14046" max="14236" width="9.140625" style="1"/>
    <col min="14237" max="14237" width="34.85546875" style="1" customWidth="1"/>
    <col min="14238" max="14238" width="23.140625" style="1" customWidth="1"/>
    <col min="14239" max="14239" width="6.28515625" style="1" customWidth="1"/>
    <col min="14240" max="14240" width="51" style="1" customWidth="1"/>
    <col min="14241" max="14241" width="16.5703125" style="1" customWidth="1"/>
    <col min="14242" max="14242" width="12.85546875" style="1" customWidth="1"/>
    <col min="14243" max="14243" width="15.5703125" style="1" customWidth="1"/>
    <col min="14244" max="14244" width="16.5703125" style="1" customWidth="1"/>
    <col min="14245" max="14245" width="17" style="1" customWidth="1"/>
    <col min="14246" max="14247" width="17.42578125" style="1" customWidth="1"/>
    <col min="14248" max="14249" width="16.5703125" style="1" customWidth="1"/>
    <col min="14250" max="14252" width="17.42578125" style="1" customWidth="1"/>
    <col min="14253" max="14254" width="16.5703125" style="1" customWidth="1"/>
    <col min="14255" max="14257" width="17.42578125" style="1" customWidth="1"/>
    <col min="14258" max="14259" width="16.5703125" style="1" customWidth="1"/>
    <col min="14260" max="14262" width="17.42578125" style="1" customWidth="1"/>
    <col min="14263" max="14263" width="15.5703125" style="1" customWidth="1"/>
    <col min="14264" max="14264" width="16.5703125" style="1" customWidth="1"/>
    <col min="14265" max="14266" width="17.42578125" style="1" customWidth="1"/>
    <col min="14267" max="14301" width="12.140625" style="1" customWidth="1"/>
    <col min="14302" max="14492" width="9.140625" style="1"/>
    <col min="14493" max="14493" width="34.85546875" style="1" customWidth="1"/>
    <col min="14494" max="14494" width="23.140625" style="1" customWidth="1"/>
    <col min="14495" max="14495" width="6.28515625" style="1" customWidth="1"/>
    <col min="14496" max="14496" width="51" style="1" customWidth="1"/>
    <col min="14497" max="14497" width="16.5703125" style="1" customWidth="1"/>
    <col min="14498" max="14498" width="12.85546875" style="1" customWidth="1"/>
    <col min="14499" max="14499" width="15.5703125" style="1" customWidth="1"/>
    <col min="14500" max="14500" width="16.5703125" style="1" customWidth="1"/>
    <col min="14501" max="14501" width="17" style="1" customWidth="1"/>
    <col min="14502" max="14503" width="17.42578125" style="1" customWidth="1"/>
    <col min="14504" max="14505" width="16.5703125" style="1" customWidth="1"/>
    <col min="14506" max="14508" width="17.42578125" style="1" customWidth="1"/>
    <col min="14509" max="14510" width="16.5703125" style="1" customWidth="1"/>
    <col min="14511" max="14513" width="17.42578125" style="1" customWidth="1"/>
    <col min="14514" max="14515" width="16.5703125" style="1" customWidth="1"/>
    <col min="14516" max="14518" width="17.42578125" style="1" customWidth="1"/>
    <col min="14519" max="14519" width="15.5703125" style="1" customWidth="1"/>
    <col min="14520" max="14520" width="16.5703125" style="1" customWidth="1"/>
    <col min="14521" max="14522" width="17.42578125" style="1" customWidth="1"/>
    <col min="14523" max="14557" width="12.140625" style="1" customWidth="1"/>
    <col min="14558" max="14748" width="9.140625" style="1"/>
    <col min="14749" max="14749" width="34.85546875" style="1" customWidth="1"/>
    <col min="14750" max="14750" width="23.140625" style="1" customWidth="1"/>
    <col min="14751" max="14751" width="6.28515625" style="1" customWidth="1"/>
    <col min="14752" max="14752" width="51" style="1" customWidth="1"/>
    <col min="14753" max="14753" width="16.5703125" style="1" customWidth="1"/>
    <col min="14754" max="14754" width="12.85546875" style="1" customWidth="1"/>
    <col min="14755" max="14755" width="15.5703125" style="1" customWidth="1"/>
    <col min="14756" max="14756" width="16.5703125" style="1" customWidth="1"/>
    <col min="14757" max="14757" width="17" style="1" customWidth="1"/>
    <col min="14758" max="14759" width="17.42578125" style="1" customWidth="1"/>
    <col min="14760" max="14761" width="16.5703125" style="1" customWidth="1"/>
    <col min="14762" max="14764" width="17.42578125" style="1" customWidth="1"/>
    <col min="14765" max="14766" width="16.5703125" style="1" customWidth="1"/>
    <col min="14767" max="14769" width="17.42578125" style="1" customWidth="1"/>
    <col min="14770" max="14771" width="16.5703125" style="1" customWidth="1"/>
    <col min="14772" max="14774" width="17.42578125" style="1" customWidth="1"/>
    <col min="14775" max="14775" width="15.5703125" style="1" customWidth="1"/>
    <col min="14776" max="14776" width="16.5703125" style="1" customWidth="1"/>
    <col min="14777" max="14778" width="17.42578125" style="1" customWidth="1"/>
    <col min="14779" max="14813" width="12.140625" style="1" customWidth="1"/>
    <col min="14814" max="16384" width="9.140625" style="1"/>
  </cols>
  <sheetData>
    <row r="1" spans="1:236">
      <c r="I1" s="454" t="s">
        <v>313</v>
      </c>
      <c r="J1" s="454"/>
      <c r="K1" s="454"/>
      <c r="L1" s="454"/>
      <c r="M1" s="454"/>
      <c r="N1" s="454"/>
      <c r="O1" s="454"/>
      <c r="P1" s="454"/>
      <c r="Q1" s="454"/>
      <c r="R1" s="454"/>
      <c r="S1" s="454"/>
      <c r="T1" s="454"/>
    </row>
    <row r="2" spans="1:236">
      <c r="I2" s="454" t="s">
        <v>315</v>
      </c>
      <c r="J2" s="454"/>
      <c r="K2" s="454"/>
      <c r="L2" s="454"/>
      <c r="M2" s="454"/>
      <c r="N2" s="454"/>
      <c r="O2" s="454"/>
      <c r="P2" s="454"/>
      <c r="Q2" s="454"/>
      <c r="R2" s="454"/>
      <c r="S2" s="454"/>
      <c r="T2" s="454"/>
    </row>
    <row r="3" spans="1:236">
      <c r="C3" s="455" t="s">
        <v>65</v>
      </c>
      <c r="D3" s="455"/>
      <c r="E3" s="455"/>
      <c r="F3" s="455"/>
      <c r="G3" s="455"/>
      <c r="H3" s="455"/>
    </row>
    <row r="4" spans="1:236">
      <c r="C4" s="455" t="s">
        <v>63</v>
      </c>
      <c r="D4" s="455"/>
      <c r="E4" s="455"/>
      <c r="F4" s="455"/>
      <c r="G4" s="455"/>
      <c r="H4" s="455"/>
      <c r="I4" s="454" t="s">
        <v>109</v>
      </c>
      <c r="J4" s="454"/>
      <c r="K4" s="454"/>
      <c r="L4" s="454"/>
      <c r="M4" s="454"/>
      <c r="N4" s="454"/>
      <c r="O4" s="454"/>
      <c r="P4" s="454"/>
      <c r="Q4" s="454"/>
      <c r="R4" s="454"/>
      <c r="S4" s="454"/>
      <c r="T4" s="454"/>
    </row>
    <row r="5" spans="1:236">
      <c r="C5" s="455" t="s">
        <v>67</v>
      </c>
      <c r="D5" s="455"/>
      <c r="E5" s="455"/>
      <c r="F5" s="455"/>
      <c r="G5" s="455"/>
      <c r="H5" s="455"/>
      <c r="I5" s="454" t="s">
        <v>314</v>
      </c>
      <c r="J5" s="454"/>
      <c r="K5" s="454"/>
      <c r="L5" s="454"/>
      <c r="M5" s="454"/>
      <c r="N5" s="454"/>
      <c r="O5" s="454"/>
      <c r="P5" s="454"/>
      <c r="Q5" s="454"/>
      <c r="R5" s="454"/>
      <c r="S5" s="454"/>
      <c r="T5" s="454"/>
    </row>
    <row r="6" spans="1:236" ht="14.25" customHeight="1">
      <c r="A6" s="17"/>
      <c r="B6" s="17"/>
    </row>
    <row r="7" spans="1:236" ht="15" customHeight="1">
      <c r="A7" s="430" t="s">
        <v>0</v>
      </c>
      <c r="B7" s="430" t="s">
        <v>1</v>
      </c>
      <c r="C7" s="438" t="s">
        <v>122</v>
      </c>
      <c r="D7" s="439"/>
      <c r="E7" s="439"/>
      <c r="F7" s="441" t="s">
        <v>123</v>
      </c>
      <c r="G7" s="442"/>
      <c r="H7" s="442"/>
      <c r="I7" s="438" t="s">
        <v>124</v>
      </c>
      <c r="J7" s="439"/>
      <c r="K7" s="439"/>
      <c r="L7" s="441" t="s">
        <v>125</v>
      </c>
      <c r="M7" s="442"/>
      <c r="N7" s="442"/>
      <c r="O7" s="438" t="s">
        <v>126</v>
      </c>
      <c r="P7" s="439"/>
      <c r="Q7" s="439"/>
      <c r="R7" s="441" t="s">
        <v>127</v>
      </c>
      <c r="S7" s="442"/>
      <c r="T7" s="442"/>
      <c r="U7" s="438" t="s">
        <v>128</v>
      </c>
      <c r="V7" s="439"/>
      <c r="W7" s="439"/>
      <c r="X7" s="441" t="s">
        <v>129</v>
      </c>
      <c r="Y7" s="442"/>
      <c r="Z7" s="442"/>
      <c r="AA7" s="438" t="s">
        <v>130</v>
      </c>
      <c r="AB7" s="439"/>
      <c r="AC7" s="439"/>
      <c r="AD7" s="439"/>
      <c r="AE7" s="439"/>
      <c r="AF7" s="439"/>
      <c r="AG7" s="439"/>
      <c r="AH7" s="439"/>
      <c r="AI7" s="439"/>
      <c r="AJ7" s="439"/>
      <c r="AK7" s="439"/>
      <c r="AL7" s="439"/>
      <c r="AM7" s="439"/>
      <c r="AN7" s="439"/>
      <c r="AO7" s="439"/>
      <c r="AP7" s="439"/>
      <c r="AQ7" s="439"/>
      <c r="AR7" s="439"/>
      <c r="AS7" s="439"/>
      <c r="AT7" s="439"/>
      <c r="AU7" s="440"/>
      <c r="AV7" s="441" t="s">
        <v>131</v>
      </c>
      <c r="AW7" s="442"/>
      <c r="AX7" s="442"/>
      <c r="AY7" s="438" t="s">
        <v>132</v>
      </c>
      <c r="AZ7" s="439"/>
      <c r="BA7" s="439"/>
      <c r="BB7" s="441" t="s">
        <v>133</v>
      </c>
      <c r="BC7" s="442"/>
      <c r="BD7" s="442"/>
      <c r="BE7" s="438" t="s">
        <v>236</v>
      </c>
      <c r="BF7" s="439"/>
      <c r="BG7" s="439"/>
      <c r="BH7" s="441" t="s">
        <v>134</v>
      </c>
      <c r="BI7" s="442"/>
      <c r="BJ7" s="442"/>
      <c r="BK7" s="438" t="s">
        <v>135</v>
      </c>
      <c r="BL7" s="439"/>
      <c r="BM7" s="439"/>
      <c r="BN7" s="441" t="s">
        <v>237</v>
      </c>
      <c r="BO7" s="442"/>
      <c r="BP7" s="442"/>
      <c r="BQ7" s="438" t="s">
        <v>136</v>
      </c>
      <c r="BR7" s="439"/>
      <c r="BS7" s="439"/>
      <c r="BT7" s="441" t="s">
        <v>137</v>
      </c>
      <c r="BU7" s="442"/>
      <c r="BV7" s="442"/>
      <c r="BW7" s="438" t="s">
        <v>138</v>
      </c>
      <c r="BX7" s="439"/>
      <c r="BY7" s="439"/>
      <c r="BZ7" s="441" t="s">
        <v>139</v>
      </c>
      <c r="CA7" s="442"/>
      <c r="CB7" s="442"/>
      <c r="CC7" s="438" t="s">
        <v>140</v>
      </c>
      <c r="CD7" s="439"/>
      <c r="CE7" s="439"/>
      <c r="CF7" s="441" t="s">
        <v>141</v>
      </c>
      <c r="CG7" s="442"/>
      <c r="CH7" s="442"/>
      <c r="CI7" s="438" t="s">
        <v>142</v>
      </c>
      <c r="CJ7" s="439"/>
      <c r="CK7" s="439"/>
      <c r="CL7" s="441" t="s">
        <v>143</v>
      </c>
      <c r="CM7" s="442"/>
      <c r="CN7" s="442"/>
      <c r="CO7" s="438" t="s">
        <v>144</v>
      </c>
      <c r="CP7" s="439"/>
      <c r="CQ7" s="439"/>
      <c r="CR7" s="441" t="s">
        <v>274</v>
      </c>
      <c r="CS7" s="442"/>
      <c r="CT7" s="442"/>
      <c r="CU7" s="438" t="s">
        <v>145</v>
      </c>
      <c r="CV7" s="439"/>
      <c r="CW7" s="439"/>
      <c r="CX7" s="441" t="s">
        <v>146</v>
      </c>
      <c r="CY7" s="442"/>
      <c r="CZ7" s="442"/>
      <c r="DA7" s="442"/>
      <c r="DB7" s="442"/>
      <c r="DC7" s="442"/>
      <c r="DD7" s="442"/>
      <c r="DE7" s="442"/>
      <c r="DF7" s="442"/>
      <c r="DG7" s="442"/>
      <c r="DH7" s="442"/>
      <c r="DI7" s="442"/>
      <c r="DJ7" s="442"/>
      <c r="DK7" s="442"/>
      <c r="DL7" s="442"/>
      <c r="DM7" s="442"/>
      <c r="DN7" s="442"/>
      <c r="DO7" s="442"/>
      <c r="DP7" s="442"/>
      <c r="DQ7" s="442"/>
      <c r="DR7" s="443"/>
      <c r="DS7" s="438" t="s">
        <v>147</v>
      </c>
      <c r="DT7" s="439"/>
      <c r="DU7" s="439"/>
      <c r="DV7" s="441" t="s">
        <v>148</v>
      </c>
      <c r="DW7" s="442"/>
      <c r="DX7" s="442"/>
      <c r="DY7" s="438" t="s">
        <v>149</v>
      </c>
      <c r="DZ7" s="439"/>
      <c r="EA7" s="439"/>
      <c r="EB7" s="441" t="s">
        <v>150</v>
      </c>
      <c r="EC7" s="442"/>
      <c r="ED7" s="442"/>
      <c r="EE7" s="438" t="s">
        <v>151</v>
      </c>
      <c r="EF7" s="439"/>
      <c r="EG7" s="439"/>
      <c r="EH7" s="441" t="s">
        <v>238</v>
      </c>
      <c r="EI7" s="442"/>
      <c r="EJ7" s="442"/>
      <c r="EK7" s="438" t="s">
        <v>152</v>
      </c>
      <c r="EL7" s="439"/>
      <c r="EM7" s="439"/>
      <c r="EN7" s="441" t="s">
        <v>153</v>
      </c>
      <c r="EO7" s="442"/>
      <c r="EP7" s="442"/>
      <c r="EQ7" s="438" t="s">
        <v>154</v>
      </c>
      <c r="ER7" s="439"/>
      <c r="ES7" s="439"/>
      <c r="ET7" s="441" t="s">
        <v>155</v>
      </c>
      <c r="EU7" s="442"/>
      <c r="EV7" s="442"/>
      <c r="EW7" s="438" t="s">
        <v>156</v>
      </c>
      <c r="EX7" s="439"/>
      <c r="EY7" s="439"/>
      <c r="EZ7" s="441" t="s">
        <v>269</v>
      </c>
      <c r="FA7" s="442"/>
      <c r="FB7" s="442"/>
      <c r="FC7" s="438" t="s">
        <v>157</v>
      </c>
      <c r="FD7" s="439"/>
      <c r="FE7" s="439"/>
      <c r="FF7" s="441" t="s">
        <v>158</v>
      </c>
      <c r="FG7" s="442"/>
      <c r="FH7" s="442"/>
      <c r="FI7" s="438" t="s">
        <v>159</v>
      </c>
      <c r="FJ7" s="439"/>
      <c r="FK7" s="439"/>
      <c r="FL7" s="441" t="s">
        <v>160</v>
      </c>
      <c r="FM7" s="442"/>
      <c r="FN7" s="442"/>
      <c r="FO7" s="442"/>
      <c r="FP7" s="442"/>
      <c r="FQ7" s="442"/>
      <c r="FR7" s="442"/>
      <c r="FS7" s="442"/>
      <c r="FT7" s="442"/>
      <c r="FU7" s="442"/>
      <c r="FV7" s="442"/>
      <c r="FW7" s="442"/>
      <c r="FX7" s="442"/>
      <c r="FY7" s="442"/>
      <c r="FZ7" s="442"/>
      <c r="GA7" s="442"/>
      <c r="GB7" s="442"/>
      <c r="GC7" s="442"/>
      <c r="GD7" s="442"/>
      <c r="GE7" s="442"/>
      <c r="GF7" s="443"/>
      <c r="GG7" s="438" t="s">
        <v>161</v>
      </c>
      <c r="GH7" s="439"/>
      <c r="GI7" s="439"/>
      <c r="GJ7" s="441" t="s">
        <v>162</v>
      </c>
      <c r="GK7" s="442"/>
      <c r="GL7" s="442"/>
      <c r="GM7" s="438" t="s">
        <v>163</v>
      </c>
      <c r="GN7" s="439"/>
      <c r="GO7" s="439"/>
      <c r="GP7" s="441" t="s">
        <v>164</v>
      </c>
      <c r="GQ7" s="442"/>
      <c r="GR7" s="442"/>
      <c r="GS7" s="438" t="s">
        <v>165</v>
      </c>
      <c r="GT7" s="439"/>
      <c r="GU7" s="439"/>
      <c r="GV7" s="441" t="s">
        <v>175</v>
      </c>
      <c r="GW7" s="442"/>
      <c r="GX7" s="442"/>
      <c r="GY7" s="438" t="s">
        <v>166</v>
      </c>
      <c r="GZ7" s="439"/>
      <c r="HA7" s="439"/>
      <c r="HB7" s="444" t="s">
        <v>167</v>
      </c>
      <c r="HC7" s="445"/>
      <c r="HD7" s="445"/>
      <c r="HE7" s="438" t="s">
        <v>168</v>
      </c>
      <c r="HF7" s="439"/>
      <c r="HG7" s="439"/>
      <c r="HH7" s="444" t="s">
        <v>169</v>
      </c>
      <c r="HI7" s="445"/>
      <c r="HJ7" s="445"/>
      <c r="HK7" s="438" t="s">
        <v>170</v>
      </c>
      <c r="HL7" s="439"/>
      <c r="HM7" s="439"/>
      <c r="HN7" s="444" t="s">
        <v>171</v>
      </c>
      <c r="HO7" s="445"/>
      <c r="HP7" s="445"/>
      <c r="HQ7" s="438" t="s">
        <v>172</v>
      </c>
      <c r="HR7" s="439"/>
      <c r="HS7" s="439"/>
      <c r="HT7" s="444" t="s">
        <v>173</v>
      </c>
      <c r="HU7" s="445"/>
      <c r="HV7" s="445"/>
      <c r="HW7" s="438" t="s">
        <v>174</v>
      </c>
      <c r="HX7" s="439"/>
      <c r="HY7" s="439"/>
      <c r="HZ7" s="444" t="s">
        <v>270</v>
      </c>
      <c r="IA7" s="445"/>
      <c r="IB7" s="445"/>
    </row>
    <row r="8" spans="1:236" ht="14.25" customHeight="1">
      <c r="A8" s="430"/>
      <c r="B8" s="430"/>
      <c r="C8" s="447" t="s">
        <v>250</v>
      </c>
      <c r="D8" s="448"/>
      <c r="E8" s="449"/>
      <c r="F8" s="435" t="s">
        <v>250</v>
      </c>
      <c r="G8" s="436"/>
      <c r="H8" s="437"/>
      <c r="I8" s="447" t="s">
        <v>250</v>
      </c>
      <c r="J8" s="448"/>
      <c r="K8" s="449"/>
      <c r="L8" s="435" t="s">
        <v>250</v>
      </c>
      <c r="M8" s="436"/>
      <c r="N8" s="437"/>
      <c r="O8" s="447" t="s">
        <v>250</v>
      </c>
      <c r="P8" s="448"/>
      <c r="Q8" s="449"/>
      <c r="R8" s="435" t="s">
        <v>250</v>
      </c>
      <c r="S8" s="436"/>
      <c r="T8" s="437"/>
      <c r="U8" s="447" t="s">
        <v>250</v>
      </c>
      <c r="V8" s="448"/>
      <c r="W8" s="449"/>
      <c r="X8" s="435" t="s">
        <v>250</v>
      </c>
      <c r="Y8" s="436"/>
      <c r="Z8" s="437"/>
      <c r="AA8" s="447" t="s">
        <v>250</v>
      </c>
      <c r="AB8" s="448"/>
      <c r="AC8" s="449"/>
      <c r="AD8" s="447" t="s">
        <v>251</v>
      </c>
      <c r="AE8" s="448"/>
      <c r="AF8" s="449"/>
      <c r="AG8" s="447" t="s">
        <v>252</v>
      </c>
      <c r="AH8" s="448"/>
      <c r="AI8" s="449"/>
      <c r="AJ8" s="447" t="s">
        <v>253</v>
      </c>
      <c r="AK8" s="448"/>
      <c r="AL8" s="449"/>
      <c r="AM8" s="447" t="s">
        <v>254</v>
      </c>
      <c r="AN8" s="448"/>
      <c r="AO8" s="449"/>
      <c r="AP8" s="447" t="s">
        <v>255</v>
      </c>
      <c r="AQ8" s="448"/>
      <c r="AR8" s="449"/>
      <c r="AS8" s="447" t="s">
        <v>256</v>
      </c>
      <c r="AT8" s="448"/>
      <c r="AU8" s="449"/>
      <c r="AV8" s="435" t="s">
        <v>250</v>
      </c>
      <c r="AW8" s="436"/>
      <c r="AX8" s="437"/>
      <c r="AY8" s="447" t="s">
        <v>250</v>
      </c>
      <c r="AZ8" s="448"/>
      <c r="BA8" s="449"/>
      <c r="BB8" s="435" t="s">
        <v>250</v>
      </c>
      <c r="BC8" s="436"/>
      <c r="BD8" s="437"/>
      <c r="BE8" s="447" t="s">
        <v>250</v>
      </c>
      <c r="BF8" s="448"/>
      <c r="BG8" s="449"/>
      <c r="BH8" s="435" t="s">
        <v>250</v>
      </c>
      <c r="BI8" s="436"/>
      <c r="BJ8" s="437"/>
      <c r="BK8" s="435" t="s">
        <v>250</v>
      </c>
      <c r="BL8" s="436"/>
      <c r="BM8" s="437"/>
      <c r="BN8" s="435" t="s">
        <v>250</v>
      </c>
      <c r="BO8" s="436"/>
      <c r="BP8" s="437"/>
      <c r="BQ8" s="447" t="s">
        <v>250</v>
      </c>
      <c r="BR8" s="448"/>
      <c r="BS8" s="449"/>
      <c r="BT8" s="435" t="s">
        <v>250</v>
      </c>
      <c r="BU8" s="436"/>
      <c r="BV8" s="437"/>
      <c r="BW8" s="447" t="s">
        <v>250</v>
      </c>
      <c r="BX8" s="448"/>
      <c r="BY8" s="449"/>
      <c r="BZ8" s="435" t="s">
        <v>250</v>
      </c>
      <c r="CA8" s="436"/>
      <c r="CB8" s="437"/>
      <c r="CC8" s="447" t="s">
        <v>250</v>
      </c>
      <c r="CD8" s="448"/>
      <c r="CE8" s="449"/>
      <c r="CF8" s="435" t="s">
        <v>250</v>
      </c>
      <c r="CG8" s="436"/>
      <c r="CH8" s="437"/>
      <c r="CI8" s="447" t="s">
        <v>250</v>
      </c>
      <c r="CJ8" s="448"/>
      <c r="CK8" s="449"/>
      <c r="CL8" s="435" t="s">
        <v>250</v>
      </c>
      <c r="CM8" s="436"/>
      <c r="CN8" s="437"/>
      <c r="CO8" s="447" t="s">
        <v>250</v>
      </c>
      <c r="CP8" s="448"/>
      <c r="CQ8" s="449"/>
      <c r="CR8" s="435" t="s">
        <v>250</v>
      </c>
      <c r="CS8" s="436"/>
      <c r="CT8" s="437"/>
      <c r="CU8" s="447" t="s">
        <v>250</v>
      </c>
      <c r="CV8" s="448"/>
      <c r="CW8" s="449"/>
      <c r="CX8" s="435" t="s">
        <v>250</v>
      </c>
      <c r="CY8" s="436"/>
      <c r="CZ8" s="437"/>
      <c r="DA8" s="435" t="s">
        <v>251</v>
      </c>
      <c r="DB8" s="436"/>
      <c r="DC8" s="437"/>
      <c r="DD8" s="435" t="s">
        <v>252</v>
      </c>
      <c r="DE8" s="436"/>
      <c r="DF8" s="437"/>
      <c r="DG8" s="435" t="s">
        <v>253</v>
      </c>
      <c r="DH8" s="436"/>
      <c r="DI8" s="437"/>
      <c r="DJ8" s="435" t="s">
        <v>254</v>
      </c>
      <c r="DK8" s="436"/>
      <c r="DL8" s="437"/>
      <c r="DM8" s="435" t="s">
        <v>255</v>
      </c>
      <c r="DN8" s="436"/>
      <c r="DO8" s="437"/>
      <c r="DP8" s="435" t="s">
        <v>256</v>
      </c>
      <c r="DQ8" s="436"/>
      <c r="DR8" s="437"/>
      <c r="DS8" s="447" t="s">
        <v>250</v>
      </c>
      <c r="DT8" s="448"/>
      <c r="DU8" s="449"/>
      <c r="DV8" s="435" t="s">
        <v>250</v>
      </c>
      <c r="DW8" s="436"/>
      <c r="DX8" s="437"/>
      <c r="DY8" s="447" t="s">
        <v>250</v>
      </c>
      <c r="DZ8" s="448"/>
      <c r="EA8" s="449"/>
      <c r="EB8" s="435" t="s">
        <v>250</v>
      </c>
      <c r="EC8" s="436"/>
      <c r="ED8" s="437"/>
      <c r="EE8" s="447" t="s">
        <v>250</v>
      </c>
      <c r="EF8" s="448"/>
      <c r="EG8" s="449"/>
      <c r="EH8" s="435" t="s">
        <v>250</v>
      </c>
      <c r="EI8" s="436"/>
      <c r="EJ8" s="437"/>
      <c r="EK8" s="447" t="s">
        <v>250</v>
      </c>
      <c r="EL8" s="448"/>
      <c r="EM8" s="449"/>
      <c r="EN8" s="435" t="s">
        <v>250</v>
      </c>
      <c r="EO8" s="436"/>
      <c r="EP8" s="437"/>
      <c r="EQ8" s="447" t="s">
        <v>250</v>
      </c>
      <c r="ER8" s="448"/>
      <c r="ES8" s="449"/>
      <c r="ET8" s="435" t="s">
        <v>250</v>
      </c>
      <c r="EU8" s="436"/>
      <c r="EV8" s="437"/>
      <c r="EW8" s="447" t="s">
        <v>250</v>
      </c>
      <c r="EX8" s="448"/>
      <c r="EY8" s="449"/>
      <c r="EZ8" s="435" t="s">
        <v>250</v>
      </c>
      <c r="FA8" s="436"/>
      <c r="FB8" s="437"/>
      <c r="FC8" s="447" t="s">
        <v>250</v>
      </c>
      <c r="FD8" s="448"/>
      <c r="FE8" s="449"/>
      <c r="FF8" s="435" t="s">
        <v>250</v>
      </c>
      <c r="FG8" s="436"/>
      <c r="FH8" s="437"/>
      <c r="FI8" s="447" t="s">
        <v>250</v>
      </c>
      <c r="FJ8" s="448"/>
      <c r="FK8" s="449"/>
      <c r="FL8" s="435" t="s">
        <v>250</v>
      </c>
      <c r="FM8" s="436"/>
      <c r="FN8" s="437"/>
      <c r="FO8" s="435" t="s">
        <v>251</v>
      </c>
      <c r="FP8" s="436"/>
      <c r="FQ8" s="437"/>
      <c r="FR8" s="435" t="s">
        <v>252</v>
      </c>
      <c r="FS8" s="436"/>
      <c r="FT8" s="437"/>
      <c r="FU8" s="435" t="s">
        <v>253</v>
      </c>
      <c r="FV8" s="436"/>
      <c r="FW8" s="437"/>
      <c r="FX8" s="435" t="s">
        <v>254</v>
      </c>
      <c r="FY8" s="436"/>
      <c r="FZ8" s="437"/>
      <c r="GA8" s="435" t="s">
        <v>255</v>
      </c>
      <c r="GB8" s="436"/>
      <c r="GC8" s="437"/>
      <c r="GD8" s="435" t="s">
        <v>256</v>
      </c>
      <c r="GE8" s="436"/>
      <c r="GF8" s="437"/>
      <c r="GG8" s="447" t="s">
        <v>250</v>
      </c>
      <c r="GH8" s="448"/>
      <c r="GI8" s="449"/>
      <c r="GJ8" s="435" t="s">
        <v>250</v>
      </c>
      <c r="GK8" s="436"/>
      <c r="GL8" s="437"/>
      <c r="GM8" s="447" t="s">
        <v>250</v>
      </c>
      <c r="GN8" s="448"/>
      <c r="GO8" s="449"/>
      <c r="GP8" s="435" t="s">
        <v>250</v>
      </c>
      <c r="GQ8" s="436"/>
      <c r="GR8" s="437"/>
      <c r="GS8" s="447" t="s">
        <v>250</v>
      </c>
      <c r="GT8" s="448"/>
      <c r="GU8" s="449"/>
      <c r="GV8" s="435" t="s">
        <v>250</v>
      </c>
      <c r="GW8" s="436"/>
      <c r="GX8" s="437"/>
      <c r="GY8" s="447" t="s">
        <v>250</v>
      </c>
      <c r="GZ8" s="448"/>
      <c r="HA8" s="449"/>
      <c r="HB8" s="435" t="s">
        <v>250</v>
      </c>
      <c r="HC8" s="436"/>
      <c r="HD8" s="437"/>
      <c r="HE8" s="447" t="s">
        <v>250</v>
      </c>
      <c r="HF8" s="448"/>
      <c r="HG8" s="449"/>
      <c r="HH8" s="435" t="s">
        <v>250</v>
      </c>
      <c r="HI8" s="436"/>
      <c r="HJ8" s="437"/>
      <c r="HK8" s="447" t="s">
        <v>250</v>
      </c>
      <c r="HL8" s="448"/>
      <c r="HM8" s="449"/>
      <c r="HN8" s="435" t="s">
        <v>250</v>
      </c>
      <c r="HO8" s="436"/>
      <c r="HP8" s="437"/>
      <c r="HQ8" s="447" t="s">
        <v>250</v>
      </c>
      <c r="HR8" s="448"/>
      <c r="HS8" s="449"/>
      <c r="HT8" s="435" t="s">
        <v>250</v>
      </c>
      <c r="HU8" s="436"/>
      <c r="HV8" s="437"/>
      <c r="HW8" s="447" t="s">
        <v>250</v>
      </c>
      <c r="HX8" s="448"/>
      <c r="HY8" s="449"/>
      <c r="HZ8" s="435" t="s">
        <v>250</v>
      </c>
      <c r="IA8" s="436"/>
      <c r="IB8" s="437"/>
    </row>
    <row r="9" spans="1:236">
      <c r="A9" s="304"/>
      <c r="B9" s="304"/>
      <c r="C9" s="304">
        <v>2020</v>
      </c>
      <c r="D9" s="304">
        <v>2021</v>
      </c>
      <c r="E9" s="304">
        <v>2022</v>
      </c>
      <c r="F9" s="304">
        <v>2020</v>
      </c>
      <c r="G9" s="304">
        <v>2021</v>
      </c>
      <c r="H9" s="304">
        <v>2022</v>
      </c>
      <c r="I9" s="304">
        <v>2020</v>
      </c>
      <c r="J9" s="304">
        <v>2021</v>
      </c>
      <c r="K9" s="304">
        <v>2022</v>
      </c>
      <c r="L9" s="304">
        <v>2020</v>
      </c>
      <c r="M9" s="304">
        <v>2021</v>
      </c>
      <c r="N9" s="304">
        <v>2022</v>
      </c>
      <c r="O9" s="304">
        <v>2020</v>
      </c>
      <c r="P9" s="304">
        <v>2021</v>
      </c>
      <c r="Q9" s="304">
        <v>2022</v>
      </c>
      <c r="R9" s="304">
        <v>2020</v>
      </c>
      <c r="S9" s="304">
        <v>2021</v>
      </c>
      <c r="T9" s="304">
        <v>2022</v>
      </c>
      <c r="U9" s="304">
        <v>2020</v>
      </c>
      <c r="V9" s="304">
        <v>2021</v>
      </c>
      <c r="W9" s="304">
        <v>2022</v>
      </c>
      <c r="X9" s="304">
        <v>2020</v>
      </c>
      <c r="Y9" s="304">
        <v>2021</v>
      </c>
      <c r="Z9" s="304">
        <v>2022</v>
      </c>
      <c r="AA9" s="304">
        <v>2020</v>
      </c>
      <c r="AB9" s="304">
        <v>2021</v>
      </c>
      <c r="AC9" s="304">
        <v>2022</v>
      </c>
      <c r="AD9" s="304">
        <v>2020</v>
      </c>
      <c r="AE9" s="304">
        <v>2021</v>
      </c>
      <c r="AF9" s="304">
        <v>2022</v>
      </c>
      <c r="AG9" s="304">
        <v>2020</v>
      </c>
      <c r="AH9" s="304">
        <v>2021</v>
      </c>
      <c r="AI9" s="304">
        <v>2022</v>
      </c>
      <c r="AJ9" s="304">
        <v>2020</v>
      </c>
      <c r="AK9" s="304">
        <v>2021</v>
      </c>
      <c r="AL9" s="304">
        <v>2022</v>
      </c>
      <c r="AM9" s="304">
        <v>2020</v>
      </c>
      <c r="AN9" s="304">
        <v>2021</v>
      </c>
      <c r="AO9" s="304">
        <v>2022</v>
      </c>
      <c r="AP9" s="304">
        <v>2020</v>
      </c>
      <c r="AQ9" s="304">
        <v>2021</v>
      </c>
      <c r="AR9" s="304">
        <v>2022</v>
      </c>
      <c r="AS9" s="304">
        <v>2020</v>
      </c>
      <c r="AT9" s="304">
        <v>2021</v>
      </c>
      <c r="AU9" s="304">
        <v>2022</v>
      </c>
      <c r="AV9" s="304">
        <v>2020</v>
      </c>
      <c r="AW9" s="304">
        <v>2021</v>
      </c>
      <c r="AX9" s="304">
        <v>2022</v>
      </c>
      <c r="AY9" s="304">
        <v>2020</v>
      </c>
      <c r="AZ9" s="304">
        <v>2021</v>
      </c>
      <c r="BA9" s="304">
        <v>2022</v>
      </c>
      <c r="BB9" s="304">
        <v>2020</v>
      </c>
      <c r="BC9" s="304">
        <v>2021</v>
      </c>
      <c r="BD9" s="304">
        <v>2022</v>
      </c>
      <c r="BE9" s="304">
        <v>2020</v>
      </c>
      <c r="BF9" s="304">
        <v>2021</v>
      </c>
      <c r="BG9" s="304">
        <v>2022</v>
      </c>
      <c r="BH9" s="304">
        <v>2020</v>
      </c>
      <c r="BI9" s="304">
        <v>2021</v>
      </c>
      <c r="BJ9" s="304">
        <v>2022</v>
      </c>
      <c r="BK9" s="304">
        <v>2020</v>
      </c>
      <c r="BL9" s="304">
        <v>2021</v>
      </c>
      <c r="BM9" s="304">
        <v>2022</v>
      </c>
      <c r="BN9" s="304">
        <v>2020</v>
      </c>
      <c r="BO9" s="304">
        <v>2021</v>
      </c>
      <c r="BP9" s="304">
        <v>2022</v>
      </c>
      <c r="BQ9" s="304">
        <v>2020</v>
      </c>
      <c r="BR9" s="304">
        <v>2021</v>
      </c>
      <c r="BS9" s="304">
        <v>2022</v>
      </c>
      <c r="BT9" s="304">
        <v>2020</v>
      </c>
      <c r="BU9" s="304">
        <v>2021</v>
      </c>
      <c r="BV9" s="304">
        <v>2022</v>
      </c>
      <c r="BW9" s="304">
        <v>2020</v>
      </c>
      <c r="BX9" s="304">
        <v>2021</v>
      </c>
      <c r="BY9" s="304">
        <v>2022</v>
      </c>
      <c r="BZ9" s="304">
        <v>2020</v>
      </c>
      <c r="CA9" s="304">
        <v>2021</v>
      </c>
      <c r="CB9" s="304">
        <v>2022</v>
      </c>
      <c r="CC9" s="304">
        <v>2020</v>
      </c>
      <c r="CD9" s="304">
        <v>2021</v>
      </c>
      <c r="CE9" s="304">
        <v>2022</v>
      </c>
      <c r="CF9" s="304">
        <v>2020</v>
      </c>
      <c r="CG9" s="304">
        <v>2021</v>
      </c>
      <c r="CH9" s="304">
        <v>2022</v>
      </c>
      <c r="CI9" s="304">
        <v>2020</v>
      </c>
      <c r="CJ9" s="304">
        <v>2021</v>
      </c>
      <c r="CK9" s="304">
        <v>2022</v>
      </c>
      <c r="CL9" s="304">
        <v>2020</v>
      </c>
      <c r="CM9" s="304">
        <v>2021</v>
      </c>
      <c r="CN9" s="304">
        <v>2022</v>
      </c>
      <c r="CO9" s="304">
        <v>2020</v>
      </c>
      <c r="CP9" s="304">
        <v>2021</v>
      </c>
      <c r="CQ9" s="304">
        <v>2022</v>
      </c>
      <c r="CR9" s="304">
        <v>2020</v>
      </c>
      <c r="CS9" s="304">
        <v>2021</v>
      </c>
      <c r="CT9" s="304">
        <v>2022</v>
      </c>
      <c r="CU9" s="304">
        <v>2020</v>
      </c>
      <c r="CV9" s="304">
        <v>2021</v>
      </c>
      <c r="CW9" s="304">
        <v>2022</v>
      </c>
      <c r="CX9" s="304">
        <v>2020</v>
      </c>
      <c r="CY9" s="304">
        <v>2021</v>
      </c>
      <c r="CZ9" s="304">
        <v>2022</v>
      </c>
      <c r="DA9" s="304">
        <v>2020</v>
      </c>
      <c r="DB9" s="304">
        <v>2021</v>
      </c>
      <c r="DC9" s="304">
        <v>2022</v>
      </c>
      <c r="DD9" s="304">
        <v>2020</v>
      </c>
      <c r="DE9" s="304">
        <v>2021</v>
      </c>
      <c r="DF9" s="304">
        <v>2022</v>
      </c>
      <c r="DG9" s="304">
        <v>2020</v>
      </c>
      <c r="DH9" s="304">
        <v>2021</v>
      </c>
      <c r="DI9" s="304">
        <v>2022</v>
      </c>
      <c r="DJ9" s="304">
        <v>2020</v>
      </c>
      <c r="DK9" s="304">
        <v>2021</v>
      </c>
      <c r="DL9" s="304">
        <v>2022</v>
      </c>
      <c r="DM9" s="304">
        <v>2020</v>
      </c>
      <c r="DN9" s="304">
        <v>2021</v>
      </c>
      <c r="DO9" s="304">
        <v>2022</v>
      </c>
      <c r="DP9" s="304">
        <v>2020</v>
      </c>
      <c r="DQ9" s="304">
        <v>2021</v>
      </c>
      <c r="DR9" s="304">
        <v>2022</v>
      </c>
      <c r="DS9" s="304">
        <v>2020</v>
      </c>
      <c r="DT9" s="304">
        <v>2021</v>
      </c>
      <c r="DU9" s="304">
        <v>2022</v>
      </c>
      <c r="DV9" s="304">
        <v>2020</v>
      </c>
      <c r="DW9" s="304">
        <v>2021</v>
      </c>
      <c r="DX9" s="304">
        <v>2022</v>
      </c>
      <c r="DY9" s="304">
        <v>2020</v>
      </c>
      <c r="DZ9" s="304">
        <v>2021</v>
      </c>
      <c r="EA9" s="304">
        <v>2022</v>
      </c>
      <c r="EB9" s="304">
        <v>2020</v>
      </c>
      <c r="EC9" s="304">
        <v>2021</v>
      </c>
      <c r="ED9" s="304">
        <v>2022</v>
      </c>
      <c r="EE9" s="304">
        <v>2020</v>
      </c>
      <c r="EF9" s="304">
        <v>2021</v>
      </c>
      <c r="EG9" s="304">
        <v>2022</v>
      </c>
      <c r="EH9" s="304">
        <v>2020</v>
      </c>
      <c r="EI9" s="304">
        <v>2021</v>
      </c>
      <c r="EJ9" s="304">
        <v>2022</v>
      </c>
      <c r="EK9" s="304">
        <v>2020</v>
      </c>
      <c r="EL9" s="304">
        <v>2021</v>
      </c>
      <c r="EM9" s="304">
        <v>2022</v>
      </c>
      <c r="EN9" s="304">
        <v>2020</v>
      </c>
      <c r="EO9" s="304">
        <v>2021</v>
      </c>
      <c r="EP9" s="304">
        <v>2022</v>
      </c>
      <c r="EQ9" s="304">
        <v>2020</v>
      </c>
      <c r="ER9" s="304">
        <v>2021</v>
      </c>
      <c r="ES9" s="304">
        <v>2022</v>
      </c>
      <c r="ET9" s="304">
        <v>2020</v>
      </c>
      <c r="EU9" s="304">
        <v>2021</v>
      </c>
      <c r="EV9" s="304">
        <v>2022</v>
      </c>
      <c r="EW9" s="304">
        <v>2020</v>
      </c>
      <c r="EX9" s="304">
        <v>2021</v>
      </c>
      <c r="EY9" s="304">
        <v>2022</v>
      </c>
      <c r="EZ9" s="304">
        <v>2020</v>
      </c>
      <c r="FA9" s="304">
        <v>2021</v>
      </c>
      <c r="FB9" s="304">
        <v>2022</v>
      </c>
      <c r="FC9" s="304">
        <v>2020</v>
      </c>
      <c r="FD9" s="304">
        <v>2021</v>
      </c>
      <c r="FE9" s="304">
        <v>2022</v>
      </c>
      <c r="FF9" s="304">
        <v>2020</v>
      </c>
      <c r="FG9" s="304">
        <v>2021</v>
      </c>
      <c r="FH9" s="304">
        <v>2022</v>
      </c>
      <c r="FI9" s="304">
        <v>2020</v>
      </c>
      <c r="FJ9" s="304">
        <v>2021</v>
      </c>
      <c r="FK9" s="304">
        <v>2022</v>
      </c>
      <c r="FL9" s="304">
        <v>2020</v>
      </c>
      <c r="FM9" s="304">
        <v>2021</v>
      </c>
      <c r="FN9" s="304">
        <v>2022</v>
      </c>
      <c r="FO9" s="304">
        <v>2020</v>
      </c>
      <c r="FP9" s="304">
        <v>2021</v>
      </c>
      <c r="FQ9" s="304">
        <v>2022</v>
      </c>
      <c r="FR9" s="304">
        <v>2020</v>
      </c>
      <c r="FS9" s="304">
        <v>2021</v>
      </c>
      <c r="FT9" s="304">
        <v>2022</v>
      </c>
      <c r="FU9" s="304">
        <v>2020</v>
      </c>
      <c r="FV9" s="304">
        <v>2021</v>
      </c>
      <c r="FW9" s="304">
        <v>2022</v>
      </c>
      <c r="FX9" s="304">
        <v>2020</v>
      </c>
      <c r="FY9" s="304">
        <v>2021</v>
      </c>
      <c r="FZ9" s="304">
        <v>2022</v>
      </c>
      <c r="GA9" s="304">
        <v>2020</v>
      </c>
      <c r="GB9" s="304">
        <v>2021</v>
      </c>
      <c r="GC9" s="304">
        <v>2022</v>
      </c>
      <c r="GD9" s="304">
        <v>2020</v>
      </c>
      <c r="GE9" s="304">
        <v>2021</v>
      </c>
      <c r="GF9" s="304">
        <v>2022</v>
      </c>
      <c r="GG9" s="304">
        <v>2020</v>
      </c>
      <c r="GH9" s="304">
        <v>2021</v>
      </c>
      <c r="GI9" s="304">
        <v>2022</v>
      </c>
      <c r="GJ9" s="304">
        <v>2020</v>
      </c>
      <c r="GK9" s="304">
        <v>2021</v>
      </c>
      <c r="GL9" s="304">
        <v>2022</v>
      </c>
      <c r="GM9" s="304">
        <v>2020</v>
      </c>
      <c r="GN9" s="304">
        <v>2021</v>
      </c>
      <c r="GO9" s="304">
        <v>2022</v>
      </c>
      <c r="GP9" s="304">
        <v>2020</v>
      </c>
      <c r="GQ9" s="304">
        <v>2021</v>
      </c>
      <c r="GR9" s="304">
        <v>2022</v>
      </c>
      <c r="GS9" s="304">
        <v>2020</v>
      </c>
      <c r="GT9" s="304">
        <v>2021</v>
      </c>
      <c r="GU9" s="304">
        <v>2022</v>
      </c>
      <c r="GV9" s="304">
        <v>2020</v>
      </c>
      <c r="GW9" s="304">
        <v>2021</v>
      </c>
      <c r="GX9" s="304">
        <v>2022</v>
      </c>
      <c r="GY9" s="304">
        <v>2020</v>
      </c>
      <c r="GZ9" s="304">
        <v>2021</v>
      </c>
      <c r="HA9" s="304">
        <v>2022</v>
      </c>
      <c r="HB9" s="304">
        <v>2020</v>
      </c>
      <c r="HC9" s="304">
        <v>2021</v>
      </c>
      <c r="HD9" s="304">
        <v>2022</v>
      </c>
      <c r="HE9" s="304">
        <v>2020</v>
      </c>
      <c r="HF9" s="304">
        <v>2021</v>
      </c>
      <c r="HG9" s="304">
        <v>2022</v>
      </c>
      <c r="HH9" s="304">
        <v>2020</v>
      </c>
      <c r="HI9" s="304">
        <v>2021</v>
      </c>
      <c r="HJ9" s="304">
        <v>2022</v>
      </c>
      <c r="HK9" s="304">
        <v>2020</v>
      </c>
      <c r="HL9" s="304">
        <v>2021</v>
      </c>
      <c r="HM9" s="304">
        <v>2022</v>
      </c>
      <c r="HN9" s="304">
        <v>2020</v>
      </c>
      <c r="HO9" s="304">
        <v>2021</v>
      </c>
      <c r="HP9" s="304">
        <v>2022</v>
      </c>
      <c r="HQ9" s="304">
        <v>2020</v>
      </c>
      <c r="HR9" s="304">
        <v>2021</v>
      </c>
      <c r="HS9" s="304">
        <v>2022</v>
      </c>
      <c r="HT9" s="304">
        <v>2020</v>
      </c>
      <c r="HU9" s="304">
        <v>2021</v>
      </c>
      <c r="HV9" s="304">
        <v>2022</v>
      </c>
      <c r="HW9" s="304">
        <v>2020</v>
      </c>
      <c r="HX9" s="304">
        <v>2021</v>
      </c>
      <c r="HY9" s="304">
        <v>2022</v>
      </c>
      <c r="HZ9" s="304">
        <v>2020</v>
      </c>
      <c r="IA9" s="304">
        <v>2021</v>
      </c>
      <c r="IB9" s="304">
        <v>2022</v>
      </c>
    </row>
    <row r="10" spans="1:236" s="50" customFormat="1" ht="41.25" customHeight="1">
      <c r="A10" s="129" t="s">
        <v>257</v>
      </c>
      <c r="IA10" s="182"/>
    </row>
    <row r="11" spans="1:236">
      <c r="A11" s="31" t="s">
        <v>118</v>
      </c>
      <c r="B11" s="24"/>
      <c r="C11" s="39">
        <f>SUM(C12:C25)</f>
        <v>253</v>
      </c>
      <c r="D11" s="39">
        <f t="shared" ref="D11:E11" si="0">SUM(D12:D25)</f>
        <v>223</v>
      </c>
      <c r="E11" s="39">
        <f t="shared" si="0"/>
        <v>223</v>
      </c>
      <c r="F11" s="39">
        <f>SUM(F12:F25)</f>
        <v>465</v>
      </c>
      <c r="G11" s="39">
        <f t="shared" ref="G11:H11" si="1">SUM(G12:G25)</f>
        <v>446</v>
      </c>
      <c r="H11" s="39">
        <f t="shared" si="1"/>
        <v>446</v>
      </c>
      <c r="I11" s="39">
        <f>SUM(I12:I25)</f>
        <v>286</v>
      </c>
      <c r="J11" s="39">
        <f t="shared" ref="J11:K11" si="2">SUM(J12:J25)</f>
        <v>276</v>
      </c>
      <c r="K11" s="39">
        <f t="shared" si="2"/>
        <v>276</v>
      </c>
      <c r="L11" s="39">
        <f>SUM(L12:L25)</f>
        <v>0</v>
      </c>
      <c r="M11" s="39">
        <f t="shared" ref="M11:N11" si="3">SUM(M12:M25)</f>
        <v>0</v>
      </c>
      <c r="N11" s="39">
        <f t="shared" si="3"/>
        <v>0</v>
      </c>
      <c r="O11" s="39">
        <f>SUM(O12:O25)</f>
        <v>139</v>
      </c>
      <c r="P11" s="39">
        <f t="shared" ref="P11:Q11" si="4">SUM(P12:P25)</f>
        <v>131</v>
      </c>
      <c r="Q11" s="39">
        <f t="shared" si="4"/>
        <v>131</v>
      </c>
      <c r="R11" s="39">
        <f>SUM(R12:R25)</f>
        <v>167</v>
      </c>
      <c r="S11" s="39">
        <f t="shared" ref="S11:T11" si="5">SUM(S12:S25)</f>
        <v>151</v>
      </c>
      <c r="T11" s="39">
        <f t="shared" si="5"/>
        <v>151</v>
      </c>
      <c r="U11" s="39">
        <f>SUM(U12:U25)</f>
        <v>50</v>
      </c>
      <c r="V11" s="39">
        <f t="shared" ref="V11:W11" si="6">SUM(V12:V25)</f>
        <v>50</v>
      </c>
      <c r="W11" s="39">
        <f t="shared" si="6"/>
        <v>50</v>
      </c>
      <c r="X11" s="39">
        <f>SUM(X12:X25)</f>
        <v>159</v>
      </c>
      <c r="Y11" s="39">
        <f t="shared" ref="Y11:Z11" si="7">SUM(Y12:Y25)</f>
        <v>167</v>
      </c>
      <c r="Z11" s="39">
        <f t="shared" si="7"/>
        <v>167</v>
      </c>
      <c r="AA11" s="39">
        <f>SUM(AA12:AA25)</f>
        <v>0</v>
      </c>
      <c r="AB11" s="39">
        <f t="shared" ref="AB11:AI11" si="8">SUM(AB12:AB25)</f>
        <v>0</v>
      </c>
      <c r="AC11" s="39">
        <f t="shared" si="8"/>
        <v>0</v>
      </c>
      <c r="AD11" s="39" t="e">
        <f t="shared" si="8"/>
        <v>#REF!</v>
      </c>
      <c r="AE11" s="39" t="e">
        <f t="shared" si="8"/>
        <v>#REF!</v>
      </c>
      <c r="AF11" s="39" t="e">
        <f t="shared" si="8"/>
        <v>#REF!</v>
      </c>
      <c r="AG11" s="39" t="e">
        <f t="shared" si="8"/>
        <v>#REF!</v>
      </c>
      <c r="AH11" s="39" t="e">
        <f t="shared" si="8"/>
        <v>#REF!</v>
      </c>
      <c r="AI11" s="39" t="e">
        <f t="shared" si="8"/>
        <v>#REF!</v>
      </c>
      <c r="AJ11" s="130" t="s">
        <v>263</v>
      </c>
      <c r="AK11" s="130" t="s">
        <v>263</v>
      </c>
      <c r="AL11" s="130" t="s">
        <v>263</v>
      </c>
      <c r="AM11" s="130" t="s">
        <v>263</v>
      </c>
      <c r="AN11" s="130" t="s">
        <v>263</v>
      </c>
      <c r="AO11" s="130" t="s">
        <v>263</v>
      </c>
      <c r="AP11" s="39" t="e">
        <f t="shared" ref="AP11:AU11" si="9">SUM(AP12:AP25)</f>
        <v>#REF!</v>
      </c>
      <c r="AQ11" s="39" t="e">
        <f t="shared" si="9"/>
        <v>#REF!</v>
      </c>
      <c r="AR11" s="39" t="e">
        <f t="shared" si="9"/>
        <v>#REF!</v>
      </c>
      <c r="AS11" s="39" t="e">
        <f t="shared" si="9"/>
        <v>#REF!</v>
      </c>
      <c r="AT11" s="39" t="e">
        <f t="shared" si="9"/>
        <v>#REF!</v>
      </c>
      <c r="AU11" s="39" t="e">
        <f t="shared" si="9"/>
        <v>#REF!</v>
      </c>
      <c r="AV11" s="39">
        <f>SUM(AV12:AV25)</f>
        <v>132</v>
      </c>
      <c r="AW11" s="39">
        <f t="shared" ref="AW11:AX11" si="10">SUM(AW12:AW25)</f>
        <v>121</v>
      </c>
      <c r="AX11" s="39">
        <f t="shared" si="10"/>
        <v>121</v>
      </c>
      <c r="AY11" s="39">
        <f>SUM(AY12:AY25)</f>
        <v>309</v>
      </c>
      <c r="AZ11" s="39">
        <f t="shared" ref="AZ11:BA11" si="11">SUM(AZ12:AZ25)</f>
        <v>338</v>
      </c>
      <c r="BA11" s="39">
        <f t="shared" si="11"/>
        <v>338</v>
      </c>
      <c r="BB11" s="39">
        <f>SUM(BB12:BB25)</f>
        <v>171</v>
      </c>
      <c r="BC11" s="39">
        <f t="shared" ref="BC11:BD11" si="12">SUM(BC12:BC25)</f>
        <v>170</v>
      </c>
      <c r="BD11" s="39">
        <f t="shared" si="12"/>
        <v>170</v>
      </c>
      <c r="BE11" s="39">
        <f>SUM(BE12:BE25)</f>
        <v>50</v>
      </c>
      <c r="BF11" s="39">
        <f t="shared" ref="BF11:BG11" si="13">SUM(BF12:BF25)</f>
        <v>53</v>
      </c>
      <c r="BG11" s="39">
        <f t="shared" si="13"/>
        <v>53</v>
      </c>
      <c r="BH11" s="39">
        <f>SUM(BH12:BH25)</f>
        <v>229</v>
      </c>
      <c r="BI11" s="39">
        <f t="shared" ref="BI11:BJ11" si="14">SUM(BI12:BI25)</f>
        <v>239</v>
      </c>
      <c r="BJ11" s="39">
        <f t="shared" si="14"/>
        <v>239</v>
      </c>
      <c r="BK11" s="39">
        <f>SUM(BK12:BK25)</f>
        <v>287</v>
      </c>
      <c r="BL11" s="39">
        <f t="shared" ref="BL11:BM11" si="15">SUM(BL12:BL25)</f>
        <v>318</v>
      </c>
      <c r="BM11" s="39">
        <f t="shared" si="15"/>
        <v>318</v>
      </c>
      <c r="BN11" s="39">
        <f>SUM(BN12:BN25)</f>
        <v>106</v>
      </c>
      <c r="BO11" s="39">
        <f t="shared" ref="BO11:BP11" si="16">SUM(BO12:BO25)</f>
        <v>107</v>
      </c>
      <c r="BP11" s="39">
        <f t="shared" si="16"/>
        <v>107</v>
      </c>
      <c r="BQ11" s="39">
        <f>SUM(BQ12:BQ25)</f>
        <v>180</v>
      </c>
      <c r="BR11" s="39">
        <f t="shared" ref="BR11:BS11" si="17">SUM(BR12:BR25)</f>
        <v>179</v>
      </c>
      <c r="BS11" s="39">
        <f t="shared" si="17"/>
        <v>179</v>
      </c>
      <c r="BT11" s="39">
        <f>SUM(BT12:BT25)</f>
        <v>300</v>
      </c>
      <c r="BU11" s="39">
        <f t="shared" ref="BU11:BV11" si="18">SUM(BU12:BU25)</f>
        <v>298</v>
      </c>
      <c r="BV11" s="39">
        <f t="shared" si="18"/>
        <v>298</v>
      </c>
      <c r="BW11" s="39">
        <f>SUM(BW12:BW25)</f>
        <v>161</v>
      </c>
      <c r="BX11" s="39">
        <f t="shared" ref="BX11:BY11" si="19">SUM(BX12:BX25)</f>
        <v>153</v>
      </c>
      <c r="BY11" s="39">
        <f t="shared" si="19"/>
        <v>153</v>
      </c>
      <c r="BZ11" s="39">
        <f>SUM(BZ12:BZ25)</f>
        <v>96</v>
      </c>
      <c r="CA11" s="39">
        <f t="shared" ref="CA11:CB11" si="20">SUM(CA12:CA25)</f>
        <v>95</v>
      </c>
      <c r="CB11" s="39">
        <f t="shared" si="20"/>
        <v>95</v>
      </c>
      <c r="CC11" s="39">
        <f>SUM(CC12:CC25)</f>
        <v>205</v>
      </c>
      <c r="CD11" s="39">
        <f t="shared" ref="CD11:CE11" si="21">SUM(CD12:CD25)</f>
        <v>208</v>
      </c>
      <c r="CE11" s="39">
        <f t="shared" si="21"/>
        <v>208</v>
      </c>
      <c r="CF11" s="39">
        <f>SUM(CF12:CF25)</f>
        <v>282</v>
      </c>
      <c r="CG11" s="39">
        <f t="shared" ref="CG11:CH11" si="22">SUM(CG12:CG25)</f>
        <v>277</v>
      </c>
      <c r="CH11" s="39">
        <f t="shared" si="22"/>
        <v>277</v>
      </c>
      <c r="CI11" s="39">
        <f>SUM(CI12:CI25)</f>
        <v>464</v>
      </c>
      <c r="CJ11" s="39">
        <f t="shared" ref="CJ11:CK11" si="23">SUM(CJ12:CJ25)</f>
        <v>429</v>
      </c>
      <c r="CK11" s="39">
        <f t="shared" si="23"/>
        <v>429</v>
      </c>
      <c r="CL11" s="39">
        <f>SUM(CL12:CL25)</f>
        <v>174</v>
      </c>
      <c r="CM11" s="39">
        <f t="shared" ref="CM11:CN11" si="24">SUM(CM12:CM25)</f>
        <v>176</v>
      </c>
      <c r="CN11" s="39">
        <f t="shared" si="24"/>
        <v>176</v>
      </c>
      <c r="CO11" s="39">
        <f>SUM(CO12:CO25)</f>
        <v>114</v>
      </c>
      <c r="CP11" s="39">
        <f t="shared" ref="CP11:CQ11" si="25">SUM(CP12:CP25)</f>
        <v>118</v>
      </c>
      <c r="CQ11" s="39">
        <f t="shared" si="25"/>
        <v>118</v>
      </c>
      <c r="CR11" s="39">
        <f>SUM(CR12:CR25)</f>
        <v>294</v>
      </c>
      <c r="CS11" s="39">
        <f t="shared" ref="CS11:CT11" si="26">SUM(CS12:CS25)</f>
        <v>316</v>
      </c>
      <c r="CT11" s="39">
        <f t="shared" si="26"/>
        <v>316</v>
      </c>
      <c r="CU11" s="39">
        <f>SUM(CU12:CU25)</f>
        <v>305</v>
      </c>
      <c r="CV11" s="39">
        <f t="shared" ref="CV11:CW11" si="27">SUM(CV12:CV25)</f>
        <v>321</v>
      </c>
      <c r="CW11" s="39">
        <f t="shared" si="27"/>
        <v>321</v>
      </c>
      <c r="CX11" s="39">
        <f>SUM(CX12:CX25)</f>
        <v>0</v>
      </c>
      <c r="CY11" s="39">
        <f t="shared" ref="CY11:DF11" si="28">SUM(CY12:CY25)</f>
        <v>0</v>
      </c>
      <c r="CZ11" s="39">
        <f t="shared" si="28"/>
        <v>0</v>
      </c>
      <c r="DA11" s="39" t="e">
        <f t="shared" si="28"/>
        <v>#REF!</v>
      </c>
      <c r="DB11" s="39" t="e">
        <f t="shared" si="28"/>
        <v>#REF!</v>
      </c>
      <c r="DC11" s="39" t="e">
        <f t="shared" si="28"/>
        <v>#REF!</v>
      </c>
      <c r="DD11" s="39" t="e">
        <f t="shared" si="28"/>
        <v>#REF!</v>
      </c>
      <c r="DE11" s="39" t="e">
        <f t="shared" si="28"/>
        <v>#REF!</v>
      </c>
      <c r="DF11" s="39" t="e">
        <f t="shared" si="28"/>
        <v>#REF!</v>
      </c>
      <c r="DG11" s="130" t="s">
        <v>263</v>
      </c>
      <c r="DH11" s="130" t="s">
        <v>263</v>
      </c>
      <c r="DI11" s="130" t="s">
        <v>263</v>
      </c>
      <c r="DJ11" s="130" t="s">
        <v>263</v>
      </c>
      <c r="DK11" s="130" t="s">
        <v>263</v>
      </c>
      <c r="DL11" s="130" t="s">
        <v>263</v>
      </c>
      <c r="DM11" s="39" t="e">
        <f t="shared" ref="DM11:DR11" si="29">SUM(DM12:DM25)</f>
        <v>#REF!</v>
      </c>
      <c r="DN11" s="39" t="e">
        <f t="shared" si="29"/>
        <v>#REF!</v>
      </c>
      <c r="DO11" s="39" t="e">
        <f t="shared" si="29"/>
        <v>#REF!</v>
      </c>
      <c r="DP11" s="39" t="e">
        <f t="shared" si="29"/>
        <v>#REF!</v>
      </c>
      <c r="DQ11" s="39" t="e">
        <f t="shared" si="29"/>
        <v>#REF!</v>
      </c>
      <c r="DR11" s="39" t="e">
        <f t="shared" si="29"/>
        <v>#REF!</v>
      </c>
      <c r="DS11" s="39">
        <f>SUM(DS12:DS25)</f>
        <v>182</v>
      </c>
      <c r="DT11" s="39">
        <f t="shared" ref="DT11:DU11" si="30">SUM(DT12:DT25)</f>
        <v>176</v>
      </c>
      <c r="DU11" s="39">
        <f t="shared" si="30"/>
        <v>176</v>
      </c>
      <c r="DV11" s="39">
        <f>SUM(DV12:DV25)</f>
        <v>361</v>
      </c>
      <c r="DW11" s="39">
        <f t="shared" ref="DW11:DX11" si="31">SUM(DW12:DW25)</f>
        <v>363</v>
      </c>
      <c r="DX11" s="39">
        <f t="shared" si="31"/>
        <v>363</v>
      </c>
      <c r="DY11" s="39">
        <f>SUM(DY12:DY25)</f>
        <v>314</v>
      </c>
      <c r="DZ11" s="39">
        <f t="shared" ref="DZ11:EA11" si="32">SUM(DZ12:DZ25)</f>
        <v>310</v>
      </c>
      <c r="EA11" s="39">
        <f t="shared" si="32"/>
        <v>310</v>
      </c>
      <c r="EB11" s="39">
        <f>SUM(EB12:EB25)</f>
        <v>230</v>
      </c>
      <c r="EC11" s="39">
        <f t="shared" ref="EC11:ED11" si="33">SUM(EC12:EC25)</f>
        <v>238</v>
      </c>
      <c r="ED11" s="39">
        <f t="shared" si="33"/>
        <v>238</v>
      </c>
      <c r="EE11" s="39">
        <f>SUM(EE12:EE25)</f>
        <v>136</v>
      </c>
      <c r="EF11" s="39">
        <f t="shared" ref="EF11:EG11" si="34">SUM(EF12:EF25)</f>
        <v>198</v>
      </c>
      <c r="EG11" s="39">
        <f t="shared" si="34"/>
        <v>198</v>
      </c>
      <c r="EH11" s="39">
        <f>SUM(EH12:EH25)</f>
        <v>151</v>
      </c>
      <c r="EI11" s="39">
        <f t="shared" ref="EI11:EJ11" si="35">SUM(EI12:EI25)</f>
        <v>143</v>
      </c>
      <c r="EJ11" s="39">
        <f t="shared" si="35"/>
        <v>143</v>
      </c>
      <c r="EK11" s="39">
        <f>SUM(EK12:EK25)</f>
        <v>315</v>
      </c>
      <c r="EL11" s="39">
        <f t="shared" ref="EL11:EM11" si="36">SUM(EL12:EL25)</f>
        <v>313</v>
      </c>
      <c r="EM11" s="39">
        <f t="shared" si="36"/>
        <v>313</v>
      </c>
      <c r="EN11" s="39">
        <f>SUM(EN12:EN25)</f>
        <v>109</v>
      </c>
      <c r="EO11" s="39">
        <f t="shared" ref="EO11:EP11" si="37">SUM(EO12:EO25)</f>
        <v>102</v>
      </c>
      <c r="EP11" s="39">
        <f t="shared" si="37"/>
        <v>102</v>
      </c>
      <c r="EQ11" s="39">
        <f>SUM(EQ12:EQ25)</f>
        <v>172</v>
      </c>
      <c r="ER11" s="39">
        <f t="shared" ref="ER11:ES11" si="38">SUM(ER12:ER25)</f>
        <v>171</v>
      </c>
      <c r="ES11" s="39">
        <f t="shared" si="38"/>
        <v>171</v>
      </c>
      <c r="ET11" s="39">
        <f>SUM(ET12:ET25)</f>
        <v>473</v>
      </c>
      <c r="EU11" s="39">
        <f t="shared" ref="EU11:EV11" si="39">SUM(EU12:EU25)</f>
        <v>480</v>
      </c>
      <c r="EV11" s="39">
        <f t="shared" si="39"/>
        <v>480</v>
      </c>
      <c r="EW11" s="39">
        <f>SUM(EW12:EW25)</f>
        <v>165</v>
      </c>
      <c r="EX11" s="39">
        <f t="shared" ref="EX11:EY11" si="40">SUM(EX12:EX25)</f>
        <v>150</v>
      </c>
      <c r="EY11" s="39">
        <f t="shared" si="40"/>
        <v>150</v>
      </c>
      <c r="EZ11" s="39">
        <f>SUM(EZ12:EZ25)</f>
        <v>142</v>
      </c>
      <c r="FA11" s="39">
        <f t="shared" ref="FA11:FB11" si="41">SUM(FA12:FA25)</f>
        <v>141</v>
      </c>
      <c r="FB11" s="39">
        <f t="shared" si="41"/>
        <v>141</v>
      </c>
      <c r="FC11" s="39">
        <f>SUM(FC12:FC25)</f>
        <v>225</v>
      </c>
      <c r="FD11" s="39">
        <f t="shared" ref="FD11:FE11" si="42">SUM(FD12:FD25)</f>
        <v>229</v>
      </c>
      <c r="FE11" s="39">
        <f t="shared" si="42"/>
        <v>229</v>
      </c>
      <c r="FF11" s="39">
        <f>SUM(FF12:FF25)</f>
        <v>71</v>
      </c>
      <c r="FG11" s="39">
        <f t="shared" ref="FG11:FH11" si="43">SUM(FG12:FG25)</f>
        <v>72</v>
      </c>
      <c r="FH11" s="39">
        <f t="shared" si="43"/>
        <v>72</v>
      </c>
      <c r="FI11" s="39">
        <f>SUM(FI12:FI25)</f>
        <v>164</v>
      </c>
      <c r="FJ11" s="39">
        <f t="shared" ref="FJ11:FK11" si="44">SUM(FJ12:FJ25)</f>
        <v>165</v>
      </c>
      <c r="FK11" s="39">
        <f t="shared" si="44"/>
        <v>165</v>
      </c>
      <c r="FL11" s="39">
        <f>SUM(FL12:FL25)</f>
        <v>0</v>
      </c>
      <c r="FM11" s="39">
        <f t="shared" ref="FM11:FT11" si="45">SUM(FM12:FM25)</f>
        <v>0</v>
      </c>
      <c r="FN11" s="39">
        <f t="shared" si="45"/>
        <v>0</v>
      </c>
      <c r="FO11" s="39" t="e">
        <f t="shared" si="45"/>
        <v>#REF!</v>
      </c>
      <c r="FP11" s="39" t="e">
        <f t="shared" si="45"/>
        <v>#REF!</v>
      </c>
      <c r="FQ11" s="39" t="e">
        <f t="shared" si="45"/>
        <v>#REF!</v>
      </c>
      <c r="FR11" s="39" t="e">
        <f t="shared" si="45"/>
        <v>#REF!</v>
      </c>
      <c r="FS11" s="39" t="e">
        <f t="shared" si="45"/>
        <v>#REF!</v>
      </c>
      <c r="FT11" s="39" t="e">
        <f t="shared" si="45"/>
        <v>#REF!</v>
      </c>
      <c r="FU11" s="130" t="s">
        <v>263</v>
      </c>
      <c r="FV11" s="130" t="s">
        <v>263</v>
      </c>
      <c r="FW11" s="130" t="s">
        <v>263</v>
      </c>
      <c r="FX11" s="130" t="s">
        <v>263</v>
      </c>
      <c r="FY11" s="130" t="s">
        <v>263</v>
      </c>
      <c r="FZ11" s="130" t="s">
        <v>263</v>
      </c>
      <c r="GA11" s="39" t="e">
        <f t="shared" ref="GA11:GF11" si="46">SUM(GA12:GA25)</f>
        <v>#REF!</v>
      </c>
      <c r="GB11" s="39" t="e">
        <f t="shared" si="46"/>
        <v>#REF!</v>
      </c>
      <c r="GC11" s="39" t="e">
        <f t="shared" si="46"/>
        <v>#REF!</v>
      </c>
      <c r="GD11" s="39" t="e">
        <f t="shared" si="46"/>
        <v>#REF!</v>
      </c>
      <c r="GE11" s="39" t="e">
        <f t="shared" si="46"/>
        <v>#REF!</v>
      </c>
      <c r="GF11" s="39" t="e">
        <f t="shared" si="46"/>
        <v>#REF!</v>
      </c>
      <c r="GG11" s="39">
        <f>SUM(GG12:GG25)</f>
        <v>245</v>
      </c>
      <c r="GH11" s="39">
        <f t="shared" ref="GH11:GI11" si="47">SUM(GH12:GH25)</f>
        <v>230</v>
      </c>
      <c r="GI11" s="39">
        <f t="shared" si="47"/>
        <v>230</v>
      </c>
      <c r="GJ11" s="39">
        <f>SUM(GJ12:GJ25)</f>
        <v>165</v>
      </c>
      <c r="GK11" s="39">
        <f t="shared" ref="GK11:GL11" si="48">SUM(GK12:GK25)</f>
        <v>165</v>
      </c>
      <c r="GL11" s="39">
        <f t="shared" si="48"/>
        <v>165</v>
      </c>
      <c r="GM11" s="39">
        <f>SUM(GM12:GM25)</f>
        <v>176</v>
      </c>
      <c r="GN11" s="39">
        <f t="shared" ref="GN11:GO11" si="49">SUM(GN12:GN25)</f>
        <v>173</v>
      </c>
      <c r="GO11" s="39">
        <f t="shared" si="49"/>
        <v>173</v>
      </c>
      <c r="GP11" s="39">
        <f>SUM(GP12:GP25)</f>
        <v>147</v>
      </c>
      <c r="GQ11" s="39">
        <f t="shared" ref="GQ11:GR11" si="50">SUM(GQ12:GQ25)</f>
        <v>152</v>
      </c>
      <c r="GR11" s="39">
        <f t="shared" si="50"/>
        <v>152</v>
      </c>
      <c r="GS11" s="39">
        <f>SUM(GS12:GS25)</f>
        <v>322</v>
      </c>
      <c r="GT11" s="39">
        <f t="shared" ref="GT11:GU11" si="51">SUM(GT12:GT25)</f>
        <v>339</v>
      </c>
      <c r="GU11" s="39">
        <f t="shared" si="51"/>
        <v>339</v>
      </c>
      <c r="GV11" s="39">
        <f>SUM(GV12:GV25)</f>
        <v>79</v>
      </c>
      <c r="GW11" s="39">
        <f t="shared" ref="GW11:GX11" si="52">SUM(GW12:GW25)</f>
        <v>50</v>
      </c>
      <c r="GX11" s="39">
        <f t="shared" si="52"/>
        <v>50</v>
      </c>
      <c r="GY11" s="39">
        <f>SUM(GY12:GY25)</f>
        <v>310</v>
      </c>
      <c r="GZ11" s="39">
        <f t="shared" ref="GZ11:HA11" si="53">SUM(GZ12:GZ25)</f>
        <v>295</v>
      </c>
      <c r="HA11" s="39">
        <f t="shared" si="53"/>
        <v>295</v>
      </c>
      <c r="HB11" s="39">
        <f>SUM(HB12:HB25)</f>
        <v>307</v>
      </c>
      <c r="HC11" s="39">
        <f t="shared" ref="HC11:HD11" si="54">SUM(HC12:HC25)</f>
        <v>319</v>
      </c>
      <c r="HD11" s="39">
        <f t="shared" si="54"/>
        <v>319</v>
      </c>
      <c r="HE11" s="39">
        <f>SUM(HE12:HE25)</f>
        <v>168</v>
      </c>
      <c r="HF11" s="39">
        <f t="shared" ref="HF11:HG11" si="55">SUM(HF12:HF25)</f>
        <v>175</v>
      </c>
      <c r="HG11" s="39">
        <f t="shared" si="55"/>
        <v>175</v>
      </c>
      <c r="HH11" s="39">
        <f>SUM(HH12:HH25)</f>
        <v>281</v>
      </c>
      <c r="HI11" s="39">
        <f t="shared" ref="HI11:HJ11" si="56">SUM(HI12:HI25)</f>
        <v>274</v>
      </c>
      <c r="HJ11" s="39">
        <f t="shared" si="56"/>
        <v>274</v>
      </c>
      <c r="HK11" s="39">
        <f>SUM(HK12:HK25)</f>
        <v>152</v>
      </c>
      <c r="HL11" s="39">
        <f t="shared" ref="HL11:HM11" si="57">SUM(HL12:HL25)</f>
        <v>188</v>
      </c>
      <c r="HM11" s="39">
        <f t="shared" si="57"/>
        <v>188</v>
      </c>
      <c r="HN11" s="39">
        <f>SUM(HN12:HN25)</f>
        <v>355</v>
      </c>
      <c r="HO11" s="39">
        <f t="shared" ref="HO11:HP11" si="58">SUM(HO12:HO25)</f>
        <v>349</v>
      </c>
      <c r="HP11" s="39">
        <f t="shared" si="58"/>
        <v>349</v>
      </c>
      <c r="HQ11" s="39">
        <f>SUM(HQ12:HQ25)</f>
        <v>326</v>
      </c>
      <c r="HR11" s="39">
        <f t="shared" ref="HR11:HS11" si="59">SUM(HR12:HR25)</f>
        <v>322</v>
      </c>
      <c r="HS11" s="39">
        <f t="shared" si="59"/>
        <v>322</v>
      </c>
      <c r="HT11" s="39">
        <f>SUM(HT12:HT25)</f>
        <v>556</v>
      </c>
      <c r="HU11" s="39">
        <f t="shared" ref="HU11:HV11" si="60">SUM(HU12:HU25)</f>
        <v>566</v>
      </c>
      <c r="HV11" s="39">
        <f t="shared" si="60"/>
        <v>566</v>
      </c>
      <c r="HW11" s="39">
        <f>SUM(HW12:HW25)</f>
        <v>362</v>
      </c>
      <c r="HX11" s="39">
        <f t="shared" ref="HX11:HY11" si="61">SUM(HX12:HX25)</f>
        <v>357</v>
      </c>
      <c r="HY11" s="39">
        <f t="shared" si="61"/>
        <v>357</v>
      </c>
      <c r="HZ11" s="39">
        <f>SUM(HZ12:HZ25)</f>
        <v>12539</v>
      </c>
      <c r="IA11" s="39">
        <f t="shared" ref="IA11:IB11" si="62">SUM(IA12:IA25)</f>
        <v>12565</v>
      </c>
      <c r="IB11" s="39">
        <f t="shared" si="62"/>
        <v>12565</v>
      </c>
    </row>
    <row r="12" spans="1:236" ht="36">
      <c r="A12" s="127" t="s">
        <v>76</v>
      </c>
      <c r="B12" s="8" t="s">
        <v>81</v>
      </c>
      <c r="C12" s="23">
        <v>65</v>
      </c>
      <c r="D12" s="23">
        <v>54</v>
      </c>
      <c r="E12" s="23">
        <v>54</v>
      </c>
      <c r="F12" s="23">
        <v>56</v>
      </c>
      <c r="G12" s="23">
        <v>51</v>
      </c>
      <c r="H12" s="23">
        <v>51</v>
      </c>
      <c r="I12" s="23">
        <v>25</v>
      </c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>
        <v>32</v>
      </c>
      <c r="Y12" s="23">
        <v>27</v>
      </c>
      <c r="Z12" s="23">
        <v>27</v>
      </c>
      <c r="AA12" s="23">
        <f>16-16</f>
        <v>0</v>
      </c>
      <c r="AB12" s="23">
        <f t="shared" ref="AB12:AC12" si="63">16-16</f>
        <v>0</v>
      </c>
      <c r="AC12" s="23">
        <f t="shared" si="63"/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>AA12*AJ12</f>
        <v>#REF!</v>
      </c>
      <c r="AQ12" s="21" t="e">
        <f t="shared" ref="AQ12:AR25" si="64">AB12*AK12</f>
        <v>#REF!</v>
      </c>
      <c r="AR12" s="21" t="e">
        <f t="shared" si="64"/>
        <v>#REF!</v>
      </c>
      <c r="AS12" s="21" t="e">
        <f>AA12*AM12</f>
        <v>#REF!</v>
      </c>
      <c r="AT12" s="21" t="e">
        <f t="shared" ref="AT12:AU25" si="65">AB12*AN12</f>
        <v>#REF!</v>
      </c>
      <c r="AU12" s="21" t="e">
        <f t="shared" si="65"/>
        <v>#REF!</v>
      </c>
      <c r="AV12" s="23"/>
      <c r="AW12" s="23"/>
      <c r="AX12" s="23"/>
      <c r="AY12" s="23">
        <v>47</v>
      </c>
      <c r="AZ12" s="23">
        <v>57</v>
      </c>
      <c r="BA12" s="23">
        <v>57</v>
      </c>
      <c r="BB12" s="23"/>
      <c r="BC12" s="23"/>
      <c r="BD12" s="23"/>
      <c r="BE12" s="23"/>
      <c r="BF12" s="23"/>
      <c r="BG12" s="23"/>
      <c r="BH12" s="23">
        <v>28</v>
      </c>
      <c r="BI12" s="23">
        <v>37</v>
      </c>
      <c r="BJ12" s="23">
        <v>37</v>
      </c>
      <c r="BK12" s="23">
        <v>42</v>
      </c>
      <c r="BL12" s="23">
        <v>44</v>
      </c>
      <c r="BM12" s="23">
        <v>44</v>
      </c>
      <c r="BN12" s="23">
        <v>25</v>
      </c>
      <c r="BO12" s="23">
        <v>27</v>
      </c>
      <c r="BP12" s="23">
        <v>27</v>
      </c>
      <c r="BQ12" s="23">
        <v>39</v>
      </c>
      <c r="BR12" s="23">
        <v>28</v>
      </c>
      <c r="BS12" s="23">
        <v>28</v>
      </c>
      <c r="BT12" s="23">
        <v>37</v>
      </c>
      <c r="BU12" s="23">
        <v>34</v>
      </c>
      <c r="BV12" s="23">
        <v>34</v>
      </c>
      <c r="BW12" s="23">
        <v>30</v>
      </c>
      <c r="BX12" s="23"/>
      <c r="BY12" s="23"/>
      <c r="BZ12" s="23"/>
      <c r="CA12" s="23"/>
      <c r="CB12" s="23"/>
      <c r="CC12" s="23">
        <v>49</v>
      </c>
      <c r="CD12" s="23">
        <v>56</v>
      </c>
      <c r="CE12" s="23">
        <v>56</v>
      </c>
      <c r="CF12" s="23">
        <v>55</v>
      </c>
      <c r="CG12" s="23">
        <v>25</v>
      </c>
      <c r="CH12" s="23">
        <v>25</v>
      </c>
      <c r="CI12" s="23">
        <v>89</v>
      </c>
      <c r="CJ12" s="23">
        <v>57</v>
      </c>
      <c r="CK12" s="23">
        <v>57</v>
      </c>
      <c r="CL12" s="23"/>
      <c r="CM12" s="23">
        <v>23</v>
      </c>
      <c r="CN12" s="23">
        <v>23</v>
      </c>
      <c r="CO12" s="23">
        <v>26</v>
      </c>
      <c r="CP12" s="23">
        <v>27</v>
      </c>
      <c r="CQ12" s="23">
        <v>27</v>
      </c>
      <c r="CR12" s="23">
        <v>49</v>
      </c>
      <c r="CS12" s="23">
        <v>51</v>
      </c>
      <c r="CT12" s="23">
        <v>51</v>
      </c>
      <c r="CU12" s="23">
        <v>65</v>
      </c>
      <c r="CV12" s="23">
        <v>95</v>
      </c>
      <c r="CW12" s="23">
        <v>95</v>
      </c>
      <c r="CX12" s="23">
        <f>32-32</f>
        <v>0</v>
      </c>
      <c r="CY12" s="23">
        <f t="shared" ref="CY12:CZ12" si="66">32-32</f>
        <v>0</v>
      </c>
      <c r="CZ12" s="23">
        <f t="shared" si="66"/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>CX12*DG12</f>
        <v>#REF!</v>
      </c>
      <c r="DN12" s="21" t="e">
        <f t="shared" ref="DN12:DO25" si="67">CY12*DH12</f>
        <v>#REF!</v>
      </c>
      <c r="DO12" s="21" t="e">
        <f t="shared" si="67"/>
        <v>#REF!</v>
      </c>
      <c r="DP12" s="21" t="e">
        <f>CX12*DJ12</f>
        <v>#REF!</v>
      </c>
      <c r="DQ12" s="21" t="e">
        <f t="shared" ref="DQ12:DR25" si="68">CY12*DK12</f>
        <v>#REF!</v>
      </c>
      <c r="DR12" s="21" t="e">
        <f t="shared" si="68"/>
        <v>#REF!</v>
      </c>
      <c r="DS12" s="23">
        <v>35</v>
      </c>
      <c r="DT12" s="23">
        <v>34</v>
      </c>
      <c r="DU12" s="23">
        <v>34</v>
      </c>
      <c r="DV12" s="23">
        <v>52</v>
      </c>
      <c r="DW12" s="23">
        <v>54</v>
      </c>
      <c r="DX12" s="23">
        <v>54</v>
      </c>
      <c r="DY12" s="23">
        <v>88</v>
      </c>
      <c r="DZ12" s="23">
        <v>88</v>
      </c>
      <c r="EA12" s="23">
        <v>88</v>
      </c>
      <c r="EB12" s="23">
        <v>25</v>
      </c>
      <c r="EC12" s="23">
        <v>27</v>
      </c>
      <c r="ED12" s="23">
        <v>27</v>
      </c>
      <c r="EE12" s="23">
        <v>21</v>
      </c>
      <c r="EF12" s="23">
        <v>43</v>
      </c>
      <c r="EG12" s="23">
        <v>43</v>
      </c>
      <c r="EH12" s="23">
        <v>23</v>
      </c>
      <c r="EI12" s="23">
        <v>21</v>
      </c>
      <c r="EJ12" s="23">
        <v>21</v>
      </c>
      <c r="EK12" s="23">
        <v>32</v>
      </c>
      <c r="EL12" s="23">
        <v>26</v>
      </c>
      <c r="EM12" s="23">
        <v>26</v>
      </c>
      <c r="EN12" s="23">
        <v>16</v>
      </c>
      <c r="EO12" s="23"/>
      <c r="EP12" s="23"/>
      <c r="EQ12" s="23">
        <v>28</v>
      </c>
      <c r="ER12" s="23">
        <v>30</v>
      </c>
      <c r="ES12" s="23">
        <v>30</v>
      </c>
      <c r="ET12" s="184">
        <v>49</v>
      </c>
      <c r="EU12" s="184">
        <v>82</v>
      </c>
      <c r="EV12" s="184">
        <v>82</v>
      </c>
      <c r="EW12" s="23"/>
      <c r="EX12" s="23"/>
      <c r="EY12" s="23"/>
      <c r="EZ12" s="23"/>
      <c r="FA12" s="23"/>
      <c r="FB12" s="23"/>
      <c r="FC12" s="23">
        <v>23</v>
      </c>
      <c r="FD12" s="23">
        <v>20</v>
      </c>
      <c r="FE12" s="23">
        <v>20</v>
      </c>
      <c r="FF12" s="23"/>
      <c r="FG12" s="23"/>
      <c r="FH12" s="23"/>
      <c r="FI12" s="23">
        <v>49</v>
      </c>
      <c r="FJ12" s="23">
        <v>26</v>
      </c>
      <c r="FK12" s="23">
        <v>26</v>
      </c>
      <c r="FL12" s="23">
        <f>27-27</f>
        <v>0</v>
      </c>
      <c r="FM12" s="23">
        <f t="shared" ref="FM12:FN12" si="69">27-27</f>
        <v>0</v>
      </c>
      <c r="FN12" s="23">
        <f t="shared" si="69"/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>FL12*FU12</f>
        <v>#REF!</v>
      </c>
      <c r="GB12" s="21" t="e">
        <f t="shared" ref="GB12:GC25" si="70">FM12*FV12</f>
        <v>#REF!</v>
      </c>
      <c r="GC12" s="21" t="e">
        <f t="shared" si="70"/>
        <v>#REF!</v>
      </c>
      <c r="GD12" s="21" t="e">
        <f>FL12*FX12</f>
        <v>#REF!</v>
      </c>
      <c r="GE12" s="21" t="e">
        <f t="shared" ref="GE12:GF25" si="71">FM12*FY12</f>
        <v>#REF!</v>
      </c>
      <c r="GF12" s="21" t="e">
        <f t="shared" si="71"/>
        <v>#REF!</v>
      </c>
      <c r="GG12" s="23">
        <v>35</v>
      </c>
      <c r="GH12" s="23">
        <v>35</v>
      </c>
      <c r="GI12" s="23">
        <v>35</v>
      </c>
      <c r="GJ12" s="23">
        <v>25</v>
      </c>
      <c r="GK12" s="23">
        <v>25</v>
      </c>
      <c r="GL12" s="23">
        <v>25</v>
      </c>
      <c r="GM12" s="23">
        <v>34</v>
      </c>
      <c r="GN12" s="23">
        <v>23</v>
      </c>
      <c r="GO12" s="23">
        <v>23</v>
      </c>
      <c r="GP12" s="23">
        <v>25</v>
      </c>
      <c r="GQ12" s="23">
        <v>18</v>
      </c>
      <c r="GR12" s="23">
        <v>18</v>
      </c>
      <c r="GS12" s="23">
        <v>25</v>
      </c>
      <c r="GT12" s="23">
        <v>28</v>
      </c>
      <c r="GU12" s="23">
        <v>28</v>
      </c>
      <c r="GV12" s="23">
        <v>21</v>
      </c>
      <c r="GW12" s="23">
        <v>11</v>
      </c>
      <c r="GX12" s="23">
        <v>11</v>
      </c>
      <c r="GY12" s="23">
        <v>25</v>
      </c>
      <c r="GZ12" s="23">
        <v>24</v>
      </c>
      <c r="HA12" s="23">
        <v>24</v>
      </c>
      <c r="HB12" s="23">
        <v>40</v>
      </c>
      <c r="HC12" s="23">
        <v>50</v>
      </c>
      <c r="HD12" s="23">
        <v>50</v>
      </c>
      <c r="HE12" s="23">
        <v>24</v>
      </c>
      <c r="HF12" s="23">
        <v>27</v>
      </c>
      <c r="HG12" s="23">
        <v>27</v>
      </c>
      <c r="HH12" s="23">
        <v>25</v>
      </c>
      <c r="HI12" s="23">
        <v>27</v>
      </c>
      <c r="HJ12" s="23">
        <v>27</v>
      </c>
      <c r="HK12" s="23">
        <v>9</v>
      </c>
      <c r="HL12" s="23">
        <v>22</v>
      </c>
      <c r="HM12" s="23">
        <v>22</v>
      </c>
      <c r="HN12" s="23">
        <v>58</v>
      </c>
      <c r="HO12" s="23">
        <v>56</v>
      </c>
      <c r="HP12" s="23">
        <v>56</v>
      </c>
      <c r="HQ12" s="23">
        <v>58</v>
      </c>
      <c r="HR12" s="23">
        <v>56</v>
      </c>
      <c r="HS12" s="23">
        <v>56</v>
      </c>
      <c r="HT12" s="23">
        <v>30</v>
      </c>
      <c r="HU12" s="23">
        <v>27</v>
      </c>
      <c r="HV12" s="23">
        <v>27</v>
      </c>
      <c r="HW12" s="23">
        <v>51</v>
      </c>
      <c r="HX12" s="23">
        <v>53</v>
      </c>
      <c r="HY12" s="23">
        <v>53</v>
      </c>
      <c r="HZ12" s="41">
        <f t="shared" ref="HZ12:HZ25" si="72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1685</v>
      </c>
      <c r="IA12" s="41">
        <f t="shared" ref="IA12:IA25" si="73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1626</v>
      </c>
      <c r="IB12" s="41">
        <f t="shared" ref="IB12:IB25" si="74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1626</v>
      </c>
    </row>
    <row r="13" spans="1:236" ht="36">
      <c r="A13" s="127" t="s">
        <v>68</v>
      </c>
      <c r="B13" s="8" t="s">
        <v>84</v>
      </c>
      <c r="C13" s="23">
        <v>188</v>
      </c>
      <c r="D13" s="23">
        <v>169</v>
      </c>
      <c r="E13" s="23">
        <v>169</v>
      </c>
      <c r="F13" s="183">
        <f>343+1</f>
        <v>344</v>
      </c>
      <c r="G13" s="23">
        <v>329</v>
      </c>
      <c r="H13" s="23">
        <v>329</v>
      </c>
      <c r="I13" s="23">
        <v>261</v>
      </c>
      <c r="J13" s="23">
        <v>276</v>
      </c>
      <c r="K13" s="23">
        <v>276</v>
      </c>
      <c r="L13" s="23"/>
      <c r="M13" s="23"/>
      <c r="N13" s="23"/>
      <c r="O13" s="183">
        <f>138+1</f>
        <v>139</v>
      </c>
      <c r="P13" s="23">
        <v>131</v>
      </c>
      <c r="Q13" s="23">
        <v>131</v>
      </c>
      <c r="R13" s="183">
        <f>104+1</f>
        <v>105</v>
      </c>
      <c r="S13" s="23">
        <v>100</v>
      </c>
      <c r="T13" s="23">
        <v>100</v>
      </c>
      <c r="U13" s="23"/>
      <c r="V13" s="23"/>
      <c r="W13" s="23"/>
      <c r="X13" s="184">
        <v>114</v>
      </c>
      <c r="Y13" s="184">
        <v>140</v>
      </c>
      <c r="Z13" s="184">
        <v>140</v>
      </c>
      <c r="AA13" s="23">
        <f>119-119</f>
        <v>0</v>
      </c>
      <c r="AB13" s="23">
        <f t="shared" ref="AB13:AC13" si="75">119-119</f>
        <v>0</v>
      </c>
      <c r="AC13" s="23">
        <f t="shared" si="75"/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ref="AP13:AP25" si="76">AA13*AJ13</f>
        <v>#REF!</v>
      </c>
      <c r="AQ13" s="21" t="e">
        <f t="shared" si="64"/>
        <v>#REF!</v>
      </c>
      <c r="AR13" s="21" t="e">
        <f t="shared" si="64"/>
        <v>#REF!</v>
      </c>
      <c r="AS13" s="21" t="e">
        <f t="shared" ref="AS13:AS25" si="77">AA13*AM13</f>
        <v>#REF!</v>
      </c>
      <c r="AT13" s="21" t="e">
        <f t="shared" si="65"/>
        <v>#REF!</v>
      </c>
      <c r="AU13" s="21" t="e">
        <f t="shared" si="65"/>
        <v>#REF!</v>
      </c>
      <c r="AV13" s="183">
        <f>131+1</f>
        <v>132</v>
      </c>
      <c r="AW13" s="184">
        <v>121</v>
      </c>
      <c r="AX13" s="184">
        <v>121</v>
      </c>
      <c r="AY13" s="184">
        <v>224</v>
      </c>
      <c r="AZ13" s="184">
        <v>253</v>
      </c>
      <c r="BA13" s="184">
        <v>253</v>
      </c>
      <c r="BB13" s="183">
        <f>167+4</f>
        <v>171</v>
      </c>
      <c r="BC13" s="23">
        <v>170</v>
      </c>
      <c r="BD13" s="23">
        <v>170</v>
      </c>
      <c r="BE13" s="23"/>
      <c r="BF13" s="23"/>
      <c r="BG13" s="23"/>
      <c r="BH13" s="23">
        <v>201</v>
      </c>
      <c r="BI13" s="23">
        <v>202</v>
      </c>
      <c r="BJ13" s="23">
        <v>202</v>
      </c>
      <c r="BK13" s="183">
        <f>266-21</f>
        <v>245</v>
      </c>
      <c r="BL13" s="23">
        <v>274</v>
      </c>
      <c r="BM13" s="23">
        <v>274</v>
      </c>
      <c r="BN13" s="23">
        <v>12</v>
      </c>
      <c r="BO13" s="23">
        <v>12</v>
      </c>
      <c r="BP13" s="23">
        <v>12</v>
      </c>
      <c r="BQ13" s="184">
        <v>141</v>
      </c>
      <c r="BR13" s="184">
        <v>151</v>
      </c>
      <c r="BS13" s="184">
        <v>151</v>
      </c>
      <c r="BT13" s="184">
        <v>263</v>
      </c>
      <c r="BU13" s="184">
        <v>264</v>
      </c>
      <c r="BV13" s="184">
        <v>264</v>
      </c>
      <c r="BW13" s="23">
        <v>131</v>
      </c>
      <c r="BX13" s="23">
        <v>153</v>
      </c>
      <c r="BY13" s="23">
        <v>153</v>
      </c>
      <c r="BZ13" s="183">
        <v>1</v>
      </c>
      <c r="CA13" s="23"/>
      <c r="CB13" s="23"/>
      <c r="CC13" s="23">
        <v>156</v>
      </c>
      <c r="CD13" s="23">
        <v>152</v>
      </c>
      <c r="CE13" s="23">
        <v>152</v>
      </c>
      <c r="CF13" s="184">
        <v>227</v>
      </c>
      <c r="CG13" s="184">
        <v>252</v>
      </c>
      <c r="CH13" s="184">
        <v>252</v>
      </c>
      <c r="CI13" s="184">
        <v>344</v>
      </c>
      <c r="CJ13" s="184">
        <v>344</v>
      </c>
      <c r="CK13" s="184">
        <v>344</v>
      </c>
      <c r="CL13" s="183">
        <f>128+1</f>
        <v>129</v>
      </c>
      <c r="CM13" s="184">
        <v>98</v>
      </c>
      <c r="CN13" s="184">
        <v>98</v>
      </c>
      <c r="CO13" s="184">
        <v>88</v>
      </c>
      <c r="CP13" s="184">
        <f t="shared" ref="CP13:CQ13" si="78">92-1</f>
        <v>91</v>
      </c>
      <c r="CQ13" s="184">
        <f t="shared" si="78"/>
        <v>91</v>
      </c>
      <c r="CR13" s="184">
        <v>245</v>
      </c>
      <c r="CS13" s="184">
        <v>265</v>
      </c>
      <c r="CT13" s="184">
        <v>265</v>
      </c>
      <c r="CU13" s="184">
        <v>191</v>
      </c>
      <c r="CV13" s="184">
        <v>174</v>
      </c>
      <c r="CW13" s="184">
        <v>174</v>
      </c>
      <c r="CX13" s="23">
        <f>145-145</f>
        <v>0</v>
      </c>
      <c r="CY13" s="23">
        <f t="shared" ref="CY13:CZ13" si="79">145-145</f>
        <v>0</v>
      </c>
      <c r="CZ13" s="23">
        <f t="shared" si="79"/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ref="DM13:DM25" si="80">CX13*DG13</f>
        <v>#REF!</v>
      </c>
      <c r="DN13" s="21" t="e">
        <f t="shared" si="67"/>
        <v>#REF!</v>
      </c>
      <c r="DO13" s="21" t="e">
        <f t="shared" si="67"/>
        <v>#REF!</v>
      </c>
      <c r="DP13" s="21" t="e">
        <f t="shared" ref="DP13:DP25" si="81">CX13*DJ13</f>
        <v>#REF!</v>
      </c>
      <c r="DQ13" s="21" t="e">
        <f t="shared" si="68"/>
        <v>#REF!</v>
      </c>
      <c r="DR13" s="21" t="e">
        <f t="shared" si="68"/>
        <v>#REF!</v>
      </c>
      <c r="DS13" s="23">
        <v>147</v>
      </c>
      <c r="DT13" s="23">
        <v>142</v>
      </c>
      <c r="DU13" s="23">
        <v>142</v>
      </c>
      <c r="DV13" s="184">
        <v>281</v>
      </c>
      <c r="DW13" s="184">
        <v>282</v>
      </c>
      <c r="DX13" s="184">
        <v>282</v>
      </c>
      <c r="DY13" s="184">
        <v>209</v>
      </c>
      <c r="DZ13" s="184">
        <v>207</v>
      </c>
      <c r="EA13" s="184">
        <v>207</v>
      </c>
      <c r="EB13" s="184">
        <v>205</v>
      </c>
      <c r="EC13" s="184">
        <v>211</v>
      </c>
      <c r="ED13" s="184">
        <v>211</v>
      </c>
      <c r="EE13" s="184">
        <v>115</v>
      </c>
      <c r="EF13" s="184">
        <v>155</v>
      </c>
      <c r="EG13" s="184">
        <v>155</v>
      </c>
      <c r="EH13" s="23">
        <v>128</v>
      </c>
      <c r="EI13" s="23">
        <v>122</v>
      </c>
      <c r="EJ13" s="23">
        <v>122</v>
      </c>
      <c r="EK13" s="184">
        <v>146</v>
      </c>
      <c r="EL13" s="184">
        <v>148</v>
      </c>
      <c r="EM13" s="184">
        <v>148</v>
      </c>
      <c r="EN13" s="183">
        <f>27+1</f>
        <v>28</v>
      </c>
      <c r="EO13" s="23">
        <v>34</v>
      </c>
      <c r="EP13" s="23">
        <v>34</v>
      </c>
      <c r="EQ13" s="23">
        <v>126</v>
      </c>
      <c r="ER13" s="23">
        <v>125</v>
      </c>
      <c r="ES13" s="23">
        <v>125</v>
      </c>
      <c r="ET13" s="184">
        <v>398</v>
      </c>
      <c r="EU13" s="184">
        <v>373</v>
      </c>
      <c r="EV13" s="184">
        <v>373</v>
      </c>
      <c r="EW13" s="183">
        <f>90+1</f>
        <v>91</v>
      </c>
      <c r="EX13" s="23">
        <v>63</v>
      </c>
      <c r="EY13" s="23">
        <v>63</v>
      </c>
      <c r="EZ13" s="23">
        <v>129</v>
      </c>
      <c r="FA13" s="23">
        <v>128</v>
      </c>
      <c r="FB13" s="23">
        <v>128</v>
      </c>
      <c r="FC13" s="184">
        <v>202</v>
      </c>
      <c r="FD13" s="184">
        <v>209</v>
      </c>
      <c r="FE13" s="184">
        <v>209</v>
      </c>
      <c r="FF13" s="23"/>
      <c r="FG13" s="23"/>
      <c r="FH13" s="23"/>
      <c r="FI13" s="184">
        <v>115</v>
      </c>
      <c r="FJ13" s="184">
        <v>139</v>
      </c>
      <c r="FK13" s="184">
        <v>139</v>
      </c>
      <c r="FL13" s="184">
        <f>126-1-125</f>
        <v>0</v>
      </c>
      <c r="FM13" s="184">
        <f t="shared" ref="FM13:FN13" si="82">126-1-125</f>
        <v>0</v>
      </c>
      <c r="FN13" s="184">
        <f t="shared" si="82"/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ref="GA13:GA25" si="83">FL13*FU13</f>
        <v>#REF!</v>
      </c>
      <c r="GB13" s="21" t="e">
        <f t="shared" si="70"/>
        <v>#REF!</v>
      </c>
      <c r="GC13" s="21" t="e">
        <f t="shared" si="70"/>
        <v>#REF!</v>
      </c>
      <c r="GD13" s="21" t="e">
        <f t="shared" ref="GD13:GD25" si="84">FL13*FX13</f>
        <v>#REF!</v>
      </c>
      <c r="GE13" s="21" t="e">
        <f t="shared" si="71"/>
        <v>#REF!</v>
      </c>
      <c r="GF13" s="21" t="e">
        <f t="shared" si="71"/>
        <v>#REF!</v>
      </c>
      <c r="GG13" s="183">
        <f>207+3</f>
        <v>210</v>
      </c>
      <c r="GH13" s="184">
        <v>195</v>
      </c>
      <c r="GI13" s="184">
        <v>195</v>
      </c>
      <c r="GJ13" s="23">
        <v>140</v>
      </c>
      <c r="GK13" s="23">
        <v>140</v>
      </c>
      <c r="GL13" s="23">
        <v>140</v>
      </c>
      <c r="GM13" s="184">
        <v>119</v>
      </c>
      <c r="GN13" s="184">
        <v>123</v>
      </c>
      <c r="GO13" s="184">
        <v>123</v>
      </c>
      <c r="GP13" s="184">
        <v>122</v>
      </c>
      <c r="GQ13" s="184">
        <v>134</v>
      </c>
      <c r="GR13" s="184">
        <v>134</v>
      </c>
      <c r="GS13" s="183">
        <f>251+3</f>
        <v>254</v>
      </c>
      <c r="GT13" s="23">
        <v>268</v>
      </c>
      <c r="GU13" s="23">
        <v>268</v>
      </c>
      <c r="GV13" s="23"/>
      <c r="GW13" s="23"/>
      <c r="GX13" s="23"/>
      <c r="GY13" s="184">
        <v>247</v>
      </c>
      <c r="GZ13" s="184">
        <v>240</v>
      </c>
      <c r="HA13" s="184">
        <v>240</v>
      </c>
      <c r="HB13" s="184">
        <v>248</v>
      </c>
      <c r="HC13" s="184">
        <v>250</v>
      </c>
      <c r="HD13" s="184">
        <v>250</v>
      </c>
      <c r="HE13" s="23">
        <v>144</v>
      </c>
      <c r="HF13" s="23">
        <v>148</v>
      </c>
      <c r="HG13" s="23">
        <v>148</v>
      </c>
      <c r="HH13" s="23">
        <v>211</v>
      </c>
      <c r="HI13" s="23">
        <v>198</v>
      </c>
      <c r="HJ13" s="23">
        <v>198</v>
      </c>
      <c r="HK13" s="184">
        <v>143</v>
      </c>
      <c r="HL13" s="184">
        <v>166</v>
      </c>
      <c r="HM13" s="184">
        <v>166</v>
      </c>
      <c r="HN13" s="183">
        <f>296+1</f>
        <v>297</v>
      </c>
      <c r="HO13" s="23">
        <v>293</v>
      </c>
      <c r="HP13" s="23">
        <v>293</v>
      </c>
      <c r="HQ13" s="183">
        <f>241+1</f>
        <v>242</v>
      </c>
      <c r="HR13" s="23">
        <v>238</v>
      </c>
      <c r="HS13" s="23">
        <v>238</v>
      </c>
      <c r="HT13" s="23">
        <v>504</v>
      </c>
      <c r="HU13" s="23">
        <v>514</v>
      </c>
      <c r="HV13" s="23">
        <v>514</v>
      </c>
      <c r="HW13" s="183">
        <f>282+1</f>
        <v>283</v>
      </c>
      <c r="HX13" s="184">
        <v>272</v>
      </c>
      <c r="HY13" s="184">
        <v>272</v>
      </c>
      <c r="HZ13" s="41">
        <f t="shared" si="72"/>
        <v>9536</v>
      </c>
      <c r="IA13" s="41">
        <f t="shared" si="73"/>
        <v>9638</v>
      </c>
      <c r="IB13" s="41">
        <f t="shared" si="74"/>
        <v>9638</v>
      </c>
    </row>
    <row r="14" spans="1:236" ht="36" customHeight="1">
      <c r="A14" s="127" t="s">
        <v>235</v>
      </c>
      <c r="B14" s="8" t="s">
        <v>81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76"/>
        <v>#REF!</v>
      </c>
      <c r="AQ14" s="21" t="e">
        <f t="shared" si="64"/>
        <v>#REF!</v>
      </c>
      <c r="AR14" s="21" t="e">
        <f t="shared" si="64"/>
        <v>#REF!</v>
      </c>
      <c r="AS14" s="21" t="e">
        <f t="shared" si="77"/>
        <v>#REF!</v>
      </c>
      <c r="AT14" s="21" t="e">
        <f t="shared" si="65"/>
        <v>#REF!</v>
      </c>
      <c r="AU14" s="21" t="e">
        <f t="shared" si="65"/>
        <v>#REF!</v>
      </c>
      <c r="AV14" s="184"/>
      <c r="AW14" s="184"/>
      <c r="AX14" s="184"/>
      <c r="AY14" s="184"/>
      <c r="AZ14" s="184"/>
      <c r="BA14" s="184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80"/>
        <v>#REF!</v>
      </c>
      <c r="DN14" s="21" t="e">
        <f t="shared" si="67"/>
        <v>#REF!</v>
      </c>
      <c r="DO14" s="21" t="e">
        <f t="shared" si="67"/>
        <v>#REF!</v>
      </c>
      <c r="DP14" s="21" t="e">
        <f t="shared" si="81"/>
        <v>#REF!</v>
      </c>
      <c r="DQ14" s="21" t="e">
        <f t="shared" si="68"/>
        <v>#REF!</v>
      </c>
      <c r="DR14" s="21" t="e">
        <f t="shared" si="68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43</v>
      </c>
      <c r="EX14" s="23">
        <v>28</v>
      </c>
      <c r="EY14" s="23">
        <v>28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83"/>
        <v>#REF!</v>
      </c>
      <c r="GB14" s="21" t="e">
        <f t="shared" si="70"/>
        <v>#REF!</v>
      </c>
      <c r="GC14" s="21" t="e">
        <f t="shared" si="70"/>
        <v>#REF!</v>
      </c>
      <c r="GD14" s="21" t="e">
        <f t="shared" si="84"/>
        <v>#REF!</v>
      </c>
      <c r="GE14" s="21" t="e">
        <f t="shared" si="71"/>
        <v>#REF!</v>
      </c>
      <c r="GF14" s="21" t="e">
        <f t="shared" si="71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72"/>
        <v>43</v>
      </c>
      <c r="IA14" s="41">
        <f t="shared" si="73"/>
        <v>28</v>
      </c>
      <c r="IB14" s="41">
        <f t="shared" si="74"/>
        <v>28</v>
      </c>
    </row>
    <row r="15" spans="1:236" ht="38.25" customHeight="1">
      <c r="A15" s="127" t="s">
        <v>69</v>
      </c>
      <c r="B15" s="8" t="s">
        <v>84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29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76"/>
        <v>#REF!</v>
      </c>
      <c r="AQ15" s="21" t="e">
        <f t="shared" si="64"/>
        <v>#REF!</v>
      </c>
      <c r="AR15" s="21" t="e">
        <f t="shared" si="64"/>
        <v>#REF!</v>
      </c>
      <c r="AS15" s="21" t="e">
        <f t="shared" si="77"/>
        <v>#REF!</v>
      </c>
      <c r="AT15" s="21" t="e">
        <f t="shared" si="65"/>
        <v>#REF!</v>
      </c>
      <c r="AU15" s="21" t="e">
        <f t="shared" si="65"/>
        <v>#REF!</v>
      </c>
      <c r="AV15" s="23"/>
      <c r="AW15" s="23"/>
      <c r="AX15" s="23"/>
      <c r="AY15" s="184"/>
      <c r="AZ15" s="184"/>
      <c r="BA15" s="184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80"/>
        <v>#REF!</v>
      </c>
      <c r="DN15" s="21" t="e">
        <f t="shared" si="67"/>
        <v>#REF!</v>
      </c>
      <c r="DO15" s="21" t="e">
        <f t="shared" si="67"/>
        <v>#REF!</v>
      </c>
      <c r="DP15" s="21" t="e">
        <f t="shared" si="81"/>
        <v>#REF!</v>
      </c>
      <c r="DQ15" s="21" t="e">
        <f t="shared" si="68"/>
        <v>#REF!</v>
      </c>
      <c r="DR15" s="21" t="e">
        <f t="shared" si="68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>
        <v>30</v>
      </c>
      <c r="EY15" s="23">
        <v>30</v>
      </c>
      <c r="EZ15" s="23"/>
      <c r="FA15" s="23"/>
      <c r="FB15" s="23"/>
      <c r="FC15" s="23"/>
      <c r="FD15" s="23"/>
      <c r="FE15" s="23"/>
      <c r="FF15" s="184">
        <v>35</v>
      </c>
      <c r="FG15" s="184">
        <v>36</v>
      </c>
      <c r="FH15" s="184">
        <v>36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83"/>
        <v>#REF!</v>
      </c>
      <c r="GB15" s="21" t="e">
        <f t="shared" si="70"/>
        <v>#REF!</v>
      </c>
      <c r="GC15" s="21" t="e">
        <f t="shared" si="70"/>
        <v>#REF!</v>
      </c>
      <c r="GD15" s="21" t="e">
        <f t="shared" si="84"/>
        <v>#REF!</v>
      </c>
      <c r="GE15" s="21" t="e">
        <f t="shared" si="71"/>
        <v>#REF!</v>
      </c>
      <c r="GF15" s="21" t="e">
        <f t="shared" si="71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58</v>
      </c>
      <c r="GW15" s="23">
        <v>39</v>
      </c>
      <c r="GX15" s="23">
        <v>39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72"/>
        <v>122</v>
      </c>
      <c r="IA15" s="41">
        <f t="shared" si="73"/>
        <v>133</v>
      </c>
      <c r="IB15" s="41">
        <f t="shared" si="74"/>
        <v>133</v>
      </c>
    </row>
    <row r="16" spans="1:236" ht="39" customHeight="1">
      <c r="A16" s="127" t="s">
        <v>70</v>
      </c>
      <c r="B16" s="8" t="s">
        <v>84</v>
      </c>
      <c r="C16" s="23"/>
      <c r="D16" s="23"/>
      <c r="E16" s="23"/>
      <c r="F16" s="23">
        <v>23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33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76"/>
        <v>#REF!</v>
      </c>
      <c r="AQ16" s="21" t="e">
        <f t="shared" si="64"/>
        <v>#REF!</v>
      </c>
      <c r="AR16" s="21" t="e">
        <f t="shared" si="64"/>
        <v>#REF!</v>
      </c>
      <c r="AS16" s="21" t="e">
        <f t="shared" si="77"/>
        <v>#REF!</v>
      </c>
      <c r="AT16" s="21" t="e">
        <f t="shared" si="65"/>
        <v>#REF!</v>
      </c>
      <c r="AU16" s="21" t="e">
        <f t="shared" si="65"/>
        <v>#REF!</v>
      </c>
      <c r="AV16" s="23"/>
      <c r="AW16" s="23"/>
      <c r="AX16" s="23"/>
      <c r="AY16" s="184"/>
      <c r="AZ16" s="184"/>
      <c r="BA16" s="184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69</v>
      </c>
      <c r="BO16" s="23">
        <v>68</v>
      </c>
      <c r="BP16" s="23">
        <v>68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31</v>
      </c>
      <c r="CJ16" s="23">
        <v>28</v>
      </c>
      <c r="CK16" s="23">
        <v>28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80"/>
        <v>#REF!</v>
      </c>
      <c r="DN16" s="21" t="e">
        <f t="shared" si="67"/>
        <v>#REF!</v>
      </c>
      <c r="DO16" s="21" t="e">
        <f t="shared" si="67"/>
        <v>#REF!</v>
      </c>
      <c r="DP16" s="21" t="e">
        <f t="shared" si="81"/>
        <v>#REF!</v>
      </c>
      <c r="DQ16" s="21" t="e">
        <f t="shared" si="68"/>
        <v>#REF!</v>
      </c>
      <c r="DR16" s="21" t="e">
        <f t="shared" si="68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36</v>
      </c>
      <c r="FG16" s="23">
        <v>36</v>
      </c>
      <c r="FH16" s="23">
        <v>36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83"/>
        <v>#REF!</v>
      </c>
      <c r="GB16" s="21" t="e">
        <f t="shared" si="70"/>
        <v>#REF!</v>
      </c>
      <c r="GC16" s="21" t="e">
        <f t="shared" si="70"/>
        <v>#REF!</v>
      </c>
      <c r="GD16" s="21" t="e">
        <f t="shared" si="84"/>
        <v>#REF!</v>
      </c>
      <c r="GE16" s="21" t="e">
        <f t="shared" si="71"/>
        <v>#REF!</v>
      </c>
      <c r="GF16" s="21" t="e">
        <f t="shared" si="71"/>
        <v>#REF!</v>
      </c>
      <c r="GG16" s="23"/>
      <c r="GH16" s="23"/>
      <c r="GI16" s="23"/>
      <c r="GJ16" s="23"/>
      <c r="GK16" s="23"/>
      <c r="GL16" s="23"/>
      <c r="GM16" s="23">
        <v>23</v>
      </c>
      <c r="GN16" s="23">
        <v>27</v>
      </c>
      <c r="GO16" s="23">
        <v>27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72"/>
        <v>228</v>
      </c>
      <c r="IA16" s="41">
        <f t="shared" si="73"/>
        <v>222</v>
      </c>
      <c r="IB16" s="41">
        <f t="shared" si="74"/>
        <v>222</v>
      </c>
    </row>
    <row r="17" spans="1:236" ht="48" hidden="1">
      <c r="A17" s="18" t="s">
        <v>71</v>
      </c>
      <c r="B17" s="18" t="s">
        <v>83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76"/>
        <v>#REF!</v>
      </c>
      <c r="AQ17" s="21" t="e">
        <f t="shared" si="64"/>
        <v>#REF!</v>
      </c>
      <c r="AR17" s="21" t="e">
        <f t="shared" si="64"/>
        <v>#REF!</v>
      </c>
      <c r="AS17" s="21" t="e">
        <f t="shared" si="77"/>
        <v>#REF!</v>
      </c>
      <c r="AT17" s="21" t="e">
        <f t="shared" si="65"/>
        <v>#REF!</v>
      </c>
      <c r="AU17" s="21" t="e">
        <f t="shared" si="65"/>
        <v>#REF!</v>
      </c>
      <c r="AV17" s="23"/>
      <c r="AW17" s="23"/>
      <c r="AX17" s="23"/>
      <c r="AY17" s="184"/>
      <c r="AZ17" s="184"/>
      <c r="BA17" s="184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80"/>
        <v>#REF!</v>
      </c>
      <c r="DN17" s="21" t="e">
        <f t="shared" si="67"/>
        <v>#REF!</v>
      </c>
      <c r="DO17" s="21" t="e">
        <f t="shared" si="67"/>
        <v>#REF!</v>
      </c>
      <c r="DP17" s="21" t="e">
        <f t="shared" si="81"/>
        <v>#REF!</v>
      </c>
      <c r="DQ17" s="21" t="e">
        <f t="shared" si="68"/>
        <v>#REF!</v>
      </c>
      <c r="DR17" s="21" t="e">
        <f t="shared" si="68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83"/>
        <v>#REF!</v>
      </c>
      <c r="GB17" s="21" t="e">
        <f t="shared" si="70"/>
        <v>#REF!</v>
      </c>
      <c r="GC17" s="21" t="e">
        <f t="shared" si="70"/>
        <v>#REF!</v>
      </c>
      <c r="GD17" s="21" t="e">
        <f t="shared" si="84"/>
        <v>#REF!</v>
      </c>
      <c r="GE17" s="21" t="e">
        <f t="shared" si="71"/>
        <v>#REF!</v>
      </c>
      <c r="GF17" s="21" t="e">
        <f t="shared" si="71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72"/>
        <v>0</v>
      </c>
      <c r="IA17" s="41">
        <f t="shared" si="73"/>
        <v>0</v>
      </c>
      <c r="IB17" s="41">
        <f t="shared" si="74"/>
        <v>0</v>
      </c>
    </row>
    <row r="18" spans="1:236" ht="86.25" customHeight="1">
      <c r="A18" s="22" t="s">
        <v>72</v>
      </c>
      <c r="B18" s="22" t="s">
        <v>83</v>
      </c>
      <c r="C18" s="23"/>
      <c r="D18" s="23"/>
      <c r="E18" s="23"/>
      <c r="F18" s="23">
        <v>42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>
        <v>50</v>
      </c>
      <c r="V18" s="23">
        <v>50</v>
      </c>
      <c r="W18" s="23">
        <v>50</v>
      </c>
      <c r="X18" s="23">
        <v>13</v>
      </c>
      <c r="Y18" s="23"/>
      <c r="Z18" s="23"/>
      <c r="AA18" s="23">
        <f>28-28</f>
        <v>0</v>
      </c>
      <c r="AB18" s="23">
        <f t="shared" ref="AB18:AC18" si="85">28-28</f>
        <v>0</v>
      </c>
      <c r="AC18" s="23">
        <f t="shared" si="85"/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76"/>
        <v>#REF!</v>
      </c>
      <c r="AQ18" s="21" t="e">
        <f t="shared" si="64"/>
        <v>#REF!</v>
      </c>
      <c r="AR18" s="21" t="e">
        <f t="shared" si="64"/>
        <v>#REF!</v>
      </c>
      <c r="AS18" s="21" t="e">
        <f t="shared" si="77"/>
        <v>#REF!</v>
      </c>
      <c r="AT18" s="21" t="e">
        <f t="shared" si="65"/>
        <v>#REF!</v>
      </c>
      <c r="AU18" s="21" t="e">
        <f t="shared" si="65"/>
        <v>#REF!</v>
      </c>
      <c r="AV18" s="23"/>
      <c r="AW18" s="23"/>
      <c r="AX18" s="23"/>
      <c r="AY18" s="184">
        <v>38</v>
      </c>
      <c r="AZ18" s="184">
        <f t="shared" ref="AZ18:BA18" si="86">0+28</f>
        <v>28</v>
      </c>
      <c r="BA18" s="184">
        <f t="shared" si="86"/>
        <v>28</v>
      </c>
      <c r="BB18" s="23"/>
      <c r="BC18" s="23"/>
      <c r="BD18" s="23"/>
      <c r="BE18" s="23">
        <v>50</v>
      </c>
      <c r="BF18" s="23">
        <v>53</v>
      </c>
      <c r="BG18" s="23">
        <v>53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95</v>
      </c>
      <c r="CA18" s="23">
        <v>95</v>
      </c>
      <c r="CB18" s="23">
        <v>95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18</v>
      </c>
      <c r="CM18" s="23">
        <v>14</v>
      </c>
      <c r="CN18" s="23">
        <v>14</v>
      </c>
      <c r="CO18" s="23"/>
      <c r="CP18" s="23"/>
      <c r="CQ18" s="23"/>
      <c r="CR18" s="23"/>
      <c r="CS18" s="23"/>
      <c r="CT18" s="23"/>
      <c r="CU18" s="23">
        <v>30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80"/>
        <v>#REF!</v>
      </c>
      <c r="DN18" s="21" t="e">
        <f t="shared" si="67"/>
        <v>#REF!</v>
      </c>
      <c r="DO18" s="21" t="e">
        <f t="shared" si="67"/>
        <v>#REF!</v>
      </c>
      <c r="DP18" s="21" t="e">
        <f t="shared" si="81"/>
        <v>#REF!</v>
      </c>
      <c r="DQ18" s="21" t="e">
        <f t="shared" si="68"/>
        <v>#REF!</v>
      </c>
      <c r="DR18" s="21" t="e">
        <f t="shared" si="68"/>
        <v>#REF!</v>
      </c>
      <c r="DS18" s="23"/>
      <c r="DT18" s="23"/>
      <c r="DU18" s="23"/>
      <c r="DV18" s="23">
        <v>28</v>
      </c>
      <c r="DW18" s="23">
        <v>27</v>
      </c>
      <c r="DX18" s="23">
        <v>27</v>
      </c>
      <c r="DY18" s="23">
        <v>17</v>
      </c>
      <c r="DZ18" s="23">
        <v>15</v>
      </c>
      <c r="EA18" s="23">
        <v>15</v>
      </c>
      <c r="EB18" s="23"/>
      <c r="EC18" s="23"/>
      <c r="ED18" s="23"/>
      <c r="EE18" s="23"/>
      <c r="EF18" s="23"/>
      <c r="EG18" s="23"/>
      <c r="EH18" s="23"/>
      <c r="EI18" s="23"/>
      <c r="EJ18" s="23"/>
      <c r="EK18" s="23">
        <v>73</v>
      </c>
      <c r="EL18" s="23">
        <v>73</v>
      </c>
      <c r="EM18" s="23">
        <v>73</v>
      </c>
      <c r="EN18" s="23">
        <v>18</v>
      </c>
      <c r="EO18" s="23">
        <v>18</v>
      </c>
      <c r="EP18" s="23">
        <v>18</v>
      </c>
      <c r="EQ18" s="23">
        <v>18</v>
      </c>
      <c r="ER18" s="23">
        <v>16</v>
      </c>
      <c r="ES18" s="23">
        <v>16</v>
      </c>
      <c r="ET18" s="23">
        <v>26</v>
      </c>
      <c r="EU18" s="23">
        <v>25</v>
      </c>
      <c r="EV18" s="23">
        <v>25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83"/>
        <v>#REF!</v>
      </c>
      <c r="GB18" s="21" t="e">
        <f t="shared" si="70"/>
        <v>#REF!</v>
      </c>
      <c r="GC18" s="21" t="e">
        <f t="shared" si="70"/>
        <v>#REF!</v>
      </c>
      <c r="GD18" s="21" t="e">
        <f t="shared" si="84"/>
        <v>#REF!</v>
      </c>
      <c r="GE18" s="21" t="e">
        <f t="shared" si="71"/>
        <v>#REF!</v>
      </c>
      <c r="GF18" s="21" t="e">
        <f t="shared" si="71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43</v>
      </c>
      <c r="GT18" s="23">
        <v>43</v>
      </c>
      <c r="GU18" s="23">
        <v>43</v>
      </c>
      <c r="GV18" s="23"/>
      <c r="GW18" s="23"/>
      <c r="GX18" s="23"/>
      <c r="GY18" s="23">
        <v>38</v>
      </c>
      <c r="GZ18" s="23">
        <v>31</v>
      </c>
      <c r="HA18" s="23">
        <v>31</v>
      </c>
      <c r="HB18" s="23"/>
      <c r="HC18" s="23"/>
      <c r="HD18" s="23"/>
      <c r="HE18" s="23"/>
      <c r="HF18" s="23"/>
      <c r="HG18" s="23"/>
      <c r="HH18" s="23">
        <v>45</v>
      </c>
      <c r="HI18" s="23">
        <v>49</v>
      </c>
      <c r="HJ18" s="23">
        <v>49</v>
      </c>
      <c r="HK18" s="23"/>
      <c r="HL18" s="23"/>
      <c r="HM18" s="23"/>
      <c r="HN18" s="23"/>
      <c r="HO18" s="23"/>
      <c r="HP18" s="23"/>
      <c r="HQ18" s="23">
        <v>26</v>
      </c>
      <c r="HR18" s="23">
        <v>28</v>
      </c>
      <c r="HS18" s="23">
        <v>28</v>
      </c>
      <c r="HT18" s="23">
        <v>22</v>
      </c>
      <c r="HU18" s="23">
        <v>25</v>
      </c>
      <c r="HV18" s="23">
        <v>25</v>
      </c>
      <c r="HW18" s="23">
        <v>28</v>
      </c>
      <c r="HX18" s="23">
        <v>32</v>
      </c>
      <c r="HY18" s="23">
        <v>32</v>
      </c>
      <c r="HZ18" s="41">
        <f t="shared" si="72"/>
        <v>718</v>
      </c>
      <c r="IA18" s="41">
        <f t="shared" si="73"/>
        <v>687</v>
      </c>
      <c r="IB18" s="41">
        <f t="shared" si="74"/>
        <v>687</v>
      </c>
    </row>
    <row r="19" spans="1:236" ht="86.25" customHeight="1">
      <c r="A19" s="22" t="s">
        <v>77</v>
      </c>
      <c r="B19" s="22" t="s">
        <v>82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76"/>
        <v>#REF!</v>
      </c>
      <c r="AQ19" s="21" t="e">
        <f t="shared" si="64"/>
        <v>#REF!</v>
      </c>
      <c r="AR19" s="21" t="e">
        <f t="shared" si="64"/>
        <v>#REF!</v>
      </c>
      <c r="AS19" s="21" t="e">
        <f t="shared" si="77"/>
        <v>#REF!</v>
      </c>
      <c r="AT19" s="21" t="e">
        <f t="shared" si="65"/>
        <v>#REF!</v>
      </c>
      <c r="AU19" s="21" t="e">
        <f t="shared" si="65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80"/>
        <v>#REF!</v>
      </c>
      <c r="DN19" s="21" t="e">
        <f t="shared" si="67"/>
        <v>#REF!</v>
      </c>
      <c r="DO19" s="21" t="e">
        <f t="shared" si="67"/>
        <v>#REF!</v>
      </c>
      <c r="DP19" s="21" t="e">
        <f t="shared" si="81"/>
        <v>#REF!</v>
      </c>
      <c r="DQ19" s="21" t="e">
        <f t="shared" si="68"/>
        <v>#REF!</v>
      </c>
      <c r="DR19" s="21" t="e">
        <f t="shared" si="68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>
        <v>15</v>
      </c>
      <c r="EP19" s="23">
        <v>15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83"/>
        <v>#REF!</v>
      </c>
      <c r="GB19" s="21" t="e">
        <f t="shared" si="70"/>
        <v>#REF!</v>
      </c>
      <c r="GC19" s="21" t="e">
        <f t="shared" si="70"/>
        <v>#REF!</v>
      </c>
      <c r="GD19" s="21" t="e">
        <f t="shared" si="84"/>
        <v>#REF!</v>
      </c>
      <c r="GE19" s="21" t="e">
        <f t="shared" si="71"/>
        <v>#REF!</v>
      </c>
      <c r="GF19" s="21" t="e">
        <f t="shared" si="71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72"/>
        <v>0</v>
      </c>
      <c r="IA19" s="41">
        <f t="shared" si="73"/>
        <v>15</v>
      </c>
      <c r="IB19" s="41">
        <f t="shared" si="74"/>
        <v>15</v>
      </c>
    </row>
    <row r="20" spans="1:236" ht="87.75" customHeight="1">
      <c r="A20" s="22" t="s">
        <v>73</v>
      </c>
      <c r="B20" s="22" t="s">
        <v>83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76"/>
        <v>#REF!</v>
      </c>
      <c r="AQ20" s="21" t="e">
        <f t="shared" si="64"/>
        <v>#REF!</v>
      </c>
      <c r="AR20" s="21" t="e">
        <f t="shared" si="64"/>
        <v>#REF!</v>
      </c>
      <c r="AS20" s="21" t="e">
        <f t="shared" si="77"/>
        <v>#REF!</v>
      </c>
      <c r="AT20" s="21" t="e">
        <f t="shared" si="65"/>
        <v>#REF!</v>
      </c>
      <c r="AU20" s="21" t="e">
        <f t="shared" si="65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27</v>
      </c>
      <c r="CM20" s="23">
        <v>41</v>
      </c>
      <c r="CN20" s="23">
        <v>41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80"/>
        <v>#REF!</v>
      </c>
      <c r="DN20" s="21" t="e">
        <f t="shared" si="67"/>
        <v>#REF!</v>
      </c>
      <c r="DO20" s="21" t="e">
        <f t="shared" si="67"/>
        <v>#REF!</v>
      </c>
      <c r="DP20" s="21" t="e">
        <f t="shared" si="81"/>
        <v>#REF!</v>
      </c>
      <c r="DQ20" s="21" t="e">
        <f t="shared" si="68"/>
        <v>#REF!</v>
      </c>
      <c r="DR20" s="21" t="e">
        <f t="shared" si="68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84">
        <v>47</v>
      </c>
      <c r="EO20" s="184">
        <v>35</v>
      </c>
      <c r="EP20" s="184">
        <v>35</v>
      </c>
      <c r="EQ20" s="23"/>
      <c r="ER20" s="23"/>
      <c r="ES20" s="23"/>
      <c r="ET20" s="23"/>
      <c r="EU20" s="23"/>
      <c r="EV20" s="23"/>
      <c r="EW20" s="23">
        <v>31</v>
      </c>
      <c r="EX20" s="23">
        <v>29</v>
      </c>
      <c r="EY20" s="23">
        <v>29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83"/>
        <v>#REF!</v>
      </c>
      <c r="GB20" s="21" t="e">
        <f t="shared" si="70"/>
        <v>#REF!</v>
      </c>
      <c r="GC20" s="21" t="e">
        <f t="shared" si="70"/>
        <v>#REF!</v>
      </c>
      <c r="GD20" s="21" t="e">
        <f t="shared" si="84"/>
        <v>#REF!</v>
      </c>
      <c r="GE20" s="21" t="e">
        <f t="shared" si="71"/>
        <v>#REF!</v>
      </c>
      <c r="GF20" s="21" t="e">
        <f t="shared" si="71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72"/>
        <v>105</v>
      </c>
      <c r="IA20" s="41">
        <f t="shared" si="73"/>
        <v>105</v>
      </c>
      <c r="IB20" s="41">
        <f t="shared" si="74"/>
        <v>105</v>
      </c>
    </row>
    <row r="21" spans="1:236" ht="24" hidden="1">
      <c r="A21" s="18" t="s">
        <v>78</v>
      </c>
      <c r="B21" s="18" t="s">
        <v>81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76"/>
        <v>#REF!</v>
      </c>
      <c r="AQ21" s="21" t="e">
        <f t="shared" si="64"/>
        <v>#REF!</v>
      </c>
      <c r="AR21" s="21" t="e">
        <f t="shared" si="64"/>
        <v>#REF!</v>
      </c>
      <c r="AS21" s="21" t="e">
        <f t="shared" si="77"/>
        <v>#REF!</v>
      </c>
      <c r="AT21" s="21" t="e">
        <f t="shared" si="65"/>
        <v>#REF!</v>
      </c>
      <c r="AU21" s="21" t="e">
        <f t="shared" si="65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80"/>
        <v>#REF!</v>
      </c>
      <c r="DN21" s="21" t="e">
        <f t="shared" si="67"/>
        <v>#REF!</v>
      </c>
      <c r="DO21" s="21" t="e">
        <f t="shared" si="67"/>
        <v>#REF!</v>
      </c>
      <c r="DP21" s="21" t="e">
        <f t="shared" si="81"/>
        <v>#REF!</v>
      </c>
      <c r="DQ21" s="21" t="e">
        <f t="shared" si="68"/>
        <v>#REF!</v>
      </c>
      <c r="DR21" s="21" t="e">
        <f t="shared" si="68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83"/>
        <v>#REF!</v>
      </c>
      <c r="GB21" s="21" t="e">
        <f t="shared" si="70"/>
        <v>#REF!</v>
      </c>
      <c r="GC21" s="21" t="e">
        <f t="shared" si="70"/>
        <v>#REF!</v>
      </c>
      <c r="GD21" s="21" t="e">
        <f t="shared" si="84"/>
        <v>#REF!</v>
      </c>
      <c r="GE21" s="21" t="e">
        <f t="shared" si="71"/>
        <v>#REF!</v>
      </c>
      <c r="GF21" s="21" t="e">
        <f t="shared" si="71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72"/>
        <v>0</v>
      </c>
      <c r="IA21" s="41">
        <f t="shared" si="73"/>
        <v>0</v>
      </c>
      <c r="IB21" s="41">
        <f t="shared" si="74"/>
        <v>0</v>
      </c>
    </row>
    <row r="22" spans="1:236" ht="24">
      <c r="A22" s="127" t="s">
        <v>74</v>
      </c>
      <c r="B22" s="8" t="s">
        <v>84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76"/>
        <v>#REF!</v>
      </c>
      <c r="AQ22" s="21" t="e">
        <f t="shared" si="64"/>
        <v>#REF!</v>
      </c>
      <c r="AR22" s="21" t="e">
        <f t="shared" si="64"/>
        <v>#REF!</v>
      </c>
      <c r="AS22" s="21" t="e">
        <f t="shared" si="77"/>
        <v>#REF!</v>
      </c>
      <c r="AT22" s="21" t="e">
        <f t="shared" si="65"/>
        <v>#REF!</v>
      </c>
      <c r="AU22" s="21" t="e">
        <f t="shared" si="65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19</v>
      </c>
      <c r="CV22" s="23">
        <v>26</v>
      </c>
      <c r="CW22" s="23">
        <v>26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80"/>
        <v>#REF!</v>
      </c>
      <c r="DN22" s="21" t="e">
        <f t="shared" si="67"/>
        <v>#REF!</v>
      </c>
      <c r="DO22" s="21" t="e">
        <f t="shared" si="67"/>
        <v>#REF!</v>
      </c>
      <c r="DP22" s="21" t="e">
        <f t="shared" si="81"/>
        <v>#REF!</v>
      </c>
      <c r="DQ22" s="21" t="e">
        <f t="shared" si="68"/>
        <v>#REF!</v>
      </c>
      <c r="DR22" s="21" t="e">
        <f t="shared" si="68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83"/>
        <v>#REF!</v>
      </c>
      <c r="GB22" s="21" t="e">
        <f t="shared" si="70"/>
        <v>#REF!</v>
      </c>
      <c r="GC22" s="21" t="e">
        <f t="shared" si="70"/>
        <v>#REF!</v>
      </c>
      <c r="GD22" s="21" t="e">
        <f t="shared" si="84"/>
        <v>#REF!</v>
      </c>
      <c r="GE22" s="21" t="e">
        <f t="shared" si="71"/>
        <v>#REF!</v>
      </c>
      <c r="GF22" s="21" t="e">
        <f t="shared" si="71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72"/>
        <v>19</v>
      </c>
      <c r="IA22" s="41">
        <f t="shared" si="73"/>
        <v>26</v>
      </c>
      <c r="IB22" s="41">
        <f t="shared" si="74"/>
        <v>26</v>
      </c>
    </row>
    <row r="23" spans="1:236" ht="24" hidden="1">
      <c r="A23" s="18" t="s">
        <v>79</v>
      </c>
      <c r="B23" s="18" t="s">
        <v>81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76"/>
        <v>#REF!</v>
      </c>
      <c r="AQ23" s="21" t="e">
        <f t="shared" si="64"/>
        <v>#REF!</v>
      </c>
      <c r="AR23" s="21" t="e">
        <f t="shared" si="64"/>
        <v>#REF!</v>
      </c>
      <c r="AS23" s="21" t="e">
        <f t="shared" si="77"/>
        <v>#REF!</v>
      </c>
      <c r="AT23" s="21" t="e">
        <f t="shared" si="65"/>
        <v>#REF!</v>
      </c>
      <c r="AU23" s="21" t="e">
        <f t="shared" si="65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80"/>
        <v>#REF!</v>
      </c>
      <c r="DN23" s="21" t="e">
        <f t="shared" si="67"/>
        <v>#REF!</v>
      </c>
      <c r="DO23" s="21" t="e">
        <f t="shared" si="67"/>
        <v>#REF!</v>
      </c>
      <c r="DP23" s="21" t="e">
        <f t="shared" si="81"/>
        <v>#REF!</v>
      </c>
      <c r="DQ23" s="21" t="e">
        <f t="shared" si="68"/>
        <v>#REF!</v>
      </c>
      <c r="DR23" s="21" t="e">
        <f t="shared" si="68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83"/>
        <v>#REF!</v>
      </c>
      <c r="GB23" s="21" t="e">
        <f t="shared" si="70"/>
        <v>#REF!</v>
      </c>
      <c r="GC23" s="21" t="e">
        <f t="shared" si="70"/>
        <v>#REF!</v>
      </c>
      <c r="GD23" s="21" t="e">
        <f t="shared" si="84"/>
        <v>#REF!</v>
      </c>
      <c r="GE23" s="21" t="e">
        <f t="shared" si="71"/>
        <v>#REF!</v>
      </c>
      <c r="GF23" s="21" t="e">
        <f t="shared" si="71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72"/>
        <v>0</v>
      </c>
      <c r="IA23" s="41">
        <f t="shared" si="73"/>
        <v>0</v>
      </c>
      <c r="IB23" s="41">
        <f t="shared" si="74"/>
        <v>0</v>
      </c>
    </row>
    <row r="24" spans="1:236" ht="24">
      <c r="A24" s="127" t="s">
        <v>75</v>
      </c>
      <c r="B24" s="8" t="s">
        <v>84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76"/>
        <v>#REF!</v>
      </c>
      <c r="AQ24" s="21" t="e">
        <f t="shared" si="64"/>
        <v>#REF!</v>
      </c>
      <c r="AR24" s="21" t="e">
        <f t="shared" si="64"/>
        <v>#REF!</v>
      </c>
      <c r="AS24" s="21" t="e">
        <f t="shared" si="77"/>
        <v>#REF!</v>
      </c>
      <c r="AT24" s="21" t="e">
        <f t="shared" si="65"/>
        <v>#REF!</v>
      </c>
      <c r="AU24" s="21" t="e">
        <f t="shared" si="65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80"/>
        <v>#REF!</v>
      </c>
      <c r="DN24" s="21" t="e">
        <f t="shared" si="67"/>
        <v>#REF!</v>
      </c>
      <c r="DO24" s="21" t="e">
        <f t="shared" si="67"/>
        <v>#REF!</v>
      </c>
      <c r="DP24" s="21" t="e">
        <f t="shared" si="81"/>
        <v>#REF!</v>
      </c>
      <c r="DQ24" s="21" t="e">
        <f t="shared" si="68"/>
        <v>#REF!</v>
      </c>
      <c r="DR24" s="21" t="e">
        <f t="shared" si="68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64</v>
      </c>
      <c r="EL24" s="23">
        <v>66</v>
      </c>
      <c r="EM24" s="23">
        <v>66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83"/>
        <v>#REF!</v>
      </c>
      <c r="GB24" s="21" t="e">
        <f t="shared" si="70"/>
        <v>#REF!</v>
      </c>
      <c r="GC24" s="21" t="e">
        <f t="shared" si="70"/>
        <v>#REF!</v>
      </c>
      <c r="GD24" s="21" t="e">
        <f t="shared" si="84"/>
        <v>#REF!</v>
      </c>
      <c r="GE24" s="21" t="e">
        <f t="shared" si="71"/>
        <v>#REF!</v>
      </c>
      <c r="GF24" s="21" t="e">
        <f t="shared" si="71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19</v>
      </c>
      <c r="HC24" s="23">
        <v>19</v>
      </c>
      <c r="HD24" s="23">
        <v>19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72"/>
        <v>83</v>
      </c>
      <c r="IA24" s="41">
        <f t="shared" si="73"/>
        <v>85</v>
      </c>
      <c r="IB24" s="41">
        <f t="shared" si="74"/>
        <v>85</v>
      </c>
    </row>
    <row r="25" spans="1:236" ht="15" hidden="1" customHeight="1">
      <c r="A25" s="303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76"/>
        <v>#REF!</v>
      </c>
      <c r="AQ25" s="21" t="e">
        <f t="shared" si="64"/>
        <v>#REF!</v>
      </c>
      <c r="AR25" s="21" t="e">
        <f t="shared" si="64"/>
        <v>#REF!</v>
      </c>
      <c r="AS25" s="21" t="e">
        <f t="shared" si="77"/>
        <v>#REF!</v>
      </c>
      <c r="AT25" s="21" t="e">
        <f t="shared" si="65"/>
        <v>#REF!</v>
      </c>
      <c r="AU25" s="21" t="e">
        <f t="shared" si="65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80"/>
        <v>#REF!</v>
      </c>
      <c r="DN25" s="21" t="e">
        <f t="shared" si="67"/>
        <v>#REF!</v>
      </c>
      <c r="DO25" s="21" t="e">
        <f t="shared" si="67"/>
        <v>#REF!</v>
      </c>
      <c r="DP25" s="21" t="e">
        <f t="shared" si="81"/>
        <v>#REF!</v>
      </c>
      <c r="DQ25" s="21" t="e">
        <f t="shared" si="68"/>
        <v>#REF!</v>
      </c>
      <c r="DR25" s="21" t="e">
        <f t="shared" si="68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83"/>
        <v>#REF!</v>
      </c>
      <c r="GB25" s="21" t="e">
        <f t="shared" si="70"/>
        <v>#REF!</v>
      </c>
      <c r="GC25" s="21" t="e">
        <f t="shared" si="70"/>
        <v>#REF!</v>
      </c>
      <c r="GD25" s="21" t="e">
        <f t="shared" si="84"/>
        <v>#REF!</v>
      </c>
      <c r="GE25" s="21" t="e">
        <f t="shared" si="71"/>
        <v>#REF!</v>
      </c>
      <c r="GF25" s="21" t="e">
        <f t="shared" si="71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72"/>
        <v>0</v>
      </c>
      <c r="IA25" s="41">
        <f t="shared" si="73"/>
        <v>0</v>
      </c>
      <c r="IB25" s="41">
        <f t="shared" si="74"/>
        <v>0</v>
      </c>
    </row>
    <row r="26" spans="1:236" s="50" customFormat="1" ht="24" customHeight="1">
      <c r="A26" s="129" t="s">
        <v>258</v>
      </c>
    </row>
    <row r="27" spans="1:236">
      <c r="A27" s="31" t="s">
        <v>118</v>
      </c>
      <c r="B27" s="24"/>
      <c r="C27" s="39">
        <f>SUM(C28:C37)</f>
        <v>253</v>
      </c>
      <c r="D27" s="39">
        <f t="shared" ref="D27:E27" si="87">SUM(D28:D37)</f>
        <v>223</v>
      </c>
      <c r="E27" s="39">
        <f t="shared" si="87"/>
        <v>223</v>
      </c>
      <c r="F27" s="39">
        <f>SUM(F28:F37)</f>
        <v>465</v>
      </c>
      <c r="G27" s="39">
        <f t="shared" ref="G27:H27" si="88">SUM(G28:G37)</f>
        <v>446</v>
      </c>
      <c r="H27" s="39">
        <f t="shared" si="88"/>
        <v>446</v>
      </c>
      <c r="I27" s="39">
        <f>SUM(I28:I37)</f>
        <v>286</v>
      </c>
      <c r="J27" s="39">
        <f t="shared" ref="J27:K27" si="89">SUM(J28:J37)</f>
        <v>276</v>
      </c>
      <c r="K27" s="39">
        <f t="shared" si="89"/>
        <v>276</v>
      </c>
      <c r="L27" s="39">
        <f>SUM(L28:L37)</f>
        <v>0</v>
      </c>
      <c r="M27" s="39">
        <f t="shared" ref="M27:N27" si="90">SUM(M28:M37)</f>
        <v>0</v>
      </c>
      <c r="N27" s="39">
        <f t="shared" si="90"/>
        <v>0</v>
      </c>
      <c r="O27" s="39">
        <f>SUM(O28:O37)</f>
        <v>139</v>
      </c>
      <c r="P27" s="39">
        <f t="shared" ref="P27:Q27" si="91">SUM(P28:P37)</f>
        <v>131</v>
      </c>
      <c r="Q27" s="39">
        <f t="shared" si="91"/>
        <v>131</v>
      </c>
      <c r="R27" s="39">
        <f>SUM(R28:R37)</f>
        <v>167</v>
      </c>
      <c r="S27" s="39">
        <f t="shared" ref="S27:T27" si="92">SUM(S28:S37)</f>
        <v>151</v>
      </c>
      <c r="T27" s="39">
        <f t="shared" si="92"/>
        <v>151</v>
      </c>
      <c r="U27" s="39">
        <f>SUM(U28:U37)</f>
        <v>50</v>
      </c>
      <c r="V27" s="39">
        <f t="shared" ref="V27:W27" si="93">SUM(V28:V37)</f>
        <v>50</v>
      </c>
      <c r="W27" s="39">
        <f t="shared" si="93"/>
        <v>50</v>
      </c>
      <c r="X27" s="39">
        <f>SUM(X28:X37)</f>
        <v>159</v>
      </c>
      <c r="Y27" s="39">
        <f t="shared" ref="Y27:Z27" si="94">SUM(Y28:Y37)</f>
        <v>167</v>
      </c>
      <c r="Z27" s="39">
        <f t="shared" si="94"/>
        <v>167</v>
      </c>
      <c r="AA27" s="39">
        <f>SUM(AA28:AA37)</f>
        <v>0</v>
      </c>
      <c r="AB27" s="39">
        <f t="shared" ref="AB27:AI27" si="95">SUM(AB28:AB37)</f>
        <v>0</v>
      </c>
      <c r="AC27" s="39">
        <f t="shared" si="95"/>
        <v>0</v>
      </c>
      <c r="AD27" s="39">
        <f t="shared" si="95"/>
        <v>0</v>
      </c>
      <c r="AE27" s="39">
        <f t="shared" si="95"/>
        <v>0</v>
      </c>
      <c r="AF27" s="39">
        <f t="shared" si="95"/>
        <v>0</v>
      </c>
      <c r="AG27" s="39" t="e">
        <f t="shared" si="95"/>
        <v>#REF!</v>
      </c>
      <c r="AH27" s="39" t="e">
        <f t="shared" si="95"/>
        <v>#REF!</v>
      </c>
      <c r="AI27" s="39" t="e">
        <f t="shared" si="95"/>
        <v>#REF!</v>
      </c>
      <c r="AJ27" s="130" t="s">
        <v>263</v>
      </c>
      <c r="AK27" s="130" t="s">
        <v>263</v>
      </c>
      <c r="AL27" s="130" t="s">
        <v>263</v>
      </c>
      <c r="AM27" s="130" t="s">
        <v>263</v>
      </c>
      <c r="AN27" s="130" t="s">
        <v>263</v>
      </c>
      <c r="AO27" s="130" t="s">
        <v>263</v>
      </c>
      <c r="AP27" s="39">
        <f t="shared" ref="AP27:AU27" si="96">SUM(AP28:AP37)</f>
        <v>0</v>
      </c>
      <c r="AQ27" s="39">
        <f t="shared" si="96"/>
        <v>0</v>
      </c>
      <c r="AR27" s="39">
        <f t="shared" si="96"/>
        <v>0</v>
      </c>
      <c r="AS27" s="39" t="e">
        <f t="shared" si="96"/>
        <v>#REF!</v>
      </c>
      <c r="AT27" s="39" t="e">
        <f t="shared" si="96"/>
        <v>#REF!</v>
      </c>
      <c r="AU27" s="39" t="e">
        <f t="shared" si="96"/>
        <v>#REF!</v>
      </c>
      <c r="AV27" s="39">
        <f>SUM(AV28:AV37)</f>
        <v>132</v>
      </c>
      <c r="AW27" s="39">
        <f t="shared" ref="AW27:AX27" si="97">SUM(AW28:AW37)</f>
        <v>121</v>
      </c>
      <c r="AX27" s="39">
        <f t="shared" si="97"/>
        <v>121</v>
      </c>
      <c r="AY27" s="39">
        <f>SUM(AY28:AY37)</f>
        <v>309</v>
      </c>
      <c r="AZ27" s="39">
        <f t="shared" ref="AZ27:BA27" si="98">SUM(AZ28:AZ37)</f>
        <v>338</v>
      </c>
      <c r="BA27" s="39">
        <f t="shared" si="98"/>
        <v>338</v>
      </c>
      <c r="BB27" s="39">
        <f>SUM(BB28:BB37)</f>
        <v>171</v>
      </c>
      <c r="BC27" s="39">
        <f t="shared" ref="BC27:BD27" si="99">SUM(BC28:BC37)</f>
        <v>170</v>
      </c>
      <c r="BD27" s="39">
        <f t="shared" si="99"/>
        <v>170</v>
      </c>
      <c r="BE27" s="39">
        <f>SUM(BE28:BE37)</f>
        <v>50</v>
      </c>
      <c r="BF27" s="39">
        <f t="shared" ref="BF27:BG27" si="100">SUM(BF28:BF37)</f>
        <v>53</v>
      </c>
      <c r="BG27" s="39">
        <f t="shared" si="100"/>
        <v>53</v>
      </c>
      <c r="BH27" s="39">
        <f>SUM(BH28:BH37)</f>
        <v>229</v>
      </c>
      <c r="BI27" s="39">
        <f t="shared" ref="BI27:BJ27" si="101">SUM(BI28:BI37)</f>
        <v>239</v>
      </c>
      <c r="BJ27" s="39">
        <f t="shared" si="101"/>
        <v>239</v>
      </c>
      <c r="BK27" s="39">
        <f>SUM(BK28:BK37)</f>
        <v>287</v>
      </c>
      <c r="BL27" s="39">
        <f t="shared" ref="BL27:BM27" si="102">SUM(BL28:BL37)</f>
        <v>318</v>
      </c>
      <c r="BM27" s="39">
        <f t="shared" si="102"/>
        <v>318</v>
      </c>
      <c r="BN27" s="39">
        <f>SUM(BN28:BN37)</f>
        <v>106</v>
      </c>
      <c r="BO27" s="39">
        <f t="shared" ref="BO27:BP27" si="103">SUM(BO28:BO37)</f>
        <v>107</v>
      </c>
      <c r="BP27" s="39">
        <f t="shared" si="103"/>
        <v>107</v>
      </c>
      <c r="BQ27" s="39">
        <f>SUM(BQ28:BQ37)</f>
        <v>180</v>
      </c>
      <c r="BR27" s="39">
        <f t="shared" ref="BR27:BS27" si="104">SUM(BR28:BR37)</f>
        <v>179</v>
      </c>
      <c r="BS27" s="39">
        <f t="shared" si="104"/>
        <v>179</v>
      </c>
      <c r="BT27" s="39">
        <f>SUM(BT28:BT37)</f>
        <v>300</v>
      </c>
      <c r="BU27" s="39">
        <f t="shared" ref="BU27:BV27" si="105">SUM(BU28:BU37)</f>
        <v>298</v>
      </c>
      <c r="BV27" s="39">
        <f t="shared" si="105"/>
        <v>298</v>
      </c>
      <c r="BW27" s="39">
        <f>SUM(BW28:BW37)</f>
        <v>161</v>
      </c>
      <c r="BX27" s="39">
        <f t="shared" ref="BX27:BY27" si="106">SUM(BX28:BX37)</f>
        <v>153</v>
      </c>
      <c r="BY27" s="39">
        <f t="shared" si="106"/>
        <v>153</v>
      </c>
      <c r="BZ27" s="39">
        <f>SUM(BZ28:BZ37)</f>
        <v>96</v>
      </c>
      <c r="CA27" s="39">
        <f t="shared" ref="CA27:CB27" si="107">SUM(CA28:CA37)</f>
        <v>95</v>
      </c>
      <c r="CB27" s="39">
        <f t="shared" si="107"/>
        <v>95</v>
      </c>
      <c r="CC27" s="39">
        <f>SUM(CC28:CC37)</f>
        <v>205</v>
      </c>
      <c r="CD27" s="39">
        <f t="shared" ref="CD27:CE27" si="108">SUM(CD28:CD37)</f>
        <v>208</v>
      </c>
      <c r="CE27" s="39">
        <f t="shared" si="108"/>
        <v>208</v>
      </c>
      <c r="CF27" s="39">
        <f>SUM(CF28:CF37)</f>
        <v>282</v>
      </c>
      <c r="CG27" s="39">
        <f t="shared" ref="CG27:CH27" si="109">SUM(CG28:CG37)</f>
        <v>277</v>
      </c>
      <c r="CH27" s="39">
        <f t="shared" si="109"/>
        <v>277</v>
      </c>
      <c r="CI27" s="39">
        <f>SUM(CI28:CI37)</f>
        <v>464</v>
      </c>
      <c r="CJ27" s="39">
        <f t="shared" ref="CJ27:CK27" si="110">SUM(CJ28:CJ37)</f>
        <v>429</v>
      </c>
      <c r="CK27" s="39">
        <f t="shared" si="110"/>
        <v>429</v>
      </c>
      <c r="CL27" s="39">
        <f>SUM(CL28:CL37)</f>
        <v>174</v>
      </c>
      <c r="CM27" s="39">
        <f t="shared" ref="CM27:CN27" si="111">SUM(CM28:CM37)</f>
        <v>176</v>
      </c>
      <c r="CN27" s="39">
        <f t="shared" si="111"/>
        <v>176</v>
      </c>
      <c r="CO27" s="39">
        <f>SUM(CO28:CO37)</f>
        <v>114</v>
      </c>
      <c r="CP27" s="39">
        <f t="shared" ref="CP27:CQ27" si="112">SUM(CP28:CP37)</f>
        <v>118</v>
      </c>
      <c r="CQ27" s="39">
        <f t="shared" si="112"/>
        <v>118</v>
      </c>
      <c r="CR27" s="39">
        <f>SUM(CR28:CR37)</f>
        <v>294</v>
      </c>
      <c r="CS27" s="39">
        <f t="shared" ref="CS27:CT27" si="113">SUM(CS28:CS37)</f>
        <v>316</v>
      </c>
      <c r="CT27" s="39">
        <f t="shared" si="113"/>
        <v>316</v>
      </c>
      <c r="CU27" s="39">
        <f>SUM(CU28:CU37)</f>
        <v>305</v>
      </c>
      <c r="CV27" s="39">
        <f t="shared" ref="CV27:CW27" si="114">SUM(CV28:CV37)</f>
        <v>321</v>
      </c>
      <c r="CW27" s="39">
        <f t="shared" si="114"/>
        <v>321</v>
      </c>
      <c r="CX27" s="39">
        <f>SUM(CX28:CX37)</f>
        <v>0</v>
      </c>
      <c r="CY27" s="39">
        <f t="shared" ref="CY27:DF27" si="115">SUM(CY28:CY37)</f>
        <v>0</v>
      </c>
      <c r="CZ27" s="39">
        <f t="shared" si="115"/>
        <v>0</v>
      </c>
      <c r="DA27" s="39">
        <f t="shared" si="115"/>
        <v>0</v>
      </c>
      <c r="DB27" s="39">
        <f t="shared" si="115"/>
        <v>0</v>
      </c>
      <c r="DC27" s="39">
        <f t="shared" si="115"/>
        <v>0</v>
      </c>
      <c r="DD27" s="39" t="e">
        <f t="shared" si="115"/>
        <v>#REF!</v>
      </c>
      <c r="DE27" s="39" t="e">
        <f t="shared" si="115"/>
        <v>#REF!</v>
      </c>
      <c r="DF27" s="39" t="e">
        <f t="shared" si="115"/>
        <v>#REF!</v>
      </c>
      <c r="DG27" s="130" t="s">
        <v>263</v>
      </c>
      <c r="DH27" s="130" t="s">
        <v>263</v>
      </c>
      <c r="DI27" s="130" t="s">
        <v>263</v>
      </c>
      <c r="DJ27" s="130" t="s">
        <v>263</v>
      </c>
      <c r="DK27" s="130" t="s">
        <v>263</v>
      </c>
      <c r="DL27" s="130" t="s">
        <v>263</v>
      </c>
      <c r="DM27" s="39">
        <f t="shared" ref="DM27:DR27" si="116">SUM(DM28:DM37)</f>
        <v>0</v>
      </c>
      <c r="DN27" s="39">
        <f t="shared" si="116"/>
        <v>0</v>
      </c>
      <c r="DO27" s="39">
        <f t="shared" si="116"/>
        <v>0</v>
      </c>
      <c r="DP27" s="39" t="e">
        <f t="shared" si="116"/>
        <v>#REF!</v>
      </c>
      <c r="DQ27" s="39" t="e">
        <f t="shared" si="116"/>
        <v>#REF!</v>
      </c>
      <c r="DR27" s="39" t="e">
        <f t="shared" si="116"/>
        <v>#REF!</v>
      </c>
      <c r="DS27" s="39">
        <f>SUM(DS28:DS37)</f>
        <v>182</v>
      </c>
      <c r="DT27" s="39">
        <f t="shared" ref="DT27:DU27" si="117">SUM(DT28:DT37)</f>
        <v>176</v>
      </c>
      <c r="DU27" s="39">
        <f t="shared" si="117"/>
        <v>176</v>
      </c>
      <c r="DV27" s="39">
        <f>SUM(DV28:DV37)</f>
        <v>361</v>
      </c>
      <c r="DW27" s="39">
        <f t="shared" ref="DW27:DX27" si="118">SUM(DW28:DW37)</f>
        <v>363</v>
      </c>
      <c r="DX27" s="39">
        <f t="shared" si="118"/>
        <v>363</v>
      </c>
      <c r="DY27" s="39">
        <f>SUM(DY28:DY37)</f>
        <v>314</v>
      </c>
      <c r="DZ27" s="39">
        <f t="shared" ref="DZ27:EA27" si="119">SUM(DZ28:DZ37)</f>
        <v>310</v>
      </c>
      <c r="EA27" s="39">
        <f t="shared" si="119"/>
        <v>310</v>
      </c>
      <c r="EB27" s="39">
        <f>SUM(EB28:EB37)</f>
        <v>230</v>
      </c>
      <c r="EC27" s="39">
        <f t="shared" ref="EC27:ED27" si="120">SUM(EC28:EC37)</f>
        <v>238</v>
      </c>
      <c r="ED27" s="39">
        <f t="shared" si="120"/>
        <v>238</v>
      </c>
      <c r="EE27" s="39">
        <f>SUM(EE28:EE37)</f>
        <v>136</v>
      </c>
      <c r="EF27" s="39">
        <f t="shared" ref="EF27:EG27" si="121">SUM(EF28:EF37)</f>
        <v>198</v>
      </c>
      <c r="EG27" s="39">
        <f t="shared" si="121"/>
        <v>198</v>
      </c>
      <c r="EH27" s="39">
        <f>SUM(EH28:EH37)</f>
        <v>151</v>
      </c>
      <c r="EI27" s="39">
        <f t="shared" ref="EI27:EJ27" si="122">SUM(EI28:EI37)</f>
        <v>143</v>
      </c>
      <c r="EJ27" s="39">
        <f t="shared" si="122"/>
        <v>143</v>
      </c>
      <c r="EK27" s="39">
        <f>SUM(EK28:EK37)</f>
        <v>315</v>
      </c>
      <c r="EL27" s="39">
        <f t="shared" ref="EL27:EM27" si="123">SUM(EL28:EL37)</f>
        <v>313</v>
      </c>
      <c r="EM27" s="39">
        <f t="shared" si="123"/>
        <v>313</v>
      </c>
      <c r="EN27" s="39">
        <f>SUM(EN28:EN37)</f>
        <v>109</v>
      </c>
      <c r="EO27" s="39">
        <f t="shared" ref="EO27:EP27" si="124">SUM(EO28:EO37)</f>
        <v>102</v>
      </c>
      <c r="EP27" s="39">
        <f t="shared" si="124"/>
        <v>102</v>
      </c>
      <c r="EQ27" s="39">
        <f>SUM(EQ28:EQ37)</f>
        <v>172</v>
      </c>
      <c r="ER27" s="39">
        <f t="shared" ref="ER27:ES27" si="125">SUM(ER28:ER37)</f>
        <v>171</v>
      </c>
      <c r="ES27" s="39">
        <f t="shared" si="125"/>
        <v>171</v>
      </c>
      <c r="ET27" s="39">
        <f>SUM(ET28:ET37)</f>
        <v>473</v>
      </c>
      <c r="EU27" s="39">
        <f t="shared" ref="EU27:EV27" si="126">SUM(EU28:EU37)</f>
        <v>480</v>
      </c>
      <c r="EV27" s="39">
        <f t="shared" si="126"/>
        <v>480</v>
      </c>
      <c r="EW27" s="39">
        <f>SUM(EW28:EW37)</f>
        <v>165</v>
      </c>
      <c r="EX27" s="39">
        <f t="shared" ref="EX27:EY27" si="127">SUM(EX28:EX37)</f>
        <v>150</v>
      </c>
      <c r="EY27" s="39">
        <f t="shared" si="127"/>
        <v>150</v>
      </c>
      <c r="EZ27" s="39">
        <f>SUM(EZ28:EZ37)</f>
        <v>142</v>
      </c>
      <c r="FA27" s="39">
        <f t="shared" ref="FA27:FB27" si="128">SUM(FA28:FA37)</f>
        <v>141</v>
      </c>
      <c r="FB27" s="39">
        <f t="shared" si="128"/>
        <v>141</v>
      </c>
      <c r="FC27" s="39">
        <f>SUM(FC28:FC37)</f>
        <v>225</v>
      </c>
      <c r="FD27" s="39">
        <f t="shared" ref="FD27:FE27" si="129">SUM(FD28:FD37)</f>
        <v>229</v>
      </c>
      <c r="FE27" s="39">
        <f t="shared" si="129"/>
        <v>229</v>
      </c>
      <c r="FF27" s="39">
        <f>SUM(FF28:FF37)</f>
        <v>71</v>
      </c>
      <c r="FG27" s="39">
        <f t="shared" ref="FG27:FH27" si="130">SUM(FG28:FG37)</f>
        <v>72</v>
      </c>
      <c r="FH27" s="39">
        <f t="shared" si="130"/>
        <v>72</v>
      </c>
      <c r="FI27" s="39">
        <f>SUM(FI28:FI37)</f>
        <v>164</v>
      </c>
      <c r="FJ27" s="39">
        <f t="shared" ref="FJ27:FK27" si="131">SUM(FJ28:FJ37)</f>
        <v>165</v>
      </c>
      <c r="FK27" s="39">
        <f t="shared" si="131"/>
        <v>165</v>
      </c>
      <c r="FL27" s="39">
        <f>SUM(FL28:FL37)</f>
        <v>0</v>
      </c>
      <c r="FM27" s="39">
        <f t="shared" ref="FM27:FT27" si="132">SUM(FM28:FM37)</f>
        <v>0</v>
      </c>
      <c r="FN27" s="39">
        <f t="shared" si="132"/>
        <v>0</v>
      </c>
      <c r="FO27" s="39">
        <f t="shared" si="132"/>
        <v>0</v>
      </c>
      <c r="FP27" s="39">
        <f t="shared" si="132"/>
        <v>0</v>
      </c>
      <c r="FQ27" s="39">
        <f t="shared" si="132"/>
        <v>0</v>
      </c>
      <c r="FR27" s="39" t="e">
        <f t="shared" si="132"/>
        <v>#REF!</v>
      </c>
      <c r="FS27" s="39" t="e">
        <f t="shared" si="132"/>
        <v>#REF!</v>
      </c>
      <c r="FT27" s="39" t="e">
        <f t="shared" si="132"/>
        <v>#REF!</v>
      </c>
      <c r="FU27" s="130" t="s">
        <v>263</v>
      </c>
      <c r="FV27" s="130" t="s">
        <v>263</v>
      </c>
      <c r="FW27" s="130" t="s">
        <v>263</v>
      </c>
      <c r="FX27" s="130" t="s">
        <v>263</v>
      </c>
      <c r="FY27" s="130" t="s">
        <v>263</v>
      </c>
      <c r="FZ27" s="130" t="s">
        <v>263</v>
      </c>
      <c r="GA27" s="39">
        <f t="shared" ref="GA27:GF27" si="133">SUM(GA28:GA37)</f>
        <v>0</v>
      </c>
      <c r="GB27" s="39">
        <f t="shared" si="133"/>
        <v>0</v>
      </c>
      <c r="GC27" s="39">
        <f t="shared" si="133"/>
        <v>0</v>
      </c>
      <c r="GD27" s="39" t="e">
        <f t="shared" si="133"/>
        <v>#REF!</v>
      </c>
      <c r="GE27" s="39" t="e">
        <f t="shared" si="133"/>
        <v>#REF!</v>
      </c>
      <c r="GF27" s="39" t="e">
        <f t="shared" si="133"/>
        <v>#REF!</v>
      </c>
      <c r="GG27" s="39">
        <f>SUM(GG28:GG37)</f>
        <v>245</v>
      </c>
      <c r="GH27" s="39">
        <f t="shared" ref="GH27:GI27" si="134">SUM(GH28:GH37)</f>
        <v>230</v>
      </c>
      <c r="GI27" s="39">
        <f t="shared" si="134"/>
        <v>230</v>
      </c>
      <c r="GJ27" s="39">
        <f>SUM(GJ28:GJ37)</f>
        <v>165</v>
      </c>
      <c r="GK27" s="39">
        <f t="shared" ref="GK27:GL27" si="135">SUM(GK28:GK37)</f>
        <v>165</v>
      </c>
      <c r="GL27" s="39">
        <f t="shared" si="135"/>
        <v>165</v>
      </c>
      <c r="GM27" s="39">
        <f>SUM(GM28:GM37)</f>
        <v>176</v>
      </c>
      <c r="GN27" s="39">
        <f t="shared" ref="GN27:GO27" si="136">SUM(GN28:GN37)</f>
        <v>173</v>
      </c>
      <c r="GO27" s="39">
        <f t="shared" si="136"/>
        <v>173</v>
      </c>
      <c r="GP27" s="39">
        <f>SUM(GP28:GP37)</f>
        <v>147</v>
      </c>
      <c r="GQ27" s="39">
        <f t="shared" ref="GQ27:GR27" si="137">SUM(GQ28:GQ37)</f>
        <v>152</v>
      </c>
      <c r="GR27" s="39">
        <f t="shared" si="137"/>
        <v>152</v>
      </c>
      <c r="GS27" s="39">
        <f>SUM(GS28:GS37)</f>
        <v>322</v>
      </c>
      <c r="GT27" s="39">
        <f t="shared" ref="GT27:GU27" si="138">SUM(GT28:GT37)</f>
        <v>339</v>
      </c>
      <c r="GU27" s="39">
        <f t="shared" si="138"/>
        <v>339</v>
      </c>
      <c r="GV27" s="39">
        <f>SUM(GV28:GV37)</f>
        <v>79</v>
      </c>
      <c r="GW27" s="39">
        <f t="shared" ref="GW27:GX27" si="139">SUM(GW28:GW37)</f>
        <v>50</v>
      </c>
      <c r="GX27" s="39">
        <f t="shared" si="139"/>
        <v>50</v>
      </c>
      <c r="GY27" s="39">
        <f>SUM(GY28:GY37)</f>
        <v>310</v>
      </c>
      <c r="GZ27" s="39">
        <f t="shared" ref="GZ27:HA27" si="140">SUM(GZ28:GZ37)</f>
        <v>295</v>
      </c>
      <c r="HA27" s="39">
        <f t="shared" si="140"/>
        <v>295</v>
      </c>
      <c r="HB27" s="39">
        <f>SUM(HB28:HB37)</f>
        <v>307</v>
      </c>
      <c r="HC27" s="39">
        <f t="shared" ref="HC27:HD27" si="141">SUM(HC28:HC37)</f>
        <v>319</v>
      </c>
      <c r="HD27" s="39">
        <f t="shared" si="141"/>
        <v>319</v>
      </c>
      <c r="HE27" s="39">
        <f>SUM(HE28:HE37)</f>
        <v>168</v>
      </c>
      <c r="HF27" s="39">
        <f t="shared" ref="HF27:HG27" si="142">SUM(HF28:HF37)</f>
        <v>175</v>
      </c>
      <c r="HG27" s="39">
        <f t="shared" si="142"/>
        <v>175</v>
      </c>
      <c r="HH27" s="39">
        <f>SUM(HH28:HH37)</f>
        <v>281</v>
      </c>
      <c r="HI27" s="39">
        <f t="shared" ref="HI27:HJ27" si="143">SUM(HI28:HI37)</f>
        <v>274</v>
      </c>
      <c r="HJ27" s="39">
        <f t="shared" si="143"/>
        <v>274</v>
      </c>
      <c r="HK27" s="39">
        <f>SUM(HK28:HK37)</f>
        <v>152</v>
      </c>
      <c r="HL27" s="39">
        <f t="shared" ref="HL27:HM27" si="144">SUM(HL28:HL37)</f>
        <v>188</v>
      </c>
      <c r="HM27" s="39">
        <f t="shared" si="144"/>
        <v>188</v>
      </c>
      <c r="HN27" s="39">
        <f>SUM(HN28:HN37)</f>
        <v>355</v>
      </c>
      <c r="HO27" s="39">
        <f t="shared" ref="HO27:HP27" si="145">SUM(HO28:HO37)</f>
        <v>349</v>
      </c>
      <c r="HP27" s="39">
        <f t="shared" si="145"/>
        <v>349</v>
      </c>
      <c r="HQ27" s="39">
        <f>SUM(HQ28:HQ37)</f>
        <v>326</v>
      </c>
      <c r="HR27" s="39">
        <f t="shared" ref="HR27:HS27" si="146">SUM(HR28:HR37)</f>
        <v>322</v>
      </c>
      <c r="HS27" s="39">
        <f t="shared" si="146"/>
        <v>322</v>
      </c>
      <c r="HT27" s="39">
        <f>SUM(HT28:HT37)</f>
        <v>556</v>
      </c>
      <c r="HU27" s="39">
        <f t="shared" ref="HU27:HV27" si="147">SUM(HU28:HU37)</f>
        <v>566</v>
      </c>
      <c r="HV27" s="39">
        <f t="shared" si="147"/>
        <v>566</v>
      </c>
      <c r="HW27" s="39">
        <f>SUM(HW28:HW37)</f>
        <v>362</v>
      </c>
      <c r="HX27" s="39">
        <f t="shared" ref="HX27:HY27" si="148">SUM(HX28:HX37)</f>
        <v>357</v>
      </c>
      <c r="HY27" s="39">
        <f t="shared" si="148"/>
        <v>357</v>
      </c>
      <c r="HZ27" s="39">
        <f>SUM(HZ28:HZ37)</f>
        <v>12539</v>
      </c>
      <c r="IA27" s="39">
        <f t="shared" ref="IA27:IB27" si="149">SUM(IA28:IA37)</f>
        <v>12565</v>
      </c>
      <c r="IB27" s="39">
        <f t="shared" si="149"/>
        <v>12565</v>
      </c>
    </row>
    <row r="28" spans="1:236" ht="24" hidden="1">
      <c r="A28" s="8" t="s">
        <v>240</v>
      </c>
      <c r="B28" s="8" t="s">
        <v>86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U37" si="150">AA28*AM28</f>
        <v>#REF!</v>
      </c>
      <c r="AT28" s="21" t="e">
        <f t="shared" si="150"/>
        <v>#REF!</v>
      </c>
      <c r="AU28" s="21" t="e">
        <f t="shared" si="150"/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R37" si="151">CX28*DJ28</f>
        <v>#REF!</v>
      </c>
      <c r="DQ28" s="21" t="e">
        <f t="shared" si="151"/>
        <v>#REF!</v>
      </c>
      <c r="DR28" s="21" t="e">
        <f t="shared" si="151"/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F37" si="152">FL28*FX28</f>
        <v>#REF!</v>
      </c>
      <c r="GE28" s="21" t="e">
        <f t="shared" si="152"/>
        <v>#REF!</v>
      </c>
      <c r="GF28" s="21" t="e">
        <f t="shared" si="152"/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153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154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155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241</v>
      </c>
      <c r="B29" s="8" t="s">
        <v>87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150"/>
        <v>#REF!</v>
      </c>
      <c r="AT29" s="21" t="e">
        <f t="shared" si="150"/>
        <v>#REF!</v>
      </c>
      <c r="AU29" s="21" t="e">
        <f t="shared" si="150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>
        <v>1</v>
      </c>
      <c r="BM29" s="23">
        <v>1</v>
      </c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151"/>
        <v>#REF!</v>
      </c>
      <c r="DQ29" s="21" t="e">
        <f t="shared" si="151"/>
        <v>#REF!</v>
      </c>
      <c r="DR29" s="21" t="e">
        <f t="shared" si="151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>
        <v>1</v>
      </c>
      <c r="FD29" s="23"/>
      <c r="FE29" s="23"/>
      <c r="FF29" s="23"/>
      <c r="FG29" s="23"/>
      <c r="FH29" s="23"/>
      <c r="FI29" s="23">
        <v>1</v>
      </c>
      <c r="FJ29" s="23"/>
      <c r="FK29" s="23"/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152"/>
        <v>#REF!</v>
      </c>
      <c r="GE29" s="21" t="e">
        <f t="shared" si="152"/>
        <v>#REF!</v>
      </c>
      <c r="GF29" s="21" t="e">
        <f t="shared" si="152"/>
        <v>#REF!</v>
      </c>
      <c r="GG29" s="23">
        <v>1</v>
      </c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>
        <v>1</v>
      </c>
      <c r="GU29" s="23">
        <v>1</v>
      </c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>
        <v>1</v>
      </c>
      <c r="HM29" s="23">
        <v>1</v>
      </c>
      <c r="HN29" s="23">
        <v>1</v>
      </c>
      <c r="HO29" s="23"/>
      <c r="HP29" s="23"/>
      <c r="HQ29" s="23"/>
      <c r="HR29" s="23"/>
      <c r="HS29" s="23"/>
      <c r="HT29" s="23"/>
      <c r="HU29" s="23"/>
      <c r="HV29" s="23"/>
      <c r="HW29" s="23"/>
      <c r="HX29" s="23">
        <v>1</v>
      </c>
      <c r="HY29" s="23">
        <v>1</v>
      </c>
      <c r="HZ29" s="41">
        <f t="shared" si="153"/>
        <v>4</v>
      </c>
      <c r="IA29" s="41">
        <f t="shared" si="154"/>
        <v>4</v>
      </c>
      <c r="IB29" s="41">
        <f t="shared" si="155"/>
        <v>4</v>
      </c>
    </row>
    <row r="30" spans="1:236" ht="24">
      <c r="A30" s="8" t="s">
        <v>242</v>
      </c>
      <c r="B30" s="8" t="s">
        <v>88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150"/>
        <v>#REF!</v>
      </c>
      <c r="AT30" s="21" t="e">
        <f t="shared" si="150"/>
        <v>#REF!</v>
      </c>
      <c r="AU30" s="21" t="e">
        <f t="shared" si="150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/>
      <c r="BJ30" s="23"/>
      <c r="BK30" s="23"/>
      <c r="BL30" s="23"/>
      <c r="BM30" s="23"/>
      <c r="BN30" s="23"/>
      <c r="BO30" s="23"/>
      <c r="BP30" s="23"/>
      <c r="BQ30" s="23"/>
      <c r="BR30" s="23">
        <v>1</v>
      </c>
      <c r="BS30" s="23">
        <v>1</v>
      </c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>
        <v>1</v>
      </c>
      <c r="CE30" s="23">
        <v>1</v>
      </c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>
        <v>1</v>
      </c>
      <c r="CQ30" s="23">
        <v>1</v>
      </c>
      <c r="CR30" s="23">
        <v>1</v>
      </c>
      <c r="CS30" s="23"/>
      <c r="CT30" s="23"/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151"/>
        <v>#REF!</v>
      </c>
      <c r="DQ30" s="21" t="e">
        <f t="shared" si="151"/>
        <v>#REF!</v>
      </c>
      <c r="DR30" s="21" t="e">
        <f t="shared" si="151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>
        <v>1</v>
      </c>
      <c r="ED30" s="23">
        <v>1</v>
      </c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152"/>
        <v>#REF!</v>
      </c>
      <c r="GE30" s="21" t="e">
        <f t="shared" si="152"/>
        <v>#REF!</v>
      </c>
      <c r="GF30" s="21" t="e">
        <f t="shared" si="152"/>
        <v>#REF!</v>
      </c>
      <c r="GG30" s="23"/>
      <c r="GH30" s="23"/>
      <c r="GI30" s="23"/>
      <c r="GJ30" s="23"/>
      <c r="GK30" s="23"/>
      <c r="GL30" s="23"/>
      <c r="GM30" s="23"/>
      <c r="GN30" s="23">
        <v>1</v>
      </c>
      <c r="GO30" s="23">
        <v>1</v>
      </c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>
        <v>1</v>
      </c>
      <c r="HG30" s="23">
        <v>1</v>
      </c>
      <c r="HH30" s="23"/>
      <c r="HI30" s="23"/>
      <c r="HJ30" s="23"/>
      <c r="HK30" s="23"/>
      <c r="HL30" s="23"/>
      <c r="HM30" s="23"/>
      <c r="HN30" s="23"/>
      <c r="HO30" s="23">
        <v>1</v>
      </c>
      <c r="HP30" s="23">
        <v>1</v>
      </c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153"/>
        <v>3</v>
      </c>
      <c r="IA30" s="41">
        <f t="shared" si="154"/>
        <v>7</v>
      </c>
      <c r="IB30" s="41">
        <f t="shared" si="155"/>
        <v>7</v>
      </c>
    </row>
    <row r="31" spans="1:236" ht="36">
      <c r="A31" s="8" t="s">
        <v>281</v>
      </c>
      <c r="B31" s="8" t="s">
        <v>89</v>
      </c>
      <c r="C31" s="23">
        <v>13</v>
      </c>
      <c r="D31" s="23">
        <v>10</v>
      </c>
      <c r="E31" s="23">
        <v>10</v>
      </c>
      <c r="F31" s="23">
        <v>12</v>
      </c>
      <c r="G31" s="23">
        <v>10</v>
      </c>
      <c r="H31" s="23">
        <v>10</v>
      </c>
      <c r="I31" s="23">
        <v>8</v>
      </c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11</v>
      </c>
      <c r="Y31" s="23">
        <v>10</v>
      </c>
      <c r="Z31" s="23">
        <v>10</v>
      </c>
      <c r="AA31" s="23">
        <f>6-6</f>
        <v>0</v>
      </c>
      <c r="AB31" s="23">
        <f t="shared" ref="AB31:AC31" si="156">6-6</f>
        <v>0</v>
      </c>
      <c r="AC31" s="23">
        <f t="shared" si="156"/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150"/>
        <v>#REF!</v>
      </c>
      <c r="AT31" s="21" t="e">
        <f t="shared" si="150"/>
        <v>#REF!</v>
      </c>
      <c r="AU31" s="21" t="e">
        <f t="shared" si="150"/>
        <v>#REF!</v>
      </c>
      <c r="AV31" s="23"/>
      <c r="AW31" s="23"/>
      <c r="AX31" s="23"/>
      <c r="AY31" s="23">
        <v>8</v>
      </c>
      <c r="AZ31" s="23">
        <v>15</v>
      </c>
      <c r="BA31" s="23">
        <v>15</v>
      </c>
      <c r="BB31" s="23"/>
      <c r="BC31" s="23"/>
      <c r="BD31" s="23"/>
      <c r="BE31" s="23"/>
      <c r="BF31" s="23"/>
      <c r="BG31" s="23"/>
      <c r="BH31" s="23">
        <v>8</v>
      </c>
      <c r="BI31" s="23">
        <v>8</v>
      </c>
      <c r="BJ31" s="23">
        <v>8</v>
      </c>
      <c r="BK31" s="23">
        <v>10</v>
      </c>
      <c r="BL31" s="23">
        <v>9</v>
      </c>
      <c r="BM31" s="23">
        <v>9</v>
      </c>
      <c r="BN31" s="23">
        <v>4</v>
      </c>
      <c r="BO31" s="23">
        <v>5</v>
      </c>
      <c r="BP31" s="23">
        <v>5</v>
      </c>
      <c r="BQ31" s="23">
        <v>12</v>
      </c>
      <c r="BR31" s="23">
        <v>7</v>
      </c>
      <c r="BS31" s="23">
        <v>7</v>
      </c>
      <c r="BT31" s="23">
        <v>11</v>
      </c>
      <c r="BU31" s="23">
        <v>10</v>
      </c>
      <c r="BV31" s="23">
        <v>10</v>
      </c>
      <c r="BW31" s="23">
        <v>5</v>
      </c>
      <c r="BX31" s="23"/>
      <c r="BY31" s="23"/>
      <c r="BZ31" s="23"/>
      <c r="CA31" s="23"/>
      <c r="CB31" s="23"/>
      <c r="CC31" s="23">
        <v>13</v>
      </c>
      <c r="CD31" s="23">
        <v>8</v>
      </c>
      <c r="CE31" s="23">
        <v>8</v>
      </c>
      <c r="CF31" s="23">
        <v>14</v>
      </c>
      <c r="CG31" s="23">
        <v>8</v>
      </c>
      <c r="CH31" s="23">
        <v>8</v>
      </c>
      <c r="CI31" s="23">
        <v>23</v>
      </c>
      <c r="CJ31" s="23">
        <v>13</v>
      </c>
      <c r="CK31" s="23">
        <v>13</v>
      </c>
      <c r="CL31" s="23"/>
      <c r="CM31" s="23">
        <v>7</v>
      </c>
      <c r="CN31" s="23">
        <v>7</v>
      </c>
      <c r="CO31" s="23">
        <v>7</v>
      </c>
      <c r="CP31" s="23">
        <v>3</v>
      </c>
      <c r="CQ31" s="23">
        <v>3</v>
      </c>
      <c r="CR31" s="23">
        <v>16</v>
      </c>
      <c r="CS31" s="23">
        <v>11</v>
      </c>
      <c r="CT31" s="23">
        <v>11</v>
      </c>
      <c r="CU31" s="23">
        <v>31</v>
      </c>
      <c r="CV31" s="23">
        <v>36</v>
      </c>
      <c r="CW31" s="23">
        <v>36</v>
      </c>
      <c r="CX31" s="23">
        <f>10-10</f>
        <v>0</v>
      </c>
      <c r="CY31" s="23">
        <f t="shared" ref="CY31:CZ31" si="157">10-10</f>
        <v>0</v>
      </c>
      <c r="CZ31" s="23">
        <f t="shared" si="157"/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151"/>
        <v>#REF!</v>
      </c>
      <c r="DQ31" s="21" t="e">
        <f t="shared" si="151"/>
        <v>#REF!</v>
      </c>
      <c r="DR31" s="21" t="e">
        <f t="shared" si="151"/>
        <v>#REF!</v>
      </c>
      <c r="DS31" s="23">
        <v>6</v>
      </c>
      <c r="DT31" s="23">
        <v>10</v>
      </c>
      <c r="DU31" s="23">
        <v>10</v>
      </c>
      <c r="DV31" s="23">
        <v>16</v>
      </c>
      <c r="DW31" s="23">
        <v>17</v>
      </c>
      <c r="DX31" s="23">
        <v>17</v>
      </c>
      <c r="DY31" s="23">
        <v>28</v>
      </c>
      <c r="DZ31" s="23">
        <v>14</v>
      </c>
      <c r="EA31" s="23">
        <v>14</v>
      </c>
      <c r="EB31" s="23">
        <v>9</v>
      </c>
      <c r="EC31" s="23">
        <v>8</v>
      </c>
      <c r="ED31" s="23">
        <v>8</v>
      </c>
      <c r="EE31" s="23">
        <v>8</v>
      </c>
      <c r="EF31" s="23">
        <v>3</v>
      </c>
      <c r="EG31" s="23">
        <v>3</v>
      </c>
      <c r="EH31" s="23">
        <v>1</v>
      </c>
      <c r="EI31" s="23">
        <v>3</v>
      </c>
      <c r="EJ31" s="23">
        <v>3</v>
      </c>
      <c r="EK31" s="23">
        <v>5</v>
      </c>
      <c r="EL31" s="23">
        <v>6</v>
      </c>
      <c r="EM31" s="23">
        <v>6</v>
      </c>
      <c r="EN31" s="23">
        <v>6</v>
      </c>
      <c r="EO31" s="23">
        <v>4</v>
      </c>
      <c r="EP31" s="23">
        <v>4</v>
      </c>
      <c r="EQ31" s="23">
        <v>4</v>
      </c>
      <c r="ER31" s="23">
        <v>3</v>
      </c>
      <c r="ES31" s="23">
        <v>3</v>
      </c>
      <c r="ET31" s="184">
        <v>10</v>
      </c>
      <c r="EU31" s="184">
        <v>20</v>
      </c>
      <c r="EV31" s="184">
        <v>20</v>
      </c>
      <c r="EW31" s="23">
        <v>13</v>
      </c>
      <c r="EX31" s="23">
        <v>6</v>
      </c>
      <c r="EY31" s="23">
        <v>6</v>
      </c>
      <c r="EZ31" s="23"/>
      <c r="FA31" s="23"/>
      <c r="FB31" s="23"/>
      <c r="FC31" s="23">
        <v>8</v>
      </c>
      <c r="FD31" s="23">
        <v>3</v>
      </c>
      <c r="FE31" s="23">
        <v>3</v>
      </c>
      <c r="FF31" s="23"/>
      <c r="FG31" s="23"/>
      <c r="FH31" s="23"/>
      <c r="FI31" s="23">
        <v>16</v>
      </c>
      <c r="FJ31" s="23">
        <v>10</v>
      </c>
      <c r="FK31" s="23">
        <v>10</v>
      </c>
      <c r="FL31" s="23">
        <f>4-4</f>
        <v>0</v>
      </c>
      <c r="FM31" s="23">
        <f t="shared" ref="FM31:FN31" si="158">4-4</f>
        <v>0</v>
      </c>
      <c r="FN31" s="23">
        <f t="shared" si="158"/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152"/>
        <v>#REF!</v>
      </c>
      <c r="GE31" s="21" t="e">
        <f t="shared" si="152"/>
        <v>#REF!</v>
      </c>
      <c r="GF31" s="21" t="e">
        <f t="shared" si="152"/>
        <v>#REF!</v>
      </c>
      <c r="GG31" s="23">
        <v>10</v>
      </c>
      <c r="GH31" s="23">
        <v>7</v>
      </c>
      <c r="GI31" s="23">
        <v>7</v>
      </c>
      <c r="GJ31" s="23">
        <v>2</v>
      </c>
      <c r="GK31" s="23">
        <v>4</v>
      </c>
      <c r="GL31" s="23">
        <v>4</v>
      </c>
      <c r="GM31" s="23">
        <v>6</v>
      </c>
      <c r="GN31" s="23">
        <v>3</v>
      </c>
      <c r="GO31" s="23">
        <v>3</v>
      </c>
      <c r="GP31" s="23">
        <v>6</v>
      </c>
      <c r="GQ31" s="23">
        <v>1</v>
      </c>
      <c r="GR31" s="23">
        <v>1</v>
      </c>
      <c r="GS31" s="23">
        <v>6</v>
      </c>
      <c r="GT31" s="23">
        <v>13</v>
      </c>
      <c r="GU31" s="23">
        <v>13</v>
      </c>
      <c r="GV31" s="23">
        <v>6</v>
      </c>
      <c r="GW31" s="23">
        <v>4</v>
      </c>
      <c r="GX31" s="23">
        <v>4</v>
      </c>
      <c r="GY31" s="23">
        <v>5</v>
      </c>
      <c r="GZ31" s="23">
        <v>5</v>
      </c>
      <c r="HA31" s="23">
        <v>5</v>
      </c>
      <c r="HB31" s="23">
        <v>9</v>
      </c>
      <c r="HC31" s="23">
        <v>6</v>
      </c>
      <c r="HD31" s="23">
        <v>6</v>
      </c>
      <c r="HE31" s="23">
        <v>11</v>
      </c>
      <c r="HF31" s="23">
        <v>3</v>
      </c>
      <c r="HG31" s="23">
        <v>3</v>
      </c>
      <c r="HH31" s="23">
        <v>8</v>
      </c>
      <c r="HI31" s="23">
        <v>13</v>
      </c>
      <c r="HJ31" s="23">
        <v>13</v>
      </c>
      <c r="HK31" s="23">
        <v>3</v>
      </c>
      <c r="HL31" s="23">
        <v>7</v>
      </c>
      <c r="HM31" s="23">
        <v>7</v>
      </c>
      <c r="HN31" s="23">
        <v>13</v>
      </c>
      <c r="HO31" s="23">
        <v>19</v>
      </c>
      <c r="HP31" s="23">
        <v>19</v>
      </c>
      <c r="HQ31" s="23">
        <v>13</v>
      </c>
      <c r="HR31" s="23">
        <v>17</v>
      </c>
      <c r="HS31" s="23">
        <v>17</v>
      </c>
      <c r="HT31" s="23">
        <v>17</v>
      </c>
      <c r="HU31" s="23">
        <v>14</v>
      </c>
      <c r="HV31" s="23">
        <v>14</v>
      </c>
      <c r="HW31" s="23">
        <v>19</v>
      </c>
      <c r="HX31" s="23">
        <v>15</v>
      </c>
      <c r="HY31" s="23">
        <v>15</v>
      </c>
      <c r="HZ31" s="41">
        <f t="shared" si="153"/>
        <v>470</v>
      </c>
      <c r="IA31" s="41">
        <f t="shared" si="154"/>
        <v>408</v>
      </c>
      <c r="IB31" s="41">
        <f t="shared" si="155"/>
        <v>408</v>
      </c>
    </row>
    <row r="32" spans="1:236" ht="36">
      <c r="A32" s="8" t="s">
        <v>243</v>
      </c>
      <c r="B32" s="8" t="s">
        <v>90</v>
      </c>
      <c r="C32" s="23">
        <v>52</v>
      </c>
      <c r="D32" s="23">
        <v>44</v>
      </c>
      <c r="E32" s="23">
        <v>44</v>
      </c>
      <c r="F32" s="23">
        <v>44</v>
      </c>
      <c r="G32" s="23">
        <v>41</v>
      </c>
      <c r="H32" s="23">
        <v>41</v>
      </c>
      <c r="I32" s="23">
        <v>17</v>
      </c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>
        <v>21</v>
      </c>
      <c r="Y32" s="23">
        <v>17</v>
      </c>
      <c r="Z32" s="23">
        <v>17</v>
      </c>
      <c r="AA32" s="23">
        <f>10-10</f>
        <v>0</v>
      </c>
      <c r="AB32" s="23">
        <f t="shared" ref="AB32:AC32" si="159">10-10</f>
        <v>0</v>
      </c>
      <c r="AC32" s="23">
        <f t="shared" si="159"/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150"/>
        <v>#REF!</v>
      </c>
      <c r="AT32" s="21" t="e">
        <f t="shared" si="150"/>
        <v>#REF!</v>
      </c>
      <c r="AU32" s="21" t="e">
        <f t="shared" si="150"/>
        <v>#REF!</v>
      </c>
      <c r="AV32" s="23"/>
      <c r="AW32" s="23"/>
      <c r="AX32" s="23"/>
      <c r="AY32" s="23">
        <v>39</v>
      </c>
      <c r="AZ32" s="23">
        <v>42</v>
      </c>
      <c r="BA32" s="23">
        <v>42</v>
      </c>
      <c r="BB32" s="23"/>
      <c r="BC32" s="23"/>
      <c r="BD32" s="23"/>
      <c r="BE32" s="23"/>
      <c r="BF32" s="23"/>
      <c r="BG32" s="23"/>
      <c r="BH32" s="23">
        <v>19</v>
      </c>
      <c r="BI32" s="23">
        <v>29</v>
      </c>
      <c r="BJ32" s="23">
        <v>29</v>
      </c>
      <c r="BK32" s="23">
        <v>32</v>
      </c>
      <c r="BL32" s="23">
        <v>34</v>
      </c>
      <c r="BM32" s="23">
        <v>34</v>
      </c>
      <c r="BN32" s="23">
        <v>21</v>
      </c>
      <c r="BO32" s="23">
        <v>22</v>
      </c>
      <c r="BP32" s="23">
        <v>22</v>
      </c>
      <c r="BQ32" s="23">
        <v>27</v>
      </c>
      <c r="BR32" s="23">
        <v>21</v>
      </c>
      <c r="BS32" s="23">
        <v>21</v>
      </c>
      <c r="BT32" s="23">
        <v>26</v>
      </c>
      <c r="BU32" s="23">
        <v>24</v>
      </c>
      <c r="BV32" s="23">
        <v>24</v>
      </c>
      <c r="BW32" s="23">
        <v>25</v>
      </c>
      <c r="BX32" s="23"/>
      <c r="BY32" s="23"/>
      <c r="BZ32" s="23"/>
      <c r="CA32" s="23"/>
      <c r="CB32" s="23"/>
      <c r="CC32" s="23">
        <v>36</v>
      </c>
      <c r="CD32" s="23">
        <v>47</v>
      </c>
      <c r="CE32" s="23">
        <v>47</v>
      </c>
      <c r="CF32" s="23">
        <v>41</v>
      </c>
      <c r="CG32" s="23">
        <v>17</v>
      </c>
      <c r="CH32" s="23">
        <v>17</v>
      </c>
      <c r="CI32" s="23">
        <v>66</v>
      </c>
      <c r="CJ32" s="23">
        <v>44</v>
      </c>
      <c r="CK32" s="23">
        <v>44</v>
      </c>
      <c r="CL32" s="23"/>
      <c r="CM32" s="23">
        <v>16</v>
      </c>
      <c r="CN32" s="23">
        <v>16</v>
      </c>
      <c r="CO32" s="23">
        <v>19</v>
      </c>
      <c r="CP32" s="23">
        <v>23</v>
      </c>
      <c r="CQ32" s="23">
        <v>23</v>
      </c>
      <c r="CR32" s="23">
        <v>32</v>
      </c>
      <c r="CS32" s="23">
        <v>40</v>
      </c>
      <c r="CT32" s="23">
        <v>40</v>
      </c>
      <c r="CU32" s="23">
        <v>34</v>
      </c>
      <c r="CV32" s="23">
        <v>59</v>
      </c>
      <c r="CW32" s="23">
        <v>59</v>
      </c>
      <c r="CX32" s="23">
        <f>22-22</f>
        <v>0</v>
      </c>
      <c r="CY32" s="23">
        <f t="shared" ref="CY32:CZ32" si="160">22-22</f>
        <v>0</v>
      </c>
      <c r="CZ32" s="23">
        <f t="shared" si="160"/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151"/>
        <v>#REF!</v>
      </c>
      <c r="DQ32" s="21" t="e">
        <f t="shared" si="151"/>
        <v>#REF!</v>
      </c>
      <c r="DR32" s="21" t="e">
        <f t="shared" si="151"/>
        <v>#REF!</v>
      </c>
      <c r="DS32" s="23">
        <v>29</v>
      </c>
      <c r="DT32" s="23">
        <v>24</v>
      </c>
      <c r="DU32" s="23">
        <v>24</v>
      </c>
      <c r="DV32" s="23">
        <v>36</v>
      </c>
      <c r="DW32" s="23">
        <v>37</v>
      </c>
      <c r="DX32" s="23">
        <v>37</v>
      </c>
      <c r="DY32" s="23">
        <v>60</v>
      </c>
      <c r="DZ32" s="23">
        <v>74</v>
      </c>
      <c r="EA32" s="23">
        <v>74</v>
      </c>
      <c r="EB32" s="23">
        <v>16</v>
      </c>
      <c r="EC32" s="23">
        <v>18</v>
      </c>
      <c r="ED32" s="23">
        <v>18</v>
      </c>
      <c r="EE32" s="23">
        <v>13</v>
      </c>
      <c r="EF32" s="23">
        <v>40</v>
      </c>
      <c r="EG32" s="23">
        <v>40</v>
      </c>
      <c r="EH32" s="23">
        <v>22</v>
      </c>
      <c r="EI32" s="23">
        <v>18</v>
      </c>
      <c r="EJ32" s="23">
        <v>18</v>
      </c>
      <c r="EK32" s="23">
        <v>27</v>
      </c>
      <c r="EL32" s="23">
        <v>20</v>
      </c>
      <c r="EM32" s="23">
        <v>20</v>
      </c>
      <c r="EN32" s="23">
        <v>10</v>
      </c>
      <c r="EO32" s="23">
        <v>11</v>
      </c>
      <c r="EP32" s="23">
        <v>11</v>
      </c>
      <c r="EQ32" s="23">
        <v>24</v>
      </c>
      <c r="ER32" s="23">
        <v>27</v>
      </c>
      <c r="ES32" s="23">
        <v>27</v>
      </c>
      <c r="ET32" s="184">
        <v>39</v>
      </c>
      <c r="EU32" s="184">
        <v>62</v>
      </c>
      <c r="EV32" s="184">
        <v>62</v>
      </c>
      <c r="EW32" s="23">
        <v>30</v>
      </c>
      <c r="EX32" s="23">
        <v>22</v>
      </c>
      <c r="EY32" s="23">
        <v>22</v>
      </c>
      <c r="EZ32" s="23"/>
      <c r="FA32" s="23"/>
      <c r="FB32" s="23"/>
      <c r="FC32" s="23">
        <v>13</v>
      </c>
      <c r="FD32" s="23">
        <v>17</v>
      </c>
      <c r="FE32" s="23">
        <v>17</v>
      </c>
      <c r="FF32" s="23"/>
      <c r="FG32" s="23"/>
      <c r="FH32" s="23"/>
      <c r="FI32" s="23">
        <v>32</v>
      </c>
      <c r="FJ32" s="23">
        <v>16</v>
      </c>
      <c r="FK32" s="23">
        <v>16</v>
      </c>
      <c r="FL32" s="23">
        <f>23-23</f>
        <v>0</v>
      </c>
      <c r="FM32" s="23">
        <f t="shared" ref="FM32:FN32" si="161">23-23</f>
        <v>0</v>
      </c>
      <c r="FN32" s="23">
        <f t="shared" si="161"/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152"/>
        <v>#REF!</v>
      </c>
      <c r="GE32" s="21" t="e">
        <f t="shared" si="152"/>
        <v>#REF!</v>
      </c>
      <c r="GF32" s="21" t="e">
        <f t="shared" si="152"/>
        <v>#REF!</v>
      </c>
      <c r="GG32" s="23">
        <v>24</v>
      </c>
      <c r="GH32" s="23">
        <v>28</v>
      </c>
      <c r="GI32" s="23">
        <v>28</v>
      </c>
      <c r="GJ32" s="23">
        <v>23</v>
      </c>
      <c r="GK32" s="23">
        <v>21</v>
      </c>
      <c r="GL32" s="23">
        <v>21</v>
      </c>
      <c r="GM32" s="23">
        <v>28</v>
      </c>
      <c r="GN32" s="23">
        <v>19</v>
      </c>
      <c r="GO32" s="23">
        <v>19</v>
      </c>
      <c r="GP32" s="23">
        <v>19</v>
      </c>
      <c r="GQ32" s="23">
        <v>17</v>
      </c>
      <c r="GR32" s="23">
        <v>17</v>
      </c>
      <c r="GS32" s="23">
        <v>19</v>
      </c>
      <c r="GT32" s="23">
        <v>14</v>
      </c>
      <c r="GU32" s="23">
        <v>14</v>
      </c>
      <c r="GV32" s="23">
        <v>15</v>
      </c>
      <c r="GW32" s="23">
        <v>7</v>
      </c>
      <c r="GX32" s="23">
        <v>7</v>
      </c>
      <c r="GY32" s="23">
        <v>20</v>
      </c>
      <c r="GZ32" s="23">
        <v>19</v>
      </c>
      <c r="HA32" s="23">
        <v>19</v>
      </c>
      <c r="HB32" s="23">
        <v>31</v>
      </c>
      <c r="HC32" s="23">
        <v>44</v>
      </c>
      <c r="HD32" s="23">
        <v>44</v>
      </c>
      <c r="HE32" s="23">
        <v>13</v>
      </c>
      <c r="HF32" s="23">
        <v>23</v>
      </c>
      <c r="HG32" s="23">
        <v>23</v>
      </c>
      <c r="HH32" s="23">
        <v>17</v>
      </c>
      <c r="HI32" s="23">
        <v>14</v>
      </c>
      <c r="HJ32" s="23">
        <v>14</v>
      </c>
      <c r="HK32" s="23">
        <v>6</v>
      </c>
      <c r="HL32" s="23">
        <v>14</v>
      </c>
      <c r="HM32" s="23">
        <v>14</v>
      </c>
      <c r="HN32" s="23">
        <v>44</v>
      </c>
      <c r="HO32" s="23">
        <v>36</v>
      </c>
      <c r="HP32" s="23">
        <v>36</v>
      </c>
      <c r="HQ32" s="23">
        <v>45</v>
      </c>
      <c r="HR32" s="23">
        <v>39</v>
      </c>
      <c r="HS32" s="23">
        <v>39</v>
      </c>
      <c r="HT32" s="23">
        <v>13</v>
      </c>
      <c r="HU32" s="23">
        <v>13</v>
      </c>
      <c r="HV32" s="23">
        <v>13</v>
      </c>
      <c r="HW32" s="23">
        <v>32</v>
      </c>
      <c r="HX32" s="23">
        <v>37</v>
      </c>
      <c r="HY32" s="23">
        <v>37</v>
      </c>
      <c r="HZ32" s="41">
        <f t="shared" si="153"/>
        <v>1251</v>
      </c>
      <c r="IA32" s="41">
        <f t="shared" si="154"/>
        <v>1251</v>
      </c>
      <c r="IB32" s="41">
        <f t="shared" si="155"/>
        <v>1251</v>
      </c>
    </row>
    <row r="33" spans="1:236" ht="36">
      <c r="A33" s="22" t="s">
        <v>244</v>
      </c>
      <c r="B33" s="22" t="s">
        <v>91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150"/>
        <v>#REF!</v>
      </c>
      <c r="AT33" s="21" t="e">
        <f t="shared" si="150"/>
        <v>#REF!</v>
      </c>
      <c r="AU33" s="21" t="e">
        <f t="shared" si="150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19</v>
      </c>
      <c r="CV33" s="23">
        <v>26</v>
      </c>
      <c r="CW33" s="23">
        <v>26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151"/>
        <v>#REF!</v>
      </c>
      <c r="DQ33" s="21" t="e">
        <f t="shared" si="151"/>
        <v>#REF!</v>
      </c>
      <c r="DR33" s="21" t="e">
        <f t="shared" si="151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84"/>
      <c r="EU33" s="184"/>
      <c r="EV33" s="184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152"/>
        <v>#REF!</v>
      </c>
      <c r="GE33" s="21" t="e">
        <f t="shared" si="152"/>
        <v>#REF!</v>
      </c>
      <c r="GF33" s="21" t="e">
        <f t="shared" si="152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153"/>
        <v>20</v>
      </c>
      <c r="IA33" s="41">
        <f t="shared" si="154"/>
        <v>26</v>
      </c>
      <c r="IB33" s="41">
        <f t="shared" si="155"/>
        <v>26</v>
      </c>
    </row>
    <row r="34" spans="1:236" ht="36">
      <c r="A34" s="22" t="s">
        <v>245</v>
      </c>
      <c r="B34" s="22" t="s">
        <v>92</v>
      </c>
      <c r="C34" s="23"/>
      <c r="D34" s="23"/>
      <c r="E34" s="23"/>
      <c r="F34" s="23">
        <v>1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4</v>
      </c>
      <c r="S34" s="23">
        <v>2</v>
      </c>
      <c r="T34" s="23">
        <v>2</v>
      </c>
      <c r="U34" s="23">
        <v>1</v>
      </c>
      <c r="V34" s="23">
        <v>1</v>
      </c>
      <c r="W34" s="23">
        <v>1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150"/>
        <v>#REF!</v>
      </c>
      <c r="AT34" s="21" t="e">
        <f t="shared" si="150"/>
        <v>#REF!</v>
      </c>
      <c r="AU34" s="21" t="e">
        <f t="shared" si="150"/>
        <v>#REF!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1</v>
      </c>
      <c r="BI34" s="23"/>
      <c r="BJ34" s="23"/>
      <c r="BK34" s="23">
        <v>2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/>
      <c r="BR34" s="23"/>
      <c r="BS34" s="23"/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>
        <v>1</v>
      </c>
      <c r="CB34" s="23">
        <v>1</v>
      </c>
      <c r="CC34" s="23"/>
      <c r="CD34" s="23"/>
      <c r="CE34" s="23"/>
      <c r="CF34" s="23">
        <v>2</v>
      </c>
      <c r="CG34" s="23">
        <v>3</v>
      </c>
      <c r="CH34" s="23">
        <v>3</v>
      </c>
      <c r="CI34" s="23">
        <v>3</v>
      </c>
      <c r="CJ34" s="23">
        <v>4</v>
      </c>
      <c r="CK34" s="23">
        <v>4</v>
      </c>
      <c r="CL34" s="23">
        <v>1</v>
      </c>
      <c r="CM34" s="23">
        <v>2</v>
      </c>
      <c r="CN34" s="23">
        <v>2</v>
      </c>
      <c r="CO34" s="23"/>
      <c r="CP34" s="23"/>
      <c r="CQ34" s="23"/>
      <c r="CR34" s="23"/>
      <c r="CS34" s="23">
        <v>2</v>
      </c>
      <c r="CT34" s="23">
        <v>2</v>
      </c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151"/>
        <v>#REF!</v>
      </c>
      <c r="DQ34" s="21" t="e">
        <f t="shared" si="151"/>
        <v>#REF!</v>
      </c>
      <c r="DR34" s="21" t="e">
        <f t="shared" si="151"/>
        <v>#REF!</v>
      </c>
      <c r="DS34" s="23"/>
      <c r="DT34" s="23">
        <v>1</v>
      </c>
      <c r="DU34" s="23">
        <v>1</v>
      </c>
      <c r="DV34" s="23">
        <v>2</v>
      </c>
      <c r="DW34" s="23">
        <v>3</v>
      </c>
      <c r="DX34" s="23">
        <v>3</v>
      </c>
      <c r="DY34" s="23">
        <v>1</v>
      </c>
      <c r="DZ34" s="23">
        <v>1</v>
      </c>
      <c r="EA34" s="23">
        <v>1</v>
      </c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/>
      <c r="EM34" s="23"/>
      <c r="EN34" s="23">
        <v>1</v>
      </c>
      <c r="EO34" s="23">
        <v>1</v>
      </c>
      <c r="EP34" s="23">
        <v>1</v>
      </c>
      <c r="EQ34" s="23">
        <v>1</v>
      </c>
      <c r="ER34" s="23">
        <v>1</v>
      </c>
      <c r="ES34" s="23">
        <v>1</v>
      </c>
      <c r="ET34" s="184"/>
      <c r="EU34" s="184"/>
      <c r="EV34" s="184"/>
      <c r="EW34" s="23"/>
      <c r="EX34" s="23"/>
      <c r="EY34" s="23"/>
      <c r="EZ34" s="23"/>
      <c r="FA34" s="23"/>
      <c r="FB34" s="23"/>
      <c r="FC34" s="23">
        <v>3</v>
      </c>
      <c r="FD34" s="23">
        <v>3</v>
      </c>
      <c r="FE34" s="23">
        <v>3</v>
      </c>
      <c r="FF34" s="23"/>
      <c r="FG34" s="23"/>
      <c r="FH34" s="23"/>
      <c r="FI34" s="23">
        <v>1</v>
      </c>
      <c r="FJ34" s="23"/>
      <c r="FK34" s="23"/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152"/>
        <v>#REF!</v>
      </c>
      <c r="GE34" s="21" t="e">
        <f t="shared" si="152"/>
        <v>#REF!</v>
      </c>
      <c r="GF34" s="21" t="e">
        <f t="shared" si="152"/>
        <v>#REF!</v>
      </c>
      <c r="GG34" s="23">
        <v>1</v>
      </c>
      <c r="GH34" s="23"/>
      <c r="GI34" s="23"/>
      <c r="GJ34" s="23"/>
      <c r="GK34" s="23"/>
      <c r="GL34" s="23"/>
      <c r="GM34" s="23">
        <v>1</v>
      </c>
      <c r="GN34" s="23"/>
      <c r="GO34" s="23"/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2</v>
      </c>
      <c r="GZ34" s="23">
        <v>3</v>
      </c>
      <c r="HA34" s="23">
        <v>3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>
        <v>1</v>
      </c>
      <c r="HM34" s="23">
        <v>1</v>
      </c>
      <c r="HN34" s="23">
        <v>5</v>
      </c>
      <c r="HO34" s="23">
        <v>2</v>
      </c>
      <c r="HP34" s="23">
        <v>2</v>
      </c>
      <c r="HQ34" s="23">
        <v>1</v>
      </c>
      <c r="HR34" s="23"/>
      <c r="HS34" s="23"/>
      <c r="HT34" s="23">
        <v>1</v>
      </c>
      <c r="HU34" s="23">
        <v>2</v>
      </c>
      <c r="HV34" s="23">
        <v>2</v>
      </c>
      <c r="HW34" s="23">
        <v>1</v>
      </c>
      <c r="HX34" s="23"/>
      <c r="HY34" s="23"/>
      <c r="HZ34" s="41">
        <f t="shared" si="153"/>
        <v>46</v>
      </c>
      <c r="IA34" s="41">
        <f t="shared" si="154"/>
        <v>43</v>
      </c>
      <c r="IB34" s="41">
        <f t="shared" si="155"/>
        <v>43</v>
      </c>
    </row>
    <row r="35" spans="1:236" ht="24">
      <c r="A35" s="22" t="s">
        <v>246</v>
      </c>
      <c r="B35" s="22" t="s">
        <v>93</v>
      </c>
      <c r="C35" s="23">
        <v>3</v>
      </c>
      <c r="D35" s="23">
        <v>1</v>
      </c>
      <c r="E35" s="23">
        <v>1</v>
      </c>
      <c r="F35" s="23">
        <v>8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23">
        <v>1</v>
      </c>
      <c r="V35" s="23">
        <v>2</v>
      </c>
      <c r="W35" s="23">
        <v>2</v>
      </c>
      <c r="X35" s="23"/>
      <c r="Y35" s="23">
        <v>1</v>
      </c>
      <c r="Z35" s="23">
        <v>1</v>
      </c>
      <c r="AA35" s="23">
        <f>1-1</f>
        <v>0</v>
      </c>
      <c r="AB35" s="23">
        <f t="shared" ref="AB35:AC35" si="162">1-1</f>
        <v>0</v>
      </c>
      <c r="AC35" s="23">
        <f t="shared" si="162"/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150"/>
        <v>#REF!</v>
      </c>
      <c r="AT35" s="21" t="e">
        <f t="shared" si="150"/>
        <v>#REF!</v>
      </c>
      <c r="AU35" s="21" t="e">
        <f t="shared" si="150"/>
        <v>#REF!</v>
      </c>
      <c r="AV35" s="23">
        <v>2</v>
      </c>
      <c r="AW35" s="23">
        <v>2</v>
      </c>
      <c r="AX35" s="23">
        <v>2</v>
      </c>
      <c r="AY35" s="23">
        <v>3</v>
      </c>
      <c r="AZ35" s="23">
        <v>2</v>
      </c>
      <c r="BA35" s="23">
        <v>2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>
        <v>1</v>
      </c>
      <c r="BM35" s="23">
        <v>1</v>
      </c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>
        <v>3</v>
      </c>
      <c r="CA35" s="23">
        <v>4</v>
      </c>
      <c r="CB35" s="23">
        <v>4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1</v>
      </c>
      <c r="CJ35" s="23">
        <v>2</v>
      </c>
      <c r="CK35" s="23">
        <v>2</v>
      </c>
      <c r="CL35" s="23">
        <v>10</v>
      </c>
      <c r="CM35" s="23">
        <v>7</v>
      </c>
      <c r="CN35" s="23">
        <v>7</v>
      </c>
      <c r="CO35" s="23">
        <v>1</v>
      </c>
      <c r="CP35" s="23"/>
      <c r="CQ35" s="23"/>
      <c r="CR35" s="23"/>
      <c r="CS35" s="23"/>
      <c r="CT35" s="23"/>
      <c r="CU35" s="23">
        <v>3</v>
      </c>
      <c r="CV35" s="23">
        <v>4</v>
      </c>
      <c r="CW35" s="23">
        <v>4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151"/>
        <v>#REF!</v>
      </c>
      <c r="DQ35" s="21" t="e">
        <f t="shared" si="151"/>
        <v>#REF!</v>
      </c>
      <c r="DR35" s="21" t="e">
        <f t="shared" si="151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/>
      <c r="ED35" s="23"/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4</v>
      </c>
      <c r="EL35" s="23">
        <v>6</v>
      </c>
      <c r="EM35" s="23">
        <v>6</v>
      </c>
      <c r="EN35" s="23">
        <v>4</v>
      </c>
      <c r="EO35" s="23">
        <v>3</v>
      </c>
      <c r="EP35" s="23">
        <v>3</v>
      </c>
      <c r="EQ35" s="23">
        <v>2</v>
      </c>
      <c r="ER35" s="23">
        <v>2</v>
      </c>
      <c r="ES35" s="23">
        <v>2</v>
      </c>
      <c r="ET35" s="184"/>
      <c r="EU35" s="184"/>
      <c r="EV35" s="184"/>
      <c r="EW35" s="23">
        <v>27</v>
      </c>
      <c r="EX35" s="23">
        <v>23</v>
      </c>
      <c r="EY35" s="23">
        <v>23</v>
      </c>
      <c r="EZ35" s="23"/>
      <c r="FA35" s="23"/>
      <c r="FB35" s="23"/>
      <c r="FC35" s="23"/>
      <c r="FD35" s="23"/>
      <c r="FE35" s="23"/>
      <c r="FF35" s="23"/>
      <c r="FG35" s="23"/>
      <c r="FH35" s="23"/>
      <c r="FI35" s="23">
        <v>2</v>
      </c>
      <c r="FJ35" s="23">
        <v>1</v>
      </c>
      <c r="FK35" s="23">
        <v>1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152"/>
        <v>#REF!</v>
      </c>
      <c r="GE35" s="21" t="e">
        <f t="shared" si="152"/>
        <v>#REF!</v>
      </c>
      <c r="GF35" s="21" t="e">
        <f t="shared" si="152"/>
        <v>#REF!</v>
      </c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6</v>
      </c>
      <c r="GZ35" s="23">
        <v>6</v>
      </c>
      <c r="HA35" s="23">
        <v>6</v>
      </c>
      <c r="HB35" s="23">
        <v>1</v>
      </c>
      <c r="HC35" s="23"/>
      <c r="HD35" s="23"/>
      <c r="HE35" s="23">
        <v>2</v>
      </c>
      <c r="HF35" s="23"/>
      <c r="HG35" s="23"/>
      <c r="HH35" s="23">
        <v>3</v>
      </c>
      <c r="HI35" s="23">
        <v>3</v>
      </c>
      <c r="HJ35" s="23">
        <v>3</v>
      </c>
      <c r="HK35" s="23">
        <v>1</v>
      </c>
      <c r="HL35" s="23">
        <v>1</v>
      </c>
      <c r="HM35" s="23">
        <v>1</v>
      </c>
      <c r="HN35" s="23">
        <v>1</v>
      </c>
      <c r="HO35" s="23"/>
      <c r="HP35" s="23"/>
      <c r="HQ35" s="23"/>
      <c r="HR35" s="23">
        <v>1</v>
      </c>
      <c r="HS35" s="23">
        <v>1</v>
      </c>
      <c r="HT35" s="23">
        <v>2</v>
      </c>
      <c r="HU35" s="23"/>
      <c r="HV35" s="23"/>
      <c r="HW35" s="23"/>
      <c r="HX35" s="23"/>
      <c r="HY35" s="23"/>
      <c r="HZ35" s="41">
        <f t="shared" si="153"/>
        <v>96</v>
      </c>
      <c r="IA35" s="41">
        <f t="shared" si="154"/>
        <v>84</v>
      </c>
      <c r="IB35" s="41">
        <f t="shared" si="155"/>
        <v>84</v>
      </c>
    </row>
    <row r="36" spans="1:236" ht="36">
      <c r="A36" s="22" t="s">
        <v>282</v>
      </c>
      <c r="B36" s="22" t="s">
        <v>94</v>
      </c>
      <c r="C36" s="23">
        <v>26</v>
      </c>
      <c r="D36" s="23">
        <v>22</v>
      </c>
      <c r="E36" s="23">
        <v>22</v>
      </c>
      <c r="F36" s="23">
        <v>124</v>
      </c>
      <c r="G36" s="23">
        <v>80</v>
      </c>
      <c r="H36" s="23">
        <v>80</v>
      </c>
      <c r="I36" s="23">
        <v>49</v>
      </c>
      <c r="J36" s="23">
        <v>50</v>
      </c>
      <c r="K36" s="23">
        <v>50</v>
      </c>
      <c r="L36" s="23"/>
      <c r="M36" s="23"/>
      <c r="N36" s="23"/>
      <c r="O36" s="23">
        <v>28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23">
        <v>48</v>
      </c>
      <c r="V36" s="23">
        <v>2</v>
      </c>
      <c r="W36" s="23">
        <v>2</v>
      </c>
      <c r="X36" s="23">
        <v>43</v>
      </c>
      <c r="Y36" s="23">
        <v>38</v>
      </c>
      <c r="Z36" s="23">
        <v>38</v>
      </c>
      <c r="AA36" s="23">
        <f>34-34</f>
        <v>0</v>
      </c>
      <c r="AB36" s="23">
        <f t="shared" ref="AB36:AC36" si="163">34-34</f>
        <v>0</v>
      </c>
      <c r="AC36" s="23">
        <f t="shared" si="163"/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150"/>
        <v>#REF!</v>
      </c>
      <c r="AT36" s="21" t="e">
        <f t="shared" si="150"/>
        <v>#REF!</v>
      </c>
      <c r="AU36" s="21" t="e">
        <f t="shared" si="150"/>
        <v>#REF!</v>
      </c>
      <c r="AV36" s="23">
        <v>35</v>
      </c>
      <c r="AW36" s="23">
        <v>26</v>
      </c>
      <c r="AX36" s="23">
        <v>26</v>
      </c>
      <c r="AY36" s="23">
        <v>67</v>
      </c>
      <c r="AZ36" s="23">
        <v>63</v>
      </c>
      <c r="BA36" s="23">
        <v>63</v>
      </c>
      <c r="BB36" s="23">
        <v>39</v>
      </c>
      <c r="BC36" s="23">
        <v>31</v>
      </c>
      <c r="BD36" s="23">
        <v>31</v>
      </c>
      <c r="BE36" s="23">
        <v>50</v>
      </c>
      <c r="BF36" s="23">
        <v>12</v>
      </c>
      <c r="BG36" s="23">
        <v>12</v>
      </c>
      <c r="BH36" s="23">
        <v>36</v>
      </c>
      <c r="BI36" s="23">
        <v>37</v>
      </c>
      <c r="BJ36" s="23">
        <v>37</v>
      </c>
      <c r="BK36" s="23">
        <v>62</v>
      </c>
      <c r="BL36" s="23">
        <v>55</v>
      </c>
      <c r="BM36" s="23">
        <v>55</v>
      </c>
      <c r="BN36" s="23">
        <v>18</v>
      </c>
      <c r="BO36" s="23">
        <v>21</v>
      </c>
      <c r="BP36" s="23">
        <v>21</v>
      </c>
      <c r="BQ36" s="23">
        <v>28</v>
      </c>
      <c r="BR36" s="23">
        <v>37</v>
      </c>
      <c r="BS36" s="23">
        <v>37</v>
      </c>
      <c r="BT36" s="23">
        <v>57</v>
      </c>
      <c r="BU36" s="23">
        <v>46</v>
      </c>
      <c r="BV36" s="23">
        <v>46</v>
      </c>
      <c r="BW36" s="23">
        <v>29</v>
      </c>
      <c r="BX36" s="23">
        <v>30</v>
      </c>
      <c r="BY36" s="23">
        <v>30</v>
      </c>
      <c r="BZ36" s="23">
        <v>93</v>
      </c>
      <c r="CA36" s="23">
        <v>19</v>
      </c>
      <c r="CB36" s="23">
        <v>19</v>
      </c>
      <c r="CC36" s="23">
        <v>27</v>
      </c>
      <c r="CD36" s="23">
        <v>25</v>
      </c>
      <c r="CE36" s="23">
        <v>25</v>
      </c>
      <c r="CF36" s="23">
        <v>55</v>
      </c>
      <c r="CG36" s="23">
        <v>53</v>
      </c>
      <c r="CH36" s="23">
        <v>53</v>
      </c>
      <c r="CI36" s="23">
        <v>93</v>
      </c>
      <c r="CJ36" s="23">
        <v>86</v>
      </c>
      <c r="CK36" s="23">
        <v>86</v>
      </c>
      <c r="CL36" s="23">
        <v>60</v>
      </c>
      <c r="CM36" s="23">
        <v>22</v>
      </c>
      <c r="CN36" s="23">
        <v>22</v>
      </c>
      <c r="CO36" s="23">
        <v>15</v>
      </c>
      <c r="CP36" s="23">
        <v>22</v>
      </c>
      <c r="CQ36" s="23">
        <v>22</v>
      </c>
      <c r="CR36" s="23">
        <v>54</v>
      </c>
      <c r="CS36" s="23">
        <v>49</v>
      </c>
      <c r="CT36" s="23">
        <v>49</v>
      </c>
      <c r="CU36" s="23">
        <v>84</v>
      </c>
      <c r="CV36" s="23">
        <v>49</v>
      </c>
      <c r="CW36" s="23">
        <v>49</v>
      </c>
      <c r="CX36" s="23">
        <f>25-25</f>
        <v>0</v>
      </c>
      <c r="CY36" s="23">
        <f t="shared" ref="CY36:CZ36" si="164">25-25</f>
        <v>0</v>
      </c>
      <c r="CZ36" s="23">
        <f t="shared" si="164"/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151"/>
        <v>#REF!</v>
      </c>
      <c r="DQ36" s="21" t="e">
        <f t="shared" si="151"/>
        <v>#REF!</v>
      </c>
      <c r="DR36" s="21" t="e">
        <f t="shared" si="151"/>
        <v>#REF!</v>
      </c>
      <c r="DS36" s="23">
        <v>38</v>
      </c>
      <c r="DT36" s="23">
        <v>32</v>
      </c>
      <c r="DU36" s="23">
        <v>32</v>
      </c>
      <c r="DV36" s="23">
        <v>94</v>
      </c>
      <c r="DW36" s="23">
        <v>76</v>
      </c>
      <c r="DX36" s="23">
        <v>76</v>
      </c>
      <c r="DY36" s="23">
        <v>73</v>
      </c>
      <c r="DZ36" s="23">
        <v>48</v>
      </c>
      <c r="EA36" s="23">
        <v>48</v>
      </c>
      <c r="EB36" s="23">
        <v>52</v>
      </c>
      <c r="EC36" s="23">
        <v>50</v>
      </c>
      <c r="ED36" s="23">
        <v>50</v>
      </c>
      <c r="EE36" s="23">
        <v>18</v>
      </c>
      <c r="EF36" s="23">
        <v>26</v>
      </c>
      <c r="EG36" s="23">
        <v>26</v>
      </c>
      <c r="EH36" s="23">
        <v>18</v>
      </c>
      <c r="EI36" s="23">
        <v>17</v>
      </c>
      <c r="EJ36" s="23">
        <v>17</v>
      </c>
      <c r="EK36" s="23">
        <v>38</v>
      </c>
      <c r="EL36" s="23">
        <v>53</v>
      </c>
      <c r="EM36" s="23">
        <v>53</v>
      </c>
      <c r="EN36" s="23">
        <v>66</v>
      </c>
      <c r="EO36" s="23">
        <v>16</v>
      </c>
      <c r="EP36" s="23">
        <v>16</v>
      </c>
      <c r="EQ36" s="23">
        <v>33</v>
      </c>
      <c r="ER36" s="23">
        <v>31</v>
      </c>
      <c r="ES36" s="23">
        <v>31</v>
      </c>
      <c r="ET36" s="184">
        <v>101</v>
      </c>
      <c r="EU36" s="184">
        <v>71</v>
      </c>
      <c r="EV36" s="184">
        <v>71</v>
      </c>
      <c r="EW36" s="23">
        <v>26</v>
      </c>
      <c r="EX36" s="23">
        <v>24</v>
      </c>
      <c r="EY36" s="23">
        <v>24</v>
      </c>
      <c r="EZ36" s="23">
        <v>33</v>
      </c>
      <c r="FA36" s="23">
        <v>24</v>
      </c>
      <c r="FB36" s="23">
        <v>24</v>
      </c>
      <c r="FC36" s="23">
        <v>37</v>
      </c>
      <c r="FD36" s="23">
        <v>44</v>
      </c>
      <c r="FE36" s="23">
        <v>44</v>
      </c>
      <c r="FF36" s="23">
        <v>13</v>
      </c>
      <c r="FG36" s="23">
        <v>18</v>
      </c>
      <c r="FH36" s="23">
        <v>18</v>
      </c>
      <c r="FI36" s="23">
        <v>18</v>
      </c>
      <c r="FJ36" s="23">
        <v>28</v>
      </c>
      <c r="FK36" s="23">
        <v>28</v>
      </c>
      <c r="FL36" s="23">
        <f>19-19</f>
        <v>0</v>
      </c>
      <c r="FM36" s="23">
        <f t="shared" ref="FM36:FN36" si="165">19-19</f>
        <v>0</v>
      </c>
      <c r="FN36" s="23">
        <f t="shared" si="165"/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152"/>
        <v>#REF!</v>
      </c>
      <c r="GE36" s="21" t="e">
        <f t="shared" si="152"/>
        <v>#REF!</v>
      </c>
      <c r="GF36" s="21" t="e">
        <f t="shared" si="152"/>
        <v>#REF!</v>
      </c>
      <c r="GG36" s="23">
        <v>33</v>
      </c>
      <c r="GH36" s="23">
        <v>43</v>
      </c>
      <c r="GI36" s="23">
        <v>43</v>
      </c>
      <c r="GJ36" s="23">
        <v>25</v>
      </c>
      <c r="GK36" s="23">
        <v>24</v>
      </c>
      <c r="GL36" s="23">
        <v>24</v>
      </c>
      <c r="GM36" s="23">
        <v>20</v>
      </c>
      <c r="GN36" s="23">
        <v>24</v>
      </c>
      <c r="GO36" s="23">
        <v>24</v>
      </c>
      <c r="GP36" s="23">
        <v>23</v>
      </c>
      <c r="GQ36" s="23">
        <v>24</v>
      </c>
      <c r="GR36" s="23">
        <v>24</v>
      </c>
      <c r="GS36" s="23">
        <v>88</v>
      </c>
      <c r="GT36" s="23">
        <v>88</v>
      </c>
      <c r="GU36" s="23">
        <v>88</v>
      </c>
      <c r="GV36" s="23">
        <v>12</v>
      </c>
      <c r="GW36" s="23">
        <v>8</v>
      </c>
      <c r="GX36" s="23">
        <v>8</v>
      </c>
      <c r="GY36" s="23">
        <v>89</v>
      </c>
      <c r="GZ36" s="23">
        <v>65</v>
      </c>
      <c r="HA36" s="23">
        <v>65</v>
      </c>
      <c r="HB36" s="23">
        <v>44</v>
      </c>
      <c r="HC36" s="23">
        <v>47</v>
      </c>
      <c r="HD36" s="23">
        <v>47</v>
      </c>
      <c r="HE36" s="23">
        <v>34</v>
      </c>
      <c r="HF36" s="23">
        <v>35</v>
      </c>
      <c r="HG36" s="23">
        <v>35</v>
      </c>
      <c r="HH36" s="23">
        <v>102</v>
      </c>
      <c r="HI36" s="23">
        <v>63</v>
      </c>
      <c r="HJ36" s="23">
        <v>63</v>
      </c>
      <c r="HK36" s="23">
        <v>38</v>
      </c>
      <c r="HL36" s="23">
        <v>35</v>
      </c>
      <c r="HM36" s="23">
        <v>35</v>
      </c>
      <c r="HN36" s="23">
        <v>60</v>
      </c>
      <c r="HO36" s="23">
        <v>59</v>
      </c>
      <c r="HP36" s="23">
        <v>59</v>
      </c>
      <c r="HQ36" s="23">
        <v>98</v>
      </c>
      <c r="HR36" s="23">
        <v>60</v>
      </c>
      <c r="HS36" s="23">
        <v>60</v>
      </c>
      <c r="HT36" s="23">
        <v>96</v>
      </c>
      <c r="HU36" s="23">
        <v>84</v>
      </c>
      <c r="HV36" s="23">
        <v>84</v>
      </c>
      <c r="HW36" s="23">
        <v>79</v>
      </c>
      <c r="HX36" s="23">
        <v>51</v>
      </c>
      <c r="HY36" s="23">
        <v>51</v>
      </c>
      <c r="HZ36" s="41">
        <f t="shared" si="153"/>
        <v>2732</v>
      </c>
      <c r="IA36" s="41">
        <f t="shared" si="154"/>
        <v>2178</v>
      </c>
      <c r="IB36" s="41">
        <f t="shared" si="155"/>
        <v>2178</v>
      </c>
    </row>
    <row r="37" spans="1:236" ht="36">
      <c r="A37" s="22" t="s">
        <v>247</v>
      </c>
      <c r="B37" s="22" t="s">
        <v>95</v>
      </c>
      <c r="C37" s="23">
        <v>159</v>
      </c>
      <c r="D37" s="23">
        <v>146</v>
      </c>
      <c r="E37" s="23">
        <v>146</v>
      </c>
      <c r="F37" s="23">
        <v>276</v>
      </c>
      <c r="G37" s="23">
        <v>308</v>
      </c>
      <c r="H37" s="23">
        <v>308</v>
      </c>
      <c r="I37" s="23">
        <v>211</v>
      </c>
      <c r="J37" s="23">
        <v>225</v>
      </c>
      <c r="K37" s="23">
        <v>225</v>
      </c>
      <c r="L37" s="23"/>
      <c r="M37" s="23"/>
      <c r="N37" s="23"/>
      <c r="O37" s="23">
        <v>111</v>
      </c>
      <c r="P37" s="23">
        <v>109</v>
      </c>
      <c r="Q37" s="23">
        <v>109</v>
      </c>
      <c r="R37" s="23">
        <v>150</v>
      </c>
      <c r="S37" s="23">
        <v>136</v>
      </c>
      <c r="T37" s="23">
        <v>136</v>
      </c>
      <c r="U37" s="23">
        <v>0</v>
      </c>
      <c r="V37" s="23">
        <v>45</v>
      </c>
      <c r="W37" s="23">
        <v>45</v>
      </c>
      <c r="X37" s="184">
        <v>84</v>
      </c>
      <c r="Y37" s="184">
        <v>101</v>
      </c>
      <c r="Z37" s="184">
        <v>101</v>
      </c>
      <c r="AA37" s="23">
        <f>112-112</f>
        <v>0</v>
      </c>
      <c r="AB37" s="23">
        <f t="shared" ref="AB37:AC37" si="166">112-112</f>
        <v>0</v>
      </c>
      <c r="AC37" s="23">
        <f t="shared" si="166"/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150"/>
        <v>#REF!</v>
      </c>
      <c r="AT37" s="21" t="e">
        <f t="shared" si="150"/>
        <v>#REF!</v>
      </c>
      <c r="AU37" s="21" t="e">
        <f t="shared" si="150"/>
        <v>#REF!</v>
      </c>
      <c r="AV37" s="184">
        <v>94</v>
      </c>
      <c r="AW37" s="184">
        <v>92</v>
      </c>
      <c r="AX37" s="184">
        <v>92</v>
      </c>
      <c r="AY37" s="184">
        <v>192</v>
      </c>
      <c r="AZ37" s="184">
        <v>216</v>
      </c>
      <c r="BA37" s="184">
        <v>216</v>
      </c>
      <c r="BB37" s="23">
        <v>132</v>
      </c>
      <c r="BC37" s="23">
        <v>139</v>
      </c>
      <c r="BD37" s="23">
        <v>139</v>
      </c>
      <c r="BE37" s="23"/>
      <c r="BF37" s="23">
        <v>41</v>
      </c>
      <c r="BG37" s="23">
        <v>41</v>
      </c>
      <c r="BH37" s="23">
        <v>164</v>
      </c>
      <c r="BI37" s="23">
        <v>165</v>
      </c>
      <c r="BJ37" s="23">
        <v>165</v>
      </c>
      <c r="BK37" s="23">
        <v>181</v>
      </c>
      <c r="BL37" s="23">
        <v>217</v>
      </c>
      <c r="BM37" s="23">
        <v>217</v>
      </c>
      <c r="BN37" s="23">
        <v>62</v>
      </c>
      <c r="BO37" s="23">
        <v>58</v>
      </c>
      <c r="BP37" s="23">
        <v>58</v>
      </c>
      <c r="BQ37" s="184">
        <v>113</v>
      </c>
      <c r="BR37" s="184">
        <v>113</v>
      </c>
      <c r="BS37" s="184">
        <v>113</v>
      </c>
      <c r="BT37" s="184">
        <v>205</v>
      </c>
      <c r="BU37" s="184">
        <v>217</v>
      </c>
      <c r="BV37" s="184">
        <v>217</v>
      </c>
      <c r="BW37" s="23">
        <v>102</v>
      </c>
      <c r="BX37" s="23">
        <v>123</v>
      </c>
      <c r="BY37" s="23">
        <v>123</v>
      </c>
      <c r="BZ37" s="23"/>
      <c r="CA37" s="23">
        <v>71</v>
      </c>
      <c r="CB37" s="23">
        <v>71</v>
      </c>
      <c r="CC37" s="23">
        <v>128</v>
      </c>
      <c r="CD37" s="23">
        <v>126</v>
      </c>
      <c r="CE37" s="23">
        <v>126</v>
      </c>
      <c r="CF37" s="184">
        <v>170</v>
      </c>
      <c r="CG37" s="184">
        <v>196</v>
      </c>
      <c r="CH37" s="184">
        <v>196</v>
      </c>
      <c r="CI37" s="184">
        <v>278</v>
      </c>
      <c r="CJ37" s="184">
        <v>280</v>
      </c>
      <c r="CK37" s="184">
        <v>280</v>
      </c>
      <c r="CL37" s="184">
        <v>103</v>
      </c>
      <c r="CM37" s="184">
        <v>122</v>
      </c>
      <c r="CN37" s="184">
        <v>122</v>
      </c>
      <c r="CO37" s="184">
        <v>72</v>
      </c>
      <c r="CP37" s="184">
        <f t="shared" ref="CP37:CQ37" si="167">70-1</f>
        <v>69</v>
      </c>
      <c r="CQ37" s="184">
        <f t="shared" si="167"/>
        <v>69</v>
      </c>
      <c r="CR37" s="184">
        <v>191</v>
      </c>
      <c r="CS37" s="184">
        <f t="shared" ref="CS37:CT37" si="168">100+120-6</f>
        <v>214</v>
      </c>
      <c r="CT37" s="184">
        <f t="shared" si="168"/>
        <v>214</v>
      </c>
      <c r="CU37" s="184">
        <v>131</v>
      </c>
      <c r="CV37" s="184">
        <v>144</v>
      </c>
      <c r="CW37" s="184">
        <v>144</v>
      </c>
      <c r="CX37" s="23">
        <f>120-120</f>
        <v>0</v>
      </c>
      <c r="CY37" s="23">
        <f t="shared" ref="CY37:CZ37" si="169">120-120</f>
        <v>0</v>
      </c>
      <c r="CZ37" s="23">
        <f t="shared" si="169"/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151"/>
        <v>#REF!</v>
      </c>
      <c r="DQ37" s="21" t="e">
        <f t="shared" si="151"/>
        <v>#REF!</v>
      </c>
      <c r="DR37" s="21" t="e">
        <f t="shared" si="151"/>
        <v>#REF!</v>
      </c>
      <c r="DS37" s="23">
        <v>109</v>
      </c>
      <c r="DT37" s="23">
        <v>109</v>
      </c>
      <c r="DU37" s="23">
        <v>109</v>
      </c>
      <c r="DV37" s="184">
        <v>213</v>
      </c>
      <c r="DW37" s="184">
        <v>230</v>
      </c>
      <c r="DX37" s="184">
        <v>230</v>
      </c>
      <c r="DY37" s="184">
        <v>151</v>
      </c>
      <c r="DZ37" s="184">
        <v>172</v>
      </c>
      <c r="EA37" s="184">
        <v>172</v>
      </c>
      <c r="EB37" s="184">
        <v>152</v>
      </c>
      <c r="EC37" s="184">
        <v>161</v>
      </c>
      <c r="ED37" s="184">
        <v>161</v>
      </c>
      <c r="EE37" s="184">
        <v>96</v>
      </c>
      <c r="EF37" s="184">
        <v>129</v>
      </c>
      <c r="EG37" s="184">
        <v>129</v>
      </c>
      <c r="EH37" s="23">
        <v>109</v>
      </c>
      <c r="EI37" s="23">
        <v>104</v>
      </c>
      <c r="EJ37" s="23">
        <v>104</v>
      </c>
      <c r="EK37" s="184">
        <v>240</v>
      </c>
      <c r="EL37" s="184">
        <v>228</v>
      </c>
      <c r="EM37" s="184">
        <v>228</v>
      </c>
      <c r="EN37" s="184">
        <v>22</v>
      </c>
      <c r="EO37" s="184">
        <v>67</v>
      </c>
      <c r="EP37" s="184">
        <v>67</v>
      </c>
      <c r="EQ37" s="23">
        <v>108</v>
      </c>
      <c r="ER37" s="23">
        <v>107</v>
      </c>
      <c r="ES37" s="23">
        <v>107</v>
      </c>
      <c r="ET37" s="184">
        <v>323</v>
      </c>
      <c r="EU37" s="184">
        <v>327</v>
      </c>
      <c r="EV37" s="184">
        <v>327</v>
      </c>
      <c r="EW37" s="23">
        <v>69</v>
      </c>
      <c r="EX37" s="23">
        <v>75</v>
      </c>
      <c r="EY37" s="23">
        <v>75</v>
      </c>
      <c r="EZ37" s="23">
        <v>109</v>
      </c>
      <c r="FA37" s="23">
        <v>117</v>
      </c>
      <c r="FB37" s="23">
        <v>117</v>
      </c>
      <c r="FC37" s="184">
        <v>162</v>
      </c>
      <c r="FD37" s="184">
        <v>162</v>
      </c>
      <c r="FE37" s="184">
        <v>162</v>
      </c>
      <c r="FF37" s="184">
        <v>58</v>
      </c>
      <c r="FG37" s="184">
        <v>54</v>
      </c>
      <c r="FH37" s="184">
        <v>54</v>
      </c>
      <c r="FI37" s="184">
        <v>94</v>
      </c>
      <c r="FJ37" s="184">
        <v>110</v>
      </c>
      <c r="FK37" s="184">
        <v>110</v>
      </c>
      <c r="FL37" s="184">
        <f>107-1-106</f>
        <v>0</v>
      </c>
      <c r="FM37" s="184">
        <f t="shared" ref="FM37:FN37" si="170">107-1-106</f>
        <v>0</v>
      </c>
      <c r="FN37" s="184">
        <f t="shared" si="170"/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152"/>
        <v>#REF!</v>
      </c>
      <c r="GE37" s="21" t="e">
        <f t="shared" si="152"/>
        <v>#REF!</v>
      </c>
      <c r="GF37" s="21" t="e">
        <f t="shared" si="152"/>
        <v>#REF!</v>
      </c>
      <c r="GG37" s="184">
        <v>176</v>
      </c>
      <c r="GH37" s="184">
        <v>152</v>
      </c>
      <c r="GI37" s="184">
        <v>152</v>
      </c>
      <c r="GJ37" s="23">
        <v>115</v>
      </c>
      <c r="GK37" s="23">
        <v>116</v>
      </c>
      <c r="GL37" s="23">
        <v>116</v>
      </c>
      <c r="GM37" s="184">
        <v>121</v>
      </c>
      <c r="GN37" s="184">
        <v>126</v>
      </c>
      <c r="GO37" s="184">
        <v>126</v>
      </c>
      <c r="GP37" s="184">
        <v>99</v>
      </c>
      <c r="GQ37" s="184">
        <v>110</v>
      </c>
      <c r="GR37" s="184">
        <v>110</v>
      </c>
      <c r="GS37" s="23">
        <v>206</v>
      </c>
      <c r="GT37" s="23">
        <v>220</v>
      </c>
      <c r="GU37" s="23">
        <v>220</v>
      </c>
      <c r="GV37" s="23">
        <v>46</v>
      </c>
      <c r="GW37" s="23">
        <v>31</v>
      </c>
      <c r="GX37" s="23">
        <v>31</v>
      </c>
      <c r="GY37" s="184">
        <v>188</v>
      </c>
      <c r="GZ37" s="184">
        <v>197</v>
      </c>
      <c r="HA37" s="184">
        <v>197</v>
      </c>
      <c r="HB37" s="184">
        <v>222</v>
      </c>
      <c r="HC37" s="184">
        <v>222</v>
      </c>
      <c r="HD37" s="184">
        <v>222</v>
      </c>
      <c r="HE37" s="23">
        <v>107</v>
      </c>
      <c r="HF37" s="23">
        <v>112</v>
      </c>
      <c r="HG37" s="23">
        <v>112</v>
      </c>
      <c r="HH37" s="23">
        <v>151</v>
      </c>
      <c r="HI37" s="23">
        <v>181</v>
      </c>
      <c r="HJ37" s="23">
        <v>181</v>
      </c>
      <c r="HK37" s="184">
        <v>104</v>
      </c>
      <c r="HL37" s="184">
        <v>129</v>
      </c>
      <c r="HM37" s="184">
        <v>129</v>
      </c>
      <c r="HN37" s="23">
        <v>231</v>
      </c>
      <c r="HO37" s="23">
        <v>232</v>
      </c>
      <c r="HP37" s="23">
        <v>232</v>
      </c>
      <c r="HQ37" s="23">
        <v>169</v>
      </c>
      <c r="HR37" s="23">
        <v>205</v>
      </c>
      <c r="HS37" s="23">
        <v>205</v>
      </c>
      <c r="HT37" s="23">
        <v>427</v>
      </c>
      <c r="HU37" s="23">
        <v>453</v>
      </c>
      <c r="HV37" s="23">
        <v>453</v>
      </c>
      <c r="HW37" s="184">
        <v>231</v>
      </c>
      <c r="HX37" s="184">
        <v>253</v>
      </c>
      <c r="HY37" s="184">
        <v>253</v>
      </c>
      <c r="HZ37" s="41">
        <f t="shared" si="153"/>
        <v>7917</v>
      </c>
      <c r="IA37" s="41">
        <f t="shared" si="154"/>
        <v>8564</v>
      </c>
      <c r="IB37" s="41">
        <f t="shared" si="155"/>
        <v>8564</v>
      </c>
    </row>
    <row r="38" spans="1:236" ht="10.5" customHeight="1"/>
    <row r="39" spans="1:236">
      <c r="C39" s="1" t="s">
        <v>64</v>
      </c>
      <c r="F39" s="454" t="s">
        <v>66</v>
      </c>
      <c r="G39" s="454"/>
      <c r="H39" s="454"/>
      <c r="I39" s="454"/>
      <c r="J39" s="454"/>
      <c r="K39" s="454"/>
      <c r="L39" s="454"/>
      <c r="M39" s="454"/>
      <c r="N39" s="454"/>
      <c r="O39" s="454"/>
      <c r="P39" s="454"/>
      <c r="Q39" s="454"/>
      <c r="R39" s="454"/>
      <c r="S39" s="454"/>
      <c r="T39" s="454"/>
    </row>
    <row r="40" spans="1:236" ht="8.25" customHeight="1"/>
    <row r="41" spans="1:236">
      <c r="C41" s="1" t="s">
        <v>285</v>
      </c>
    </row>
  </sheetData>
  <mergeCells count="148">
    <mergeCell ref="A7:A8"/>
    <mergeCell ref="B7:B8"/>
    <mergeCell ref="F39:T39"/>
    <mergeCell ref="U7:W7"/>
    <mergeCell ref="X7:Z7"/>
    <mergeCell ref="AA7:AU7"/>
    <mergeCell ref="AV7:AX7"/>
    <mergeCell ref="AY7:BA7"/>
    <mergeCell ref="BB7:BD7"/>
    <mergeCell ref="C7:E7"/>
    <mergeCell ref="F7:H7"/>
    <mergeCell ref="I7:K7"/>
    <mergeCell ref="L7:N7"/>
    <mergeCell ref="O7:Q7"/>
    <mergeCell ref="R7:T7"/>
    <mergeCell ref="F8:H8"/>
    <mergeCell ref="C8:E8"/>
    <mergeCell ref="AA8:AC8"/>
    <mergeCell ref="AD8:AF8"/>
    <mergeCell ref="AG8:AI8"/>
    <mergeCell ref="X8:Z8"/>
    <mergeCell ref="U8:W8"/>
    <mergeCell ref="R8:T8"/>
    <mergeCell ref="O8:Q8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Y7:EA7"/>
    <mergeCell ref="EB7:ED7"/>
    <mergeCell ref="EE7:EG7"/>
    <mergeCell ref="EH7:EJ7"/>
    <mergeCell ref="EK7:EM7"/>
    <mergeCell ref="EN7:EP7"/>
    <mergeCell ref="CO7:CQ7"/>
    <mergeCell ref="CR7:CT7"/>
    <mergeCell ref="CU7:CW7"/>
    <mergeCell ref="CX7:DR7"/>
    <mergeCell ref="DS7:DU7"/>
    <mergeCell ref="DV7:DX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FI7:FK7"/>
    <mergeCell ref="FL7:GF7"/>
    <mergeCell ref="GG7:GI7"/>
    <mergeCell ref="GJ7:GL7"/>
    <mergeCell ref="GM7:GO7"/>
    <mergeCell ref="GP7:GR7"/>
    <mergeCell ref="EQ7:ES7"/>
    <mergeCell ref="ET7:EV7"/>
    <mergeCell ref="EW7:EY7"/>
    <mergeCell ref="EZ7:FB7"/>
    <mergeCell ref="FC7:FE7"/>
    <mergeCell ref="FF7:FH7"/>
    <mergeCell ref="L8:N8"/>
    <mergeCell ref="I8:K8"/>
    <mergeCell ref="BT8:BV8"/>
    <mergeCell ref="BQ8:BS8"/>
    <mergeCell ref="BN8:BP8"/>
    <mergeCell ref="BK8:BM8"/>
    <mergeCell ref="BH8:BJ8"/>
    <mergeCell ref="BE8:BG8"/>
    <mergeCell ref="BB8:BD8"/>
    <mergeCell ref="AY8:BA8"/>
    <mergeCell ref="AJ8:AL8"/>
    <mergeCell ref="AM8:AO8"/>
    <mergeCell ref="AP8:AR8"/>
    <mergeCell ref="AS8:AU8"/>
    <mergeCell ref="AV8:AX8"/>
    <mergeCell ref="CU8:CW8"/>
    <mergeCell ref="CR8:CT8"/>
    <mergeCell ref="CO8:CQ8"/>
    <mergeCell ref="CL8:CN8"/>
    <mergeCell ref="CI8:CK8"/>
    <mergeCell ref="CF8:CH8"/>
    <mergeCell ref="CC8:CE8"/>
    <mergeCell ref="BZ8:CB8"/>
    <mergeCell ref="BW8:BY8"/>
    <mergeCell ref="DY8:EA8"/>
    <mergeCell ref="DV8:DX8"/>
    <mergeCell ref="DD8:DF8"/>
    <mergeCell ref="DG8:DI8"/>
    <mergeCell ref="DJ8:DL8"/>
    <mergeCell ref="DM8:DO8"/>
    <mergeCell ref="DP8:DR8"/>
    <mergeCell ref="DS8:DU8"/>
    <mergeCell ref="CX8:CZ8"/>
    <mergeCell ref="DA8:DC8"/>
    <mergeCell ref="EZ8:FB8"/>
    <mergeCell ref="EW8:EY8"/>
    <mergeCell ref="ET8:EV8"/>
    <mergeCell ref="EQ8:ES8"/>
    <mergeCell ref="EN8:EP8"/>
    <mergeCell ref="EK8:EM8"/>
    <mergeCell ref="EH8:EJ8"/>
    <mergeCell ref="EE8:EG8"/>
    <mergeCell ref="EB8:ED8"/>
    <mergeCell ref="GD8:GF8"/>
    <mergeCell ref="GG8:GI8"/>
    <mergeCell ref="FL8:FN8"/>
    <mergeCell ref="FO8:FQ8"/>
    <mergeCell ref="FR8:FT8"/>
    <mergeCell ref="FU8:FW8"/>
    <mergeCell ref="FI8:FK8"/>
    <mergeCell ref="FF8:FH8"/>
    <mergeCell ref="FC8:FE8"/>
    <mergeCell ref="I1:T1"/>
    <mergeCell ref="I2:T2"/>
    <mergeCell ref="C3:H3"/>
    <mergeCell ref="C4:H4"/>
    <mergeCell ref="I4:T4"/>
    <mergeCell ref="C5:H5"/>
    <mergeCell ref="I5:T5"/>
    <mergeCell ref="HZ8:IB8"/>
    <mergeCell ref="HW8:HY8"/>
    <mergeCell ref="HT8:HV8"/>
    <mergeCell ref="HQ8:HS8"/>
    <mergeCell ref="HN8:HP8"/>
    <mergeCell ref="HK8:HM8"/>
    <mergeCell ref="HH8:HJ8"/>
    <mergeCell ref="HE8:HG8"/>
    <mergeCell ref="HB8:HD8"/>
    <mergeCell ref="GY8:HA8"/>
    <mergeCell ref="GV8:GX8"/>
    <mergeCell ref="GS8:GU8"/>
    <mergeCell ref="GP8:GR8"/>
    <mergeCell ref="GM8:GO8"/>
    <mergeCell ref="GJ8:GL8"/>
    <mergeCell ref="FX8:FZ8"/>
    <mergeCell ref="GA8:GC8"/>
  </mergeCells>
  <pageMargins left="0.31496062992125984" right="0.11811023622047245" top="0.15748031496062992" bottom="0.15748031496062992" header="0.19685039370078741" footer="0.11811023622047245"/>
  <pageSetup paperSize="9" scale="55" fitToWidth="0" orientation="landscape" verticalDpi="0" r:id="rId1"/>
  <colBreaks count="8" manualBreakCount="8">
    <brk id="17" max="40" man="1"/>
    <brk id="59" max="40" man="1"/>
    <brk id="80" max="40" man="1"/>
    <brk id="122" max="40" man="1"/>
    <brk id="143" max="40" man="1"/>
    <brk id="164" max="40" man="1"/>
    <brk id="206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KX147"/>
  <sheetViews>
    <sheetView view="pageBreakPreview" zoomScale="90" zoomScaleSheetLayoutView="90" workbookViewId="0">
      <pane xSplit="1" ySplit="8" topLeftCell="HP30" activePane="bottomRight" state="frozen"/>
      <selection pane="topRight" activeCell="B1" sqref="B1"/>
      <selection pane="bottomLeft" activeCell="A9" sqref="A9"/>
      <selection pane="bottomRight" activeCell="HZ9" sqref="HZ9"/>
    </sheetView>
  </sheetViews>
  <sheetFormatPr defaultRowHeight="18.75" outlineLevelCol="1"/>
  <cols>
    <col min="1" max="1" width="21.28515625" style="1" customWidth="1"/>
    <col min="2" max="3" width="5" style="1" customWidth="1"/>
    <col min="4" max="4" width="10.140625" style="64" hidden="1" customWidth="1"/>
    <col min="5" max="5" width="7.7109375" style="64" hidden="1" customWidth="1"/>
    <col min="6" max="6" width="7.7109375" style="67" customWidth="1"/>
    <col min="7" max="9" width="7.7109375" style="64" hidden="1" customWidth="1"/>
    <col min="10" max="10" width="8.7109375" style="64" customWidth="1"/>
    <col min="11" max="11" width="7.7109375" style="64" hidden="1" customWidth="1"/>
    <col min="12" max="13" width="7.7109375" style="64" customWidth="1"/>
    <col min="14" max="14" width="8.5703125" style="64" customWidth="1"/>
    <col min="15" max="15" width="8.5703125" style="64" hidden="1" customWidth="1"/>
    <col min="16" max="16" width="9.140625" style="64" hidden="1" customWidth="1"/>
    <col min="17" max="17" width="8.5703125" style="64" hidden="1" customWidth="1"/>
    <col min="18" max="18" width="9.28515625" style="64" customWidth="1"/>
    <col min="19" max="19" width="11.140625" style="64" customWidth="1"/>
    <col min="20" max="20" width="9" style="64" customWidth="1"/>
    <col min="21" max="21" width="9.140625" style="64" customWidth="1"/>
    <col min="22" max="27" width="7.7109375" style="64" hidden="1" customWidth="1"/>
    <col min="28" max="28" width="11.7109375" style="64" customWidth="1"/>
    <col min="29" max="35" width="7.7109375" style="64" hidden="1" customWidth="1"/>
    <col min="36" max="36" width="10.7109375" style="64" customWidth="1"/>
    <col min="37" max="37" width="13.28515625" style="64" hidden="1" customWidth="1"/>
    <col min="38" max="40" width="9.85546875" style="64" customWidth="1"/>
    <col min="41" max="44" width="9.85546875" style="67" hidden="1" customWidth="1"/>
    <col min="45" max="45" width="9.85546875" style="64" hidden="1" customWidth="1"/>
    <col min="46" max="46" width="9.85546875" style="67" hidden="1" customWidth="1"/>
    <col min="47" max="50" width="9.85546875" style="64" hidden="1" customWidth="1"/>
    <col min="51" max="51" width="11.42578125" style="67" hidden="1" customWidth="1"/>
    <col min="52" max="52" width="11" style="64" hidden="1" customWidth="1"/>
    <col min="53" max="53" width="12" style="64" hidden="1" customWidth="1"/>
    <col min="54" max="54" width="11.5703125" style="64" hidden="1" customWidth="1"/>
    <col min="55" max="55" width="9.85546875" style="64" hidden="1" customWidth="1"/>
    <col min="56" max="56" width="9.85546875" style="67" hidden="1" customWidth="1" outlineLevel="1"/>
    <col min="57" max="60" width="9.85546875" style="64" hidden="1" customWidth="1" outlineLevel="1"/>
    <col min="61" max="61" width="9.85546875" style="67" hidden="1" customWidth="1"/>
    <col min="62" max="65" width="9.85546875" style="64" hidden="1" customWidth="1"/>
    <col min="66" max="66" width="9.85546875" style="67" hidden="1" customWidth="1"/>
    <col min="67" max="70" width="9.85546875" style="64" hidden="1" customWidth="1"/>
    <col min="71" max="71" width="12.42578125" style="67" hidden="1" customWidth="1"/>
    <col min="72" max="72" width="13.140625" style="67" hidden="1" customWidth="1"/>
    <col min="73" max="73" width="12.42578125" style="67" hidden="1" customWidth="1"/>
    <col min="74" max="74" width="13.42578125" style="67" hidden="1" customWidth="1"/>
    <col min="75" max="75" width="12" style="64" hidden="1" customWidth="1"/>
    <col min="76" max="77" width="9.85546875" style="64" hidden="1" customWidth="1"/>
    <col min="78" max="78" width="12.42578125" style="64" hidden="1" customWidth="1"/>
    <col min="79" max="79" width="9.85546875" style="64" hidden="1" customWidth="1"/>
    <col min="80" max="80" width="11.7109375" style="64" hidden="1" customWidth="1"/>
    <col min="81" max="81" width="9.85546875" style="64" hidden="1" customWidth="1"/>
    <col min="82" max="85" width="9.85546875" style="67" hidden="1" customWidth="1"/>
    <col min="86" max="111" width="9.85546875" style="64" hidden="1" customWidth="1"/>
    <col min="112" max="115" width="11.28515625" style="64" hidden="1" customWidth="1"/>
    <col min="116" max="121" width="9.85546875" style="64" hidden="1" customWidth="1"/>
    <col min="122" max="122" width="11" style="64" hidden="1" customWidth="1"/>
    <col min="123" max="124" width="11.28515625" style="64" hidden="1" customWidth="1"/>
    <col min="125" max="126" width="9.85546875" style="64" hidden="1" customWidth="1"/>
    <col min="127" max="130" width="9.85546875" style="67" hidden="1" customWidth="1" outlineLevel="1"/>
    <col min="131" max="131" width="9.85546875" style="64" hidden="1" customWidth="1" outlineLevel="1"/>
    <col min="132" max="135" width="9.85546875" style="67" hidden="1" customWidth="1" outlineLevel="1"/>
    <col min="136" max="136" width="9.85546875" style="64" hidden="1" customWidth="1" outlineLevel="1"/>
    <col min="137" max="137" width="9.85546875" style="67" hidden="1" customWidth="1"/>
    <col min="138" max="141" width="9.85546875" style="64" hidden="1" customWidth="1"/>
    <col min="142" max="142" width="9.85546875" style="67" hidden="1" customWidth="1" outlineLevel="1"/>
    <col min="143" max="146" width="9.85546875" style="64" hidden="1" customWidth="1" outlineLevel="1"/>
    <col min="147" max="147" width="9.85546875" style="67" hidden="1" customWidth="1" outlineLevel="1"/>
    <col min="148" max="151" width="9.85546875" style="64" hidden="1" customWidth="1" outlineLevel="1"/>
    <col min="152" max="152" width="9.85546875" style="67" hidden="1" customWidth="1" outlineLevel="1"/>
    <col min="153" max="156" width="9.85546875" style="64" hidden="1" customWidth="1" outlineLevel="1"/>
    <col min="157" max="157" width="9.85546875" style="67" hidden="1" customWidth="1"/>
    <col min="158" max="161" width="9.85546875" style="64" hidden="1" customWidth="1"/>
    <col min="162" max="162" width="9.85546875" style="67" hidden="1" customWidth="1"/>
    <col min="163" max="166" width="9.85546875" style="64" hidden="1" customWidth="1"/>
    <col min="167" max="167" width="9.85546875" style="67" hidden="1" customWidth="1" outlineLevel="1"/>
    <col min="168" max="171" width="9.85546875" style="64" hidden="1" customWidth="1" outlineLevel="1"/>
    <col min="172" max="172" width="9.85546875" style="67" hidden="1" customWidth="1" outlineLevel="1"/>
    <col min="173" max="176" width="9.85546875" style="64" hidden="1" customWidth="1" outlineLevel="1"/>
    <col min="177" max="177" width="9.85546875" style="67" hidden="1" customWidth="1" outlineLevel="1"/>
    <col min="178" max="181" width="9.85546875" style="64" hidden="1" customWidth="1" outlineLevel="1"/>
    <col min="182" max="182" width="9.85546875" style="67" hidden="1" customWidth="1" outlineLevel="1"/>
    <col min="183" max="186" width="9.85546875" style="64" hidden="1" customWidth="1" outlineLevel="1"/>
    <col min="187" max="187" width="9.85546875" style="67" hidden="1" customWidth="1" outlineLevel="1"/>
    <col min="188" max="191" width="9.85546875" style="64" hidden="1" customWidth="1" outlineLevel="1"/>
    <col min="192" max="192" width="9.85546875" style="67" hidden="1" customWidth="1" outlineLevel="1"/>
    <col min="193" max="196" width="9.85546875" style="64" hidden="1" customWidth="1" outlineLevel="1"/>
    <col min="197" max="197" width="9.85546875" style="67" hidden="1" customWidth="1"/>
    <col min="198" max="201" width="9.85546875" style="64" hidden="1" customWidth="1"/>
    <col min="202" max="206" width="9.85546875" style="64" hidden="1" customWidth="1" outlineLevel="1"/>
    <col min="207" max="207" width="15.5703125" style="64" customWidth="1" collapsed="1"/>
    <col min="208" max="210" width="13.5703125" style="64" customWidth="1"/>
    <col min="211" max="211" width="12.85546875" style="64" customWidth="1"/>
    <col min="212" max="212" width="12.7109375" style="64" customWidth="1"/>
    <col min="213" max="213" width="11" style="125" customWidth="1"/>
    <col min="214" max="215" width="11" style="207" customWidth="1"/>
    <col min="216" max="216" width="11.28515625" style="67" customWidth="1"/>
    <col min="217" max="217" width="9.85546875" style="67" customWidth="1"/>
    <col min="218" max="220" width="12.7109375" style="67" customWidth="1"/>
    <col min="221" max="221" width="15.7109375" style="67" customWidth="1"/>
    <col min="222" max="223" width="11.28515625" style="67" customWidth="1"/>
    <col min="224" max="224" width="12.7109375" style="67" customWidth="1"/>
    <col min="225" max="225" width="11.28515625" style="67" customWidth="1"/>
    <col min="226" max="226" width="12.7109375" style="67" customWidth="1"/>
    <col min="227" max="229" width="13.5703125" style="67" customWidth="1"/>
    <col min="230" max="230" width="8.7109375" style="67" customWidth="1"/>
    <col min="231" max="234" width="15.28515625" style="67" customWidth="1"/>
    <col min="235" max="235" width="15.7109375" style="67" customWidth="1"/>
    <col min="236" max="236" width="13.85546875" style="67" customWidth="1"/>
    <col min="237" max="16384" width="9.140625" style="67"/>
  </cols>
  <sheetData>
    <row r="1" spans="1:310" ht="22.5" customHeight="1" thickBot="1">
      <c r="A1" s="298">
        <v>2020</v>
      </c>
      <c r="D1" s="64" t="s">
        <v>277</v>
      </c>
      <c r="F1" s="64"/>
      <c r="AA1" s="297"/>
      <c r="AB1" s="297"/>
      <c r="AC1" s="297"/>
      <c r="AD1" s="297"/>
      <c r="AE1" s="297"/>
      <c r="AF1" s="297"/>
      <c r="AG1" s="297"/>
      <c r="AO1" s="65"/>
      <c r="AP1" s="65"/>
      <c r="AQ1" s="65"/>
      <c r="AR1" s="65"/>
      <c r="AS1" s="66"/>
      <c r="AT1" s="65"/>
      <c r="AU1" s="66"/>
      <c r="AV1" s="66"/>
      <c r="AW1" s="66"/>
      <c r="AX1" s="66"/>
      <c r="AY1" s="65"/>
      <c r="AZ1" s="66"/>
      <c r="BA1" s="66"/>
      <c r="BB1" s="66"/>
      <c r="BC1" s="66"/>
      <c r="BD1" s="65"/>
      <c r="BE1" s="66"/>
      <c r="BF1" s="66"/>
      <c r="BG1" s="66"/>
      <c r="BH1" s="66"/>
      <c r="BI1" s="65"/>
      <c r="BJ1" s="66"/>
      <c r="BK1" s="66"/>
      <c r="BL1" s="66"/>
      <c r="BM1" s="66"/>
      <c r="BN1" s="65"/>
      <c r="BO1" s="66"/>
      <c r="BP1" s="66"/>
      <c r="BQ1" s="66"/>
      <c r="BR1" s="66"/>
      <c r="BS1" s="65"/>
      <c r="BT1" s="65"/>
      <c r="BU1" s="65"/>
      <c r="BV1" s="65"/>
      <c r="BW1" s="66"/>
      <c r="BX1" s="66"/>
      <c r="BY1" s="66"/>
      <c r="BZ1" s="66"/>
      <c r="CA1" s="66"/>
      <c r="CB1" s="66"/>
      <c r="CC1" s="66"/>
      <c r="CD1" s="65"/>
      <c r="CE1" s="65"/>
      <c r="CF1" s="65"/>
      <c r="CG1" s="65"/>
      <c r="CH1" s="66"/>
      <c r="CI1" s="66"/>
      <c r="CJ1" s="66"/>
      <c r="CK1" s="66"/>
      <c r="CL1" s="66"/>
      <c r="CM1" s="66"/>
      <c r="CN1" s="66"/>
      <c r="CO1" s="66"/>
      <c r="CP1" s="66"/>
      <c r="CQ1" s="66"/>
      <c r="CR1" s="66"/>
      <c r="CS1" s="66"/>
      <c r="CT1" s="66"/>
      <c r="CU1" s="66"/>
      <c r="CV1" s="66"/>
      <c r="CW1" s="66"/>
      <c r="CX1" s="66"/>
      <c r="CY1" s="66"/>
      <c r="CZ1" s="66"/>
      <c r="DA1" s="66"/>
      <c r="DB1" s="66"/>
      <c r="DC1" s="66"/>
      <c r="DD1" s="66"/>
      <c r="DE1" s="66"/>
      <c r="DF1" s="66"/>
      <c r="DG1" s="66"/>
      <c r="DH1" s="66"/>
      <c r="DI1" s="66"/>
      <c r="DJ1" s="66"/>
      <c r="DK1" s="66"/>
      <c r="DL1" s="66"/>
      <c r="DM1" s="66"/>
      <c r="DN1" s="66"/>
      <c r="DO1" s="66"/>
      <c r="DP1" s="66"/>
      <c r="DQ1" s="66"/>
      <c r="DR1" s="66"/>
      <c r="DS1" s="66"/>
      <c r="DT1" s="66"/>
      <c r="DU1" s="66"/>
      <c r="DV1" s="66"/>
      <c r="DX1" s="65"/>
      <c r="DY1" s="65"/>
      <c r="DZ1" s="65"/>
      <c r="EA1" s="66"/>
      <c r="EC1" s="65"/>
      <c r="ED1" s="65"/>
      <c r="EE1" s="65"/>
      <c r="EF1" s="66"/>
      <c r="EH1" s="66"/>
      <c r="EI1" s="66"/>
      <c r="EJ1" s="66"/>
      <c r="EK1" s="66"/>
      <c r="EM1" s="66"/>
      <c r="EN1" s="66"/>
      <c r="EO1" s="66"/>
      <c r="EP1" s="66"/>
      <c r="ER1" s="66"/>
      <c r="ES1" s="66"/>
      <c r="ET1" s="66"/>
      <c r="EU1" s="66"/>
      <c r="EW1" s="66"/>
      <c r="EX1" s="66"/>
      <c r="EY1" s="66"/>
      <c r="EZ1" s="66"/>
      <c r="FB1" s="66"/>
      <c r="FC1" s="66"/>
      <c r="FD1" s="66"/>
      <c r="FE1" s="66"/>
      <c r="FG1" s="66"/>
      <c r="FH1" s="66"/>
      <c r="FI1" s="66"/>
      <c r="FJ1" s="66"/>
      <c r="FL1" s="66"/>
      <c r="FM1" s="66"/>
      <c r="FN1" s="66"/>
      <c r="FO1" s="66"/>
      <c r="FQ1" s="66"/>
      <c r="FR1" s="66"/>
      <c r="FS1" s="66"/>
      <c r="FT1" s="66"/>
      <c r="FV1" s="66"/>
      <c r="FW1" s="66"/>
      <c r="FX1" s="66"/>
      <c r="FY1" s="66"/>
      <c r="GA1" s="66"/>
      <c r="GB1" s="66"/>
      <c r="GC1" s="66"/>
      <c r="GD1" s="66"/>
      <c r="GF1" s="66"/>
      <c r="GG1" s="66"/>
      <c r="GH1" s="66"/>
      <c r="GI1" s="66"/>
      <c r="GK1" s="66"/>
      <c r="GL1" s="66"/>
      <c r="GM1" s="66"/>
      <c r="GN1" s="66"/>
      <c r="GP1" s="66"/>
      <c r="GQ1" s="66"/>
      <c r="GR1" s="66"/>
      <c r="GS1" s="66"/>
      <c r="GU1" s="66"/>
      <c r="GV1" s="66"/>
      <c r="GW1" s="66"/>
      <c r="GX1" s="66"/>
      <c r="GZ1" s="66"/>
      <c r="HA1" s="66"/>
      <c r="HB1" s="66"/>
      <c r="HC1" s="66"/>
      <c r="HD1" s="66"/>
      <c r="HE1" s="68"/>
      <c r="HF1" s="296"/>
      <c r="HG1" s="296"/>
    </row>
    <row r="2" spans="1:310" ht="21" customHeight="1" thickBot="1">
      <c r="A2" s="172"/>
      <c r="B2" s="172"/>
      <c r="C2" s="172"/>
      <c r="D2" s="459" t="s">
        <v>177</v>
      </c>
      <c r="E2" s="460"/>
      <c r="F2" s="460"/>
      <c r="G2" s="460"/>
      <c r="H2" s="460"/>
      <c r="I2" s="460"/>
      <c r="J2" s="460"/>
      <c r="K2" s="460"/>
      <c r="L2" s="460"/>
      <c r="M2" s="460"/>
      <c r="N2" s="460"/>
      <c r="O2" s="460"/>
      <c r="P2" s="460"/>
      <c r="Q2" s="461"/>
      <c r="R2" s="462" t="s">
        <v>178</v>
      </c>
      <c r="S2" s="463"/>
      <c r="T2" s="463"/>
      <c r="U2" s="464"/>
      <c r="V2" s="465" t="s">
        <v>179</v>
      </c>
      <c r="W2" s="465"/>
      <c r="X2" s="465"/>
      <c r="Y2" s="465"/>
      <c r="Z2" s="465"/>
      <c r="AA2" s="465"/>
      <c r="AB2" s="465"/>
      <c r="AC2" s="465"/>
      <c r="AD2" s="467" t="s">
        <v>180</v>
      </c>
      <c r="AE2" s="467"/>
      <c r="AF2" s="467"/>
      <c r="AG2" s="467"/>
      <c r="AH2" s="467"/>
      <c r="AI2" s="467"/>
      <c r="AJ2" s="467"/>
      <c r="AK2" s="468"/>
      <c r="AL2" s="293"/>
      <c r="AM2" s="293"/>
      <c r="AN2" s="293"/>
      <c r="AO2" s="469" t="s">
        <v>177</v>
      </c>
      <c r="AP2" s="470"/>
      <c r="AQ2" s="470"/>
      <c r="AR2" s="470"/>
      <c r="AS2" s="470"/>
      <c r="AT2" s="470"/>
      <c r="AU2" s="470"/>
      <c r="AV2" s="470"/>
      <c r="AW2" s="470"/>
      <c r="AX2" s="470"/>
      <c r="AY2" s="470"/>
      <c r="AZ2" s="470"/>
      <c r="BA2" s="470"/>
      <c r="BB2" s="470"/>
      <c r="BC2" s="470"/>
      <c r="BD2" s="470"/>
      <c r="BE2" s="470"/>
      <c r="BF2" s="470"/>
      <c r="BG2" s="470"/>
      <c r="BH2" s="470"/>
      <c r="BI2" s="470"/>
      <c r="BJ2" s="470"/>
      <c r="BK2" s="470"/>
      <c r="BL2" s="470"/>
      <c r="BM2" s="470"/>
      <c r="BN2" s="470"/>
      <c r="BO2" s="470"/>
      <c r="BP2" s="470"/>
      <c r="BQ2" s="470"/>
      <c r="BR2" s="470"/>
      <c r="BS2" s="470"/>
      <c r="BT2" s="470"/>
      <c r="BU2" s="470"/>
      <c r="BV2" s="470"/>
      <c r="BW2" s="470"/>
      <c r="BX2" s="470"/>
      <c r="BY2" s="471"/>
      <c r="BZ2" s="471"/>
      <c r="CA2" s="471"/>
      <c r="CB2" s="471"/>
      <c r="CC2" s="471"/>
      <c r="CD2" s="470"/>
      <c r="CE2" s="470"/>
      <c r="CF2" s="470"/>
      <c r="CG2" s="470"/>
      <c r="CH2" s="470"/>
      <c r="CI2" s="470"/>
      <c r="CJ2" s="470"/>
      <c r="CK2" s="470"/>
      <c r="CL2" s="470"/>
      <c r="CM2" s="470"/>
      <c r="CN2" s="470"/>
      <c r="CO2" s="470"/>
      <c r="CP2" s="470"/>
      <c r="CQ2" s="470"/>
      <c r="CR2" s="470"/>
      <c r="CS2" s="470"/>
      <c r="CT2" s="470"/>
      <c r="CU2" s="470"/>
      <c r="CV2" s="470"/>
      <c r="CW2" s="470"/>
      <c r="CX2" s="470"/>
      <c r="CY2" s="470"/>
      <c r="CZ2" s="470"/>
      <c r="DA2" s="470"/>
      <c r="DB2" s="472"/>
      <c r="DC2" s="473" t="s">
        <v>178</v>
      </c>
      <c r="DD2" s="474"/>
      <c r="DE2" s="474"/>
      <c r="DF2" s="474"/>
      <c r="DG2" s="474"/>
      <c r="DH2" s="474"/>
      <c r="DI2" s="474"/>
      <c r="DJ2" s="474"/>
      <c r="DK2" s="474"/>
      <c r="DL2" s="474"/>
      <c r="DM2" s="474"/>
      <c r="DN2" s="474"/>
      <c r="DO2" s="474"/>
      <c r="DP2" s="474"/>
      <c r="DQ2" s="474"/>
      <c r="DR2" s="474"/>
      <c r="DS2" s="474"/>
      <c r="DT2" s="474"/>
      <c r="DU2" s="474"/>
      <c r="DV2" s="475"/>
      <c r="DX2" s="65"/>
      <c r="DY2" s="65"/>
      <c r="DZ2" s="65"/>
      <c r="EA2" s="66"/>
      <c r="EC2" s="65"/>
      <c r="ED2" s="65"/>
      <c r="EE2" s="65"/>
      <c r="EF2" s="66"/>
      <c r="EH2" s="66"/>
      <c r="EI2" s="66"/>
      <c r="EJ2" s="66"/>
      <c r="EK2" s="66"/>
      <c r="EM2" s="66"/>
      <c r="EN2" s="66"/>
      <c r="EO2" s="66"/>
      <c r="EP2" s="66"/>
      <c r="ER2" s="66"/>
      <c r="ES2" s="66"/>
      <c r="ET2" s="66"/>
      <c r="EU2" s="66"/>
      <c r="EW2" s="66"/>
      <c r="EX2" s="66"/>
      <c r="EY2" s="66"/>
      <c r="EZ2" s="66"/>
      <c r="FB2" s="66"/>
      <c r="FC2" s="66"/>
      <c r="FD2" s="66"/>
      <c r="FE2" s="66"/>
      <c r="FG2" s="66"/>
      <c r="FH2" s="66"/>
      <c r="FI2" s="66"/>
      <c r="FJ2" s="66"/>
      <c r="FL2" s="66"/>
      <c r="FM2" s="66"/>
      <c r="FN2" s="66"/>
      <c r="FO2" s="66"/>
      <c r="FQ2" s="66"/>
      <c r="FR2" s="66"/>
      <c r="FS2" s="66"/>
      <c r="FT2" s="66"/>
      <c r="FV2" s="66"/>
      <c r="FW2" s="66"/>
      <c r="FX2" s="66"/>
      <c r="FY2" s="66"/>
      <c r="GA2" s="66"/>
      <c r="GB2" s="66"/>
      <c r="GC2" s="66"/>
      <c r="GD2" s="66"/>
      <c r="GF2" s="66"/>
      <c r="GG2" s="66"/>
      <c r="GH2" s="66"/>
      <c r="GI2" s="66"/>
      <c r="GK2" s="66"/>
      <c r="GL2" s="66"/>
      <c r="GM2" s="66"/>
      <c r="GN2" s="66"/>
      <c r="GP2" s="66"/>
      <c r="GQ2" s="66"/>
      <c r="GR2" s="66"/>
      <c r="GS2" s="66"/>
      <c r="GU2" s="66"/>
      <c r="GV2" s="66"/>
      <c r="GW2" s="66"/>
      <c r="GX2" s="66"/>
      <c r="GZ2" s="66"/>
      <c r="HA2" s="66"/>
      <c r="HB2" s="66"/>
      <c r="HC2" s="66"/>
      <c r="HD2" s="66"/>
      <c r="HE2" s="68"/>
      <c r="HF2" s="296"/>
      <c r="HG2" s="296"/>
      <c r="HJ2" s="172"/>
      <c r="HK2" s="172"/>
      <c r="HW2" s="172"/>
      <c r="HX2" s="172"/>
      <c r="HY2" s="172"/>
      <c r="HZ2" s="172"/>
    </row>
    <row r="3" spans="1:310" s="74" customFormat="1" ht="88.5" customHeight="1" thickBot="1">
      <c r="A3" s="488" t="s">
        <v>275</v>
      </c>
      <c r="B3" s="288"/>
      <c r="C3" s="288"/>
      <c r="D3" s="459" t="s">
        <v>181</v>
      </c>
      <c r="E3" s="460"/>
      <c r="F3" s="460"/>
      <c r="G3" s="460"/>
      <c r="H3" s="460"/>
      <c r="I3" s="460"/>
      <c r="J3" s="460"/>
      <c r="K3" s="461"/>
      <c r="L3" s="69" t="s">
        <v>182</v>
      </c>
      <c r="M3" s="69" t="s">
        <v>183</v>
      </c>
      <c r="N3" s="70" t="s">
        <v>184</v>
      </c>
      <c r="O3" s="491" t="s">
        <v>185</v>
      </c>
      <c r="P3" s="492"/>
      <c r="Q3" s="493"/>
      <c r="R3" s="71" t="s">
        <v>186</v>
      </c>
      <c r="S3" s="72" t="s">
        <v>187</v>
      </c>
      <c r="T3" s="494" t="s">
        <v>188</v>
      </c>
      <c r="U3" s="495"/>
      <c r="V3" s="466"/>
      <c r="W3" s="466"/>
      <c r="X3" s="466"/>
      <c r="Y3" s="466"/>
      <c r="Z3" s="466"/>
      <c r="AA3" s="466"/>
      <c r="AB3" s="466"/>
      <c r="AC3" s="466"/>
      <c r="AD3" s="467"/>
      <c r="AE3" s="467"/>
      <c r="AF3" s="467"/>
      <c r="AG3" s="467"/>
      <c r="AH3" s="467"/>
      <c r="AI3" s="467"/>
      <c r="AJ3" s="467"/>
      <c r="AK3" s="468"/>
      <c r="AL3" s="293"/>
      <c r="AM3" s="293"/>
      <c r="AN3" s="293"/>
      <c r="AO3" s="496" t="s">
        <v>189</v>
      </c>
      <c r="AP3" s="497"/>
      <c r="AQ3" s="497"/>
      <c r="AR3" s="497"/>
      <c r="AS3" s="497"/>
      <c r="AT3" s="497"/>
      <c r="AU3" s="497"/>
      <c r="AV3" s="497"/>
      <c r="AW3" s="497"/>
      <c r="AX3" s="497"/>
      <c r="AY3" s="497"/>
      <c r="AZ3" s="497"/>
      <c r="BA3" s="497"/>
      <c r="BB3" s="497"/>
      <c r="BC3" s="497"/>
      <c r="BD3" s="497"/>
      <c r="BE3" s="497"/>
      <c r="BF3" s="497"/>
      <c r="BG3" s="497"/>
      <c r="BH3" s="497"/>
      <c r="BI3" s="497"/>
      <c r="BJ3" s="497"/>
      <c r="BK3" s="497"/>
      <c r="BL3" s="497"/>
      <c r="BM3" s="497"/>
      <c r="BN3" s="497"/>
      <c r="BO3" s="497"/>
      <c r="BP3" s="497"/>
      <c r="BQ3" s="497"/>
      <c r="BR3" s="497"/>
      <c r="BS3" s="497"/>
      <c r="BT3" s="497"/>
      <c r="BU3" s="497"/>
      <c r="BV3" s="497"/>
      <c r="BW3" s="498"/>
      <c r="BX3" s="200"/>
      <c r="BY3" s="485" t="s">
        <v>190</v>
      </c>
      <c r="BZ3" s="486"/>
      <c r="CA3" s="486"/>
      <c r="CB3" s="486"/>
      <c r="CC3" s="487"/>
      <c r="CD3" s="476" t="s">
        <v>191</v>
      </c>
      <c r="CE3" s="476"/>
      <c r="CF3" s="476"/>
      <c r="CG3" s="476"/>
      <c r="CH3" s="477"/>
      <c r="CI3" s="478" t="s">
        <v>192</v>
      </c>
      <c r="CJ3" s="476"/>
      <c r="CK3" s="476"/>
      <c r="CL3" s="476"/>
      <c r="CM3" s="477"/>
      <c r="CN3" s="479" t="s">
        <v>185</v>
      </c>
      <c r="CO3" s="480"/>
      <c r="CP3" s="480"/>
      <c r="CQ3" s="480"/>
      <c r="CR3" s="480"/>
      <c r="CS3" s="480"/>
      <c r="CT3" s="480"/>
      <c r="CU3" s="480"/>
      <c r="CV3" s="480"/>
      <c r="CW3" s="480"/>
      <c r="CX3" s="480"/>
      <c r="CY3" s="480"/>
      <c r="CZ3" s="480"/>
      <c r="DA3" s="480"/>
      <c r="DB3" s="481"/>
      <c r="DC3" s="482" t="s">
        <v>186</v>
      </c>
      <c r="DD3" s="483"/>
      <c r="DE3" s="483"/>
      <c r="DF3" s="483"/>
      <c r="DG3" s="484"/>
      <c r="DH3" s="482" t="s">
        <v>187</v>
      </c>
      <c r="DI3" s="483"/>
      <c r="DJ3" s="483"/>
      <c r="DK3" s="483"/>
      <c r="DL3" s="484"/>
      <c r="DM3" s="482" t="s">
        <v>193</v>
      </c>
      <c r="DN3" s="483"/>
      <c r="DO3" s="483"/>
      <c r="DP3" s="483"/>
      <c r="DQ3" s="483"/>
      <c r="DR3" s="483"/>
      <c r="DS3" s="483"/>
      <c r="DT3" s="483"/>
      <c r="DU3" s="483"/>
      <c r="DV3" s="484"/>
      <c r="DW3" s="595" t="s">
        <v>179</v>
      </c>
      <c r="DX3" s="596"/>
      <c r="DY3" s="596"/>
      <c r="DZ3" s="596"/>
      <c r="EA3" s="596"/>
      <c r="EB3" s="596"/>
      <c r="EC3" s="596"/>
      <c r="ED3" s="596"/>
      <c r="EE3" s="596"/>
      <c r="EF3" s="596"/>
      <c r="EG3" s="596"/>
      <c r="EH3" s="596"/>
      <c r="EI3" s="596"/>
      <c r="EJ3" s="596"/>
      <c r="EK3" s="596"/>
      <c r="EL3" s="596"/>
      <c r="EM3" s="596"/>
      <c r="EN3" s="596"/>
      <c r="EO3" s="596"/>
      <c r="EP3" s="596"/>
      <c r="EQ3" s="596"/>
      <c r="ER3" s="596"/>
      <c r="ES3" s="596"/>
      <c r="ET3" s="596"/>
      <c r="EU3" s="596"/>
      <c r="EV3" s="596"/>
      <c r="EW3" s="596"/>
      <c r="EX3" s="596"/>
      <c r="EY3" s="596"/>
      <c r="EZ3" s="596"/>
      <c r="FA3" s="596"/>
      <c r="FB3" s="596"/>
      <c r="FC3" s="596"/>
      <c r="FD3" s="596"/>
      <c r="FE3" s="596"/>
      <c r="FF3" s="596"/>
      <c r="FG3" s="596"/>
      <c r="FH3" s="596"/>
      <c r="FI3" s="596"/>
      <c r="FJ3" s="597"/>
      <c r="FK3" s="598" t="s">
        <v>180</v>
      </c>
      <c r="FL3" s="599"/>
      <c r="FM3" s="599"/>
      <c r="FN3" s="599"/>
      <c r="FO3" s="599"/>
      <c r="FP3" s="599"/>
      <c r="FQ3" s="599"/>
      <c r="FR3" s="599"/>
      <c r="FS3" s="599"/>
      <c r="FT3" s="599"/>
      <c r="FU3" s="599"/>
      <c r="FV3" s="599"/>
      <c r="FW3" s="599"/>
      <c r="FX3" s="599"/>
      <c r="FY3" s="599"/>
      <c r="FZ3" s="599"/>
      <c r="GA3" s="599"/>
      <c r="GB3" s="599"/>
      <c r="GC3" s="599"/>
      <c r="GD3" s="599"/>
      <c r="GE3" s="599"/>
      <c r="GF3" s="599"/>
      <c r="GG3" s="599"/>
      <c r="GH3" s="599"/>
      <c r="GI3" s="599"/>
      <c r="GJ3" s="599"/>
      <c r="GK3" s="599"/>
      <c r="GL3" s="599"/>
      <c r="GM3" s="599"/>
      <c r="GN3" s="599"/>
      <c r="GO3" s="599"/>
      <c r="GP3" s="599"/>
      <c r="GQ3" s="599"/>
      <c r="GR3" s="599"/>
      <c r="GS3" s="599"/>
      <c r="GT3" s="599"/>
      <c r="GU3" s="599"/>
      <c r="GV3" s="600"/>
      <c r="GW3" s="600"/>
      <c r="GX3" s="600"/>
      <c r="GY3" s="578" t="s">
        <v>194</v>
      </c>
      <c r="GZ3" s="578"/>
      <c r="HA3" s="578"/>
      <c r="HB3" s="578"/>
      <c r="HC3" s="578"/>
      <c r="HD3" s="578"/>
      <c r="HE3" s="579" t="s">
        <v>311</v>
      </c>
      <c r="HF3" s="585" t="s">
        <v>310</v>
      </c>
      <c r="HG3" s="585" t="s">
        <v>309</v>
      </c>
      <c r="HH3" s="589" t="s">
        <v>278</v>
      </c>
      <c r="HI3" s="582" t="s">
        <v>308</v>
      </c>
      <c r="HJ3" s="583"/>
      <c r="HK3" s="583"/>
      <c r="HL3" s="584"/>
      <c r="HM3" s="565" t="s">
        <v>307</v>
      </c>
      <c r="HN3" s="563" t="s">
        <v>306</v>
      </c>
      <c r="HO3" s="575" t="s">
        <v>305</v>
      </c>
      <c r="HP3" s="549" t="s">
        <v>304</v>
      </c>
      <c r="HQ3" s="550"/>
      <c r="HR3" s="551"/>
      <c r="HS3" s="552" t="s">
        <v>303</v>
      </c>
      <c r="HT3" s="553"/>
      <c r="HU3" s="554"/>
      <c r="HV3" s="73"/>
      <c r="HW3" s="546" t="s">
        <v>302</v>
      </c>
      <c r="HX3" s="546" t="s">
        <v>301</v>
      </c>
      <c r="HY3" s="574" t="s">
        <v>300</v>
      </c>
      <c r="HZ3" s="202" t="s">
        <v>284</v>
      </c>
      <c r="IA3" s="565" t="s">
        <v>299</v>
      </c>
      <c r="IB3" s="570" t="s">
        <v>298</v>
      </c>
      <c r="IC3" s="73"/>
      <c r="ID3" s="73"/>
      <c r="IE3" s="73"/>
      <c r="IF3" s="73"/>
      <c r="IG3" s="73"/>
      <c r="IH3" s="73"/>
      <c r="II3" s="73"/>
      <c r="IJ3" s="73"/>
      <c r="IK3" s="73"/>
      <c r="IL3" s="73"/>
      <c r="IM3" s="73"/>
      <c r="IN3" s="73"/>
      <c r="IO3" s="73"/>
      <c r="IP3" s="73"/>
      <c r="IQ3" s="73"/>
      <c r="IR3" s="73"/>
      <c r="IS3" s="73"/>
      <c r="IT3" s="73"/>
      <c r="IU3" s="73"/>
      <c r="IV3" s="73"/>
      <c r="IW3" s="73"/>
      <c r="IX3" s="73"/>
      <c r="IY3" s="73"/>
      <c r="IZ3" s="73"/>
      <c r="JA3" s="73"/>
      <c r="JB3" s="73"/>
      <c r="JC3" s="73"/>
      <c r="JD3" s="73"/>
      <c r="JE3" s="73"/>
      <c r="JF3" s="73"/>
      <c r="JG3" s="73"/>
      <c r="JH3" s="73"/>
      <c r="JI3" s="73"/>
      <c r="JJ3" s="73"/>
      <c r="JK3" s="73"/>
      <c r="JL3" s="73"/>
      <c r="JM3" s="73"/>
      <c r="JN3" s="73"/>
      <c r="JO3" s="73"/>
      <c r="JP3" s="73"/>
      <c r="JQ3" s="73"/>
      <c r="JR3" s="73"/>
      <c r="JS3" s="73"/>
      <c r="JT3" s="73"/>
      <c r="JU3" s="73"/>
      <c r="JV3" s="73"/>
      <c r="JW3" s="73"/>
      <c r="JX3" s="73"/>
      <c r="JY3" s="73"/>
      <c r="JZ3" s="73"/>
      <c r="KA3" s="73"/>
      <c r="KB3" s="73"/>
      <c r="KC3" s="73"/>
      <c r="KD3" s="73"/>
      <c r="KE3" s="73"/>
      <c r="KF3" s="73"/>
      <c r="KG3" s="73"/>
      <c r="KH3" s="73"/>
      <c r="KI3" s="73"/>
      <c r="KJ3" s="73"/>
      <c r="KK3" s="73"/>
      <c r="KL3" s="73"/>
      <c r="KM3" s="73"/>
      <c r="KN3" s="73"/>
      <c r="KO3" s="73"/>
      <c r="KP3" s="73"/>
      <c r="KQ3" s="73"/>
      <c r="KR3" s="73"/>
      <c r="KS3" s="73"/>
      <c r="KT3" s="73"/>
      <c r="KU3" s="73"/>
      <c r="KV3" s="73"/>
      <c r="KW3" s="73"/>
      <c r="KX3" s="73"/>
    </row>
    <row r="4" spans="1:310" s="74" customFormat="1" ht="42" customHeight="1" thickBot="1">
      <c r="A4" s="489"/>
      <c r="B4" s="288"/>
      <c r="C4" s="288"/>
      <c r="D4" s="459" t="s">
        <v>195</v>
      </c>
      <c r="E4" s="460"/>
      <c r="F4" s="460"/>
      <c r="G4" s="461"/>
      <c r="H4" s="459" t="s">
        <v>196</v>
      </c>
      <c r="I4" s="460"/>
      <c r="J4" s="460"/>
      <c r="K4" s="461"/>
      <c r="L4" s="199" t="s">
        <v>195</v>
      </c>
      <c r="M4" s="75" t="s">
        <v>196</v>
      </c>
      <c r="N4" s="295" t="s">
        <v>196</v>
      </c>
      <c r="O4" s="76" t="s">
        <v>195</v>
      </c>
      <c r="P4" s="505" t="s">
        <v>196</v>
      </c>
      <c r="Q4" s="506"/>
      <c r="R4" s="294" t="s">
        <v>196</v>
      </c>
      <c r="S4" s="294" t="s">
        <v>196</v>
      </c>
      <c r="T4" s="77" t="s">
        <v>195</v>
      </c>
      <c r="U4" s="294" t="s">
        <v>196</v>
      </c>
      <c r="V4" s="507" t="s">
        <v>195</v>
      </c>
      <c r="W4" s="508"/>
      <c r="X4" s="508"/>
      <c r="Y4" s="509"/>
      <c r="Z4" s="510" t="s">
        <v>196</v>
      </c>
      <c r="AA4" s="508"/>
      <c r="AB4" s="508"/>
      <c r="AC4" s="511"/>
      <c r="AD4" s="512" t="s">
        <v>195</v>
      </c>
      <c r="AE4" s="513"/>
      <c r="AF4" s="513"/>
      <c r="AG4" s="514"/>
      <c r="AH4" s="468" t="s">
        <v>196</v>
      </c>
      <c r="AI4" s="513"/>
      <c r="AJ4" s="513"/>
      <c r="AK4" s="513"/>
      <c r="AL4" s="293"/>
      <c r="AM4" s="293"/>
      <c r="AN4" s="293"/>
      <c r="AO4" s="456" t="s">
        <v>195</v>
      </c>
      <c r="AP4" s="457"/>
      <c r="AQ4" s="457"/>
      <c r="AR4" s="457"/>
      <c r="AS4" s="457"/>
      <c r="AT4" s="457"/>
      <c r="AU4" s="457"/>
      <c r="AV4" s="457"/>
      <c r="AW4" s="457"/>
      <c r="AX4" s="457"/>
      <c r="AY4" s="457"/>
      <c r="AZ4" s="457"/>
      <c r="BA4" s="457"/>
      <c r="BB4" s="457"/>
      <c r="BC4" s="458"/>
      <c r="BD4" s="78"/>
      <c r="BE4" s="78"/>
      <c r="BF4" s="78"/>
      <c r="BG4" s="78"/>
      <c r="BH4" s="79"/>
      <c r="BI4" s="522" t="s">
        <v>196</v>
      </c>
      <c r="BJ4" s="523"/>
      <c r="BK4" s="523"/>
      <c r="BL4" s="523"/>
      <c r="BM4" s="523"/>
      <c r="BN4" s="523"/>
      <c r="BO4" s="523"/>
      <c r="BP4" s="523"/>
      <c r="BQ4" s="523"/>
      <c r="BR4" s="523"/>
      <c r="BS4" s="523"/>
      <c r="BT4" s="523"/>
      <c r="BU4" s="523"/>
      <c r="BV4" s="523"/>
      <c r="BW4" s="524"/>
      <c r="BX4" s="80"/>
      <c r="BY4" s="526" t="s">
        <v>195</v>
      </c>
      <c r="BZ4" s="526"/>
      <c r="CA4" s="526"/>
      <c r="CB4" s="526"/>
      <c r="CC4" s="527"/>
      <c r="CD4" s="525" t="s">
        <v>196</v>
      </c>
      <c r="CE4" s="526"/>
      <c r="CF4" s="526"/>
      <c r="CG4" s="526"/>
      <c r="CH4" s="527"/>
      <c r="CI4" s="525" t="s">
        <v>196</v>
      </c>
      <c r="CJ4" s="526"/>
      <c r="CK4" s="526"/>
      <c r="CL4" s="526"/>
      <c r="CM4" s="527"/>
      <c r="CN4" s="528" t="s">
        <v>195</v>
      </c>
      <c r="CO4" s="529"/>
      <c r="CP4" s="529"/>
      <c r="CQ4" s="529"/>
      <c r="CR4" s="530"/>
      <c r="CS4" s="531" t="s">
        <v>196</v>
      </c>
      <c r="CT4" s="532"/>
      <c r="CU4" s="532"/>
      <c r="CV4" s="532"/>
      <c r="CW4" s="532"/>
      <c r="CX4" s="532"/>
      <c r="CY4" s="532"/>
      <c r="CZ4" s="532"/>
      <c r="DA4" s="532"/>
      <c r="DB4" s="533"/>
      <c r="DC4" s="534" t="s">
        <v>196</v>
      </c>
      <c r="DD4" s="535"/>
      <c r="DE4" s="535"/>
      <c r="DF4" s="535"/>
      <c r="DG4" s="535"/>
      <c r="DH4" s="534" t="s">
        <v>196</v>
      </c>
      <c r="DI4" s="535"/>
      <c r="DJ4" s="535"/>
      <c r="DK4" s="535"/>
      <c r="DL4" s="535"/>
      <c r="DM4" s="528" t="s">
        <v>195</v>
      </c>
      <c r="DN4" s="529"/>
      <c r="DO4" s="529"/>
      <c r="DP4" s="529"/>
      <c r="DQ4" s="530"/>
      <c r="DR4" s="534" t="s">
        <v>196</v>
      </c>
      <c r="DS4" s="535"/>
      <c r="DT4" s="535"/>
      <c r="DU4" s="535"/>
      <c r="DV4" s="594"/>
      <c r="DW4" s="601" t="s">
        <v>195</v>
      </c>
      <c r="DX4" s="602"/>
      <c r="DY4" s="602"/>
      <c r="DZ4" s="602"/>
      <c r="EA4" s="602"/>
      <c r="EB4" s="602"/>
      <c r="EC4" s="602"/>
      <c r="ED4" s="602"/>
      <c r="EE4" s="602"/>
      <c r="EF4" s="602"/>
      <c r="EG4" s="602"/>
      <c r="EH4" s="602"/>
      <c r="EI4" s="602"/>
      <c r="EJ4" s="602"/>
      <c r="EK4" s="602"/>
      <c r="EL4" s="602"/>
      <c r="EM4" s="602"/>
      <c r="EN4" s="602"/>
      <c r="EO4" s="602"/>
      <c r="EP4" s="603"/>
      <c r="EQ4" s="534" t="s">
        <v>196</v>
      </c>
      <c r="ER4" s="535"/>
      <c r="ES4" s="535"/>
      <c r="ET4" s="535"/>
      <c r="EU4" s="535"/>
      <c r="EV4" s="535"/>
      <c r="EW4" s="535"/>
      <c r="EX4" s="535"/>
      <c r="EY4" s="535"/>
      <c r="EZ4" s="535"/>
      <c r="FA4" s="535"/>
      <c r="FB4" s="535"/>
      <c r="FC4" s="535"/>
      <c r="FD4" s="535"/>
      <c r="FE4" s="535"/>
      <c r="FF4" s="535"/>
      <c r="FG4" s="535"/>
      <c r="FH4" s="535"/>
      <c r="FI4" s="535"/>
      <c r="FJ4" s="594"/>
      <c r="FK4" s="536" t="s">
        <v>195</v>
      </c>
      <c r="FL4" s="536"/>
      <c r="FM4" s="536"/>
      <c r="FN4" s="536"/>
      <c r="FO4" s="536"/>
      <c r="FP4" s="536"/>
      <c r="FQ4" s="536"/>
      <c r="FR4" s="536"/>
      <c r="FS4" s="536"/>
      <c r="FT4" s="536"/>
      <c r="FU4" s="536"/>
      <c r="FV4" s="536"/>
      <c r="FW4" s="536"/>
      <c r="FX4" s="536"/>
      <c r="FY4" s="536"/>
      <c r="FZ4" s="536"/>
      <c r="GA4" s="536"/>
      <c r="GB4" s="536"/>
      <c r="GC4" s="536"/>
      <c r="GD4" s="537"/>
      <c r="GE4" s="580" t="s">
        <v>196</v>
      </c>
      <c r="GF4" s="581"/>
      <c r="GG4" s="581"/>
      <c r="GH4" s="581"/>
      <c r="GI4" s="581"/>
      <c r="GJ4" s="581"/>
      <c r="GK4" s="581"/>
      <c r="GL4" s="581"/>
      <c r="GM4" s="581"/>
      <c r="GN4" s="581"/>
      <c r="GO4" s="581"/>
      <c r="GP4" s="581"/>
      <c r="GQ4" s="581"/>
      <c r="GR4" s="581"/>
      <c r="GS4" s="581"/>
      <c r="GT4" s="581"/>
      <c r="GU4" s="581"/>
      <c r="GV4" s="581"/>
      <c r="GW4" s="581"/>
      <c r="GX4" s="581"/>
      <c r="GY4" s="578"/>
      <c r="GZ4" s="578"/>
      <c r="HA4" s="578"/>
      <c r="HB4" s="578"/>
      <c r="HC4" s="578"/>
      <c r="HD4" s="578"/>
      <c r="HE4" s="579"/>
      <c r="HF4" s="586"/>
      <c r="HG4" s="586"/>
      <c r="HH4" s="589"/>
      <c r="HI4" s="575" t="s">
        <v>293</v>
      </c>
      <c r="HJ4" s="575" t="s">
        <v>292</v>
      </c>
      <c r="HK4" s="568" t="s">
        <v>296</v>
      </c>
      <c r="HL4" s="292" t="s">
        <v>297</v>
      </c>
      <c r="HM4" s="566"/>
      <c r="HN4" s="564"/>
      <c r="HO4" s="576"/>
      <c r="HP4" s="547" t="s">
        <v>296</v>
      </c>
      <c r="HQ4" s="555" t="s">
        <v>30</v>
      </c>
      <c r="HR4" s="556"/>
      <c r="HS4" s="557" t="s">
        <v>296</v>
      </c>
      <c r="HT4" s="291" t="s">
        <v>293</v>
      </c>
      <c r="HU4" s="291" t="s">
        <v>292</v>
      </c>
      <c r="HV4" s="73"/>
      <c r="HW4" s="546"/>
      <c r="HX4" s="546"/>
      <c r="HY4" s="574"/>
      <c r="HZ4" s="571" t="s">
        <v>295</v>
      </c>
      <c r="IA4" s="566"/>
      <c r="IB4" s="570"/>
      <c r="IC4" s="73"/>
      <c r="ID4" s="73"/>
      <c r="IE4" s="73"/>
      <c r="IF4" s="73"/>
      <c r="IG4" s="73"/>
      <c r="IH4" s="73"/>
      <c r="II4" s="73"/>
      <c r="IJ4" s="73"/>
      <c r="IK4" s="73"/>
      <c r="IL4" s="73"/>
      <c r="IM4" s="73"/>
      <c r="IN4" s="73"/>
      <c r="IO4" s="73"/>
      <c r="IP4" s="73"/>
      <c r="IQ4" s="73"/>
      <c r="IR4" s="73"/>
      <c r="IS4" s="73"/>
      <c r="IT4" s="73"/>
      <c r="IU4" s="73"/>
      <c r="IV4" s="73"/>
      <c r="IW4" s="73"/>
      <c r="IX4" s="73"/>
      <c r="IY4" s="73"/>
      <c r="IZ4" s="73"/>
      <c r="JA4" s="73"/>
      <c r="JB4" s="73"/>
      <c r="JC4" s="73"/>
      <c r="JD4" s="73"/>
      <c r="JE4" s="73"/>
      <c r="JF4" s="73"/>
      <c r="JG4" s="73"/>
      <c r="JH4" s="73"/>
      <c r="JI4" s="73"/>
      <c r="JJ4" s="73"/>
      <c r="JK4" s="73"/>
      <c r="JL4" s="73"/>
      <c r="JM4" s="73"/>
      <c r="JN4" s="73"/>
      <c r="JO4" s="73"/>
      <c r="JP4" s="73"/>
      <c r="JQ4" s="73"/>
      <c r="JR4" s="73"/>
      <c r="JS4" s="73"/>
      <c r="JT4" s="73"/>
      <c r="JU4" s="73"/>
      <c r="JV4" s="73"/>
      <c r="JW4" s="73"/>
      <c r="JX4" s="73"/>
      <c r="JY4" s="73"/>
      <c r="JZ4" s="73"/>
      <c r="KA4" s="73"/>
      <c r="KB4" s="73"/>
      <c r="KC4" s="73"/>
      <c r="KD4" s="73"/>
      <c r="KE4" s="73"/>
      <c r="KF4" s="73"/>
      <c r="KG4" s="73"/>
      <c r="KH4" s="73"/>
      <c r="KI4" s="73"/>
      <c r="KJ4" s="73"/>
      <c r="KK4" s="73"/>
      <c r="KL4" s="73"/>
      <c r="KM4" s="73"/>
      <c r="KN4" s="73"/>
      <c r="KO4" s="73"/>
      <c r="KP4" s="73"/>
      <c r="KQ4" s="73"/>
      <c r="KR4" s="73"/>
      <c r="KS4" s="73"/>
      <c r="KT4" s="73"/>
      <c r="KU4" s="73"/>
      <c r="KV4" s="73"/>
      <c r="KW4" s="73"/>
      <c r="KX4" s="73"/>
    </row>
    <row r="5" spans="1:310" s="74" customFormat="1" ht="25.5" customHeight="1">
      <c r="A5" s="489"/>
      <c r="B5" s="288"/>
      <c r="C5" s="288"/>
      <c r="D5" s="81" t="s">
        <v>197</v>
      </c>
      <c r="E5" s="82" t="s">
        <v>198</v>
      </c>
      <c r="F5" s="82" t="s">
        <v>199</v>
      </c>
      <c r="G5" s="82" t="s">
        <v>200</v>
      </c>
      <c r="H5" s="82" t="s">
        <v>197</v>
      </c>
      <c r="I5" s="82" t="s">
        <v>198</v>
      </c>
      <c r="J5" s="82" t="s">
        <v>199</v>
      </c>
      <c r="K5" s="82" t="s">
        <v>200</v>
      </c>
      <c r="L5" s="82" t="s">
        <v>199</v>
      </c>
      <c r="M5" s="82" t="s">
        <v>199</v>
      </c>
      <c r="N5" s="76" t="s">
        <v>199</v>
      </c>
      <c r="O5" s="76" t="s">
        <v>199</v>
      </c>
      <c r="P5" s="76" t="s">
        <v>198</v>
      </c>
      <c r="Q5" s="76" t="s">
        <v>199</v>
      </c>
      <c r="R5" s="83" t="s">
        <v>199</v>
      </c>
      <c r="S5" s="84" t="s">
        <v>199</v>
      </c>
      <c r="T5" s="84" t="s">
        <v>199</v>
      </c>
      <c r="U5" s="84" t="s">
        <v>199</v>
      </c>
      <c r="V5" s="85" t="s">
        <v>197</v>
      </c>
      <c r="W5" s="203" t="s">
        <v>198</v>
      </c>
      <c r="X5" s="203" t="s">
        <v>199</v>
      </c>
      <c r="Y5" s="203" t="s">
        <v>200</v>
      </c>
      <c r="Z5" s="203" t="s">
        <v>197</v>
      </c>
      <c r="AA5" s="203" t="s">
        <v>198</v>
      </c>
      <c r="AB5" s="203" t="s">
        <v>199</v>
      </c>
      <c r="AC5" s="86" t="s">
        <v>200</v>
      </c>
      <c r="AD5" s="87" t="s">
        <v>197</v>
      </c>
      <c r="AE5" s="201" t="s">
        <v>198</v>
      </c>
      <c r="AF5" s="201" t="s">
        <v>199</v>
      </c>
      <c r="AG5" s="201" t="s">
        <v>200</v>
      </c>
      <c r="AH5" s="201" t="s">
        <v>197</v>
      </c>
      <c r="AI5" s="201" t="s">
        <v>198</v>
      </c>
      <c r="AJ5" s="201" t="s">
        <v>199</v>
      </c>
      <c r="AK5" s="290" t="s">
        <v>200</v>
      </c>
      <c r="AL5" s="289"/>
      <c r="AM5" s="289"/>
      <c r="AN5" s="289"/>
      <c r="AO5" s="515" t="s">
        <v>197</v>
      </c>
      <c r="AP5" s="516"/>
      <c r="AQ5" s="516"/>
      <c r="AR5" s="516"/>
      <c r="AS5" s="517"/>
      <c r="AT5" s="515" t="s">
        <v>198</v>
      </c>
      <c r="AU5" s="516"/>
      <c r="AV5" s="516"/>
      <c r="AW5" s="516"/>
      <c r="AX5" s="517"/>
      <c r="AY5" s="515" t="s">
        <v>199</v>
      </c>
      <c r="AZ5" s="516"/>
      <c r="BA5" s="516"/>
      <c r="BB5" s="516"/>
      <c r="BC5" s="517"/>
      <c r="BD5" s="515" t="s">
        <v>200</v>
      </c>
      <c r="BE5" s="516"/>
      <c r="BF5" s="516"/>
      <c r="BG5" s="516"/>
      <c r="BH5" s="517"/>
      <c r="BI5" s="515" t="s">
        <v>197</v>
      </c>
      <c r="BJ5" s="516"/>
      <c r="BK5" s="516"/>
      <c r="BL5" s="516"/>
      <c r="BM5" s="517"/>
      <c r="BN5" s="515" t="s">
        <v>198</v>
      </c>
      <c r="BO5" s="516"/>
      <c r="BP5" s="516"/>
      <c r="BQ5" s="516"/>
      <c r="BR5" s="517"/>
      <c r="BS5" s="515" t="s">
        <v>199</v>
      </c>
      <c r="BT5" s="516"/>
      <c r="BU5" s="516"/>
      <c r="BV5" s="516"/>
      <c r="BW5" s="517"/>
      <c r="BX5" s="204"/>
      <c r="BY5" s="542" t="s">
        <v>199</v>
      </c>
      <c r="BZ5" s="542"/>
      <c r="CA5" s="542"/>
      <c r="CB5" s="542"/>
      <c r="CC5" s="543"/>
      <c r="CD5" s="515" t="s">
        <v>199</v>
      </c>
      <c r="CE5" s="516"/>
      <c r="CF5" s="516"/>
      <c r="CG5" s="516"/>
      <c r="CH5" s="544"/>
      <c r="CI5" s="515" t="s">
        <v>199</v>
      </c>
      <c r="CJ5" s="516"/>
      <c r="CK5" s="516"/>
      <c r="CL5" s="516"/>
      <c r="CM5" s="516"/>
      <c r="CN5" s="538" t="s">
        <v>199</v>
      </c>
      <c r="CO5" s="539"/>
      <c r="CP5" s="539"/>
      <c r="CQ5" s="539"/>
      <c r="CR5" s="540"/>
      <c r="CS5" s="538" t="s">
        <v>198</v>
      </c>
      <c r="CT5" s="539"/>
      <c r="CU5" s="539"/>
      <c r="CV5" s="539"/>
      <c r="CW5" s="540"/>
      <c r="CX5" s="538" t="s">
        <v>199</v>
      </c>
      <c r="CY5" s="539"/>
      <c r="CZ5" s="539"/>
      <c r="DA5" s="539"/>
      <c r="DB5" s="540"/>
      <c r="DC5" s="541" t="s">
        <v>199</v>
      </c>
      <c r="DD5" s="542"/>
      <c r="DE5" s="542"/>
      <c r="DF5" s="542"/>
      <c r="DG5" s="543"/>
      <c r="DH5" s="541" t="s">
        <v>199</v>
      </c>
      <c r="DI5" s="542"/>
      <c r="DJ5" s="542"/>
      <c r="DK5" s="542"/>
      <c r="DL5" s="543"/>
      <c r="DM5" s="515" t="s">
        <v>199</v>
      </c>
      <c r="DN5" s="516"/>
      <c r="DO5" s="516"/>
      <c r="DP5" s="516"/>
      <c r="DQ5" s="517"/>
      <c r="DR5" s="515" t="s">
        <v>199</v>
      </c>
      <c r="DS5" s="516"/>
      <c r="DT5" s="516"/>
      <c r="DU5" s="516"/>
      <c r="DV5" s="517"/>
      <c r="DW5" s="515" t="s">
        <v>197</v>
      </c>
      <c r="DX5" s="516"/>
      <c r="DY5" s="516"/>
      <c r="DZ5" s="516"/>
      <c r="EA5" s="517"/>
      <c r="EB5" s="515" t="s">
        <v>198</v>
      </c>
      <c r="EC5" s="516"/>
      <c r="ED5" s="516"/>
      <c r="EE5" s="516"/>
      <c r="EF5" s="517"/>
      <c r="EG5" s="515" t="s">
        <v>199</v>
      </c>
      <c r="EH5" s="516"/>
      <c r="EI5" s="516"/>
      <c r="EJ5" s="516"/>
      <c r="EK5" s="517"/>
      <c r="EL5" s="515" t="s">
        <v>200</v>
      </c>
      <c r="EM5" s="516"/>
      <c r="EN5" s="516"/>
      <c r="EO5" s="516"/>
      <c r="EP5" s="517"/>
      <c r="EQ5" s="515" t="s">
        <v>197</v>
      </c>
      <c r="ER5" s="516"/>
      <c r="ES5" s="516"/>
      <c r="ET5" s="516"/>
      <c r="EU5" s="517"/>
      <c r="EV5" s="515" t="s">
        <v>198</v>
      </c>
      <c r="EW5" s="516"/>
      <c r="EX5" s="516"/>
      <c r="EY5" s="516"/>
      <c r="EZ5" s="517"/>
      <c r="FA5" s="515" t="s">
        <v>199</v>
      </c>
      <c r="FB5" s="516"/>
      <c r="FC5" s="516"/>
      <c r="FD5" s="516"/>
      <c r="FE5" s="517"/>
      <c r="FF5" s="515" t="s">
        <v>200</v>
      </c>
      <c r="FG5" s="516"/>
      <c r="FH5" s="516"/>
      <c r="FI5" s="516"/>
      <c r="FJ5" s="544"/>
      <c r="FK5" s="539" t="s">
        <v>197</v>
      </c>
      <c r="FL5" s="539"/>
      <c r="FM5" s="539"/>
      <c r="FN5" s="539"/>
      <c r="FO5" s="540"/>
      <c r="FP5" s="538" t="s">
        <v>198</v>
      </c>
      <c r="FQ5" s="539"/>
      <c r="FR5" s="539"/>
      <c r="FS5" s="539"/>
      <c r="FT5" s="540"/>
      <c r="FU5" s="538" t="s">
        <v>199</v>
      </c>
      <c r="FV5" s="539"/>
      <c r="FW5" s="539"/>
      <c r="FX5" s="539"/>
      <c r="FY5" s="540"/>
      <c r="FZ5" s="538" t="s">
        <v>200</v>
      </c>
      <c r="GA5" s="539"/>
      <c r="GB5" s="539"/>
      <c r="GC5" s="539"/>
      <c r="GD5" s="540"/>
      <c r="GE5" s="538" t="s">
        <v>197</v>
      </c>
      <c r="GF5" s="539"/>
      <c r="GG5" s="539"/>
      <c r="GH5" s="539"/>
      <c r="GI5" s="540"/>
      <c r="GJ5" s="538" t="s">
        <v>198</v>
      </c>
      <c r="GK5" s="539"/>
      <c r="GL5" s="539"/>
      <c r="GM5" s="539"/>
      <c r="GN5" s="540"/>
      <c r="GO5" s="538" t="s">
        <v>199</v>
      </c>
      <c r="GP5" s="539"/>
      <c r="GQ5" s="539"/>
      <c r="GR5" s="539"/>
      <c r="GS5" s="540"/>
      <c r="GT5" s="538" t="s">
        <v>200</v>
      </c>
      <c r="GU5" s="539"/>
      <c r="GV5" s="539"/>
      <c r="GW5" s="539"/>
      <c r="GX5" s="539"/>
      <c r="GY5" s="578"/>
      <c r="GZ5" s="578"/>
      <c r="HA5" s="578"/>
      <c r="HB5" s="578"/>
      <c r="HC5" s="578"/>
      <c r="HD5" s="578"/>
      <c r="HE5" s="579"/>
      <c r="HF5" s="586"/>
      <c r="HG5" s="586"/>
      <c r="HH5" s="589"/>
      <c r="HI5" s="576"/>
      <c r="HJ5" s="576"/>
      <c r="HK5" s="569"/>
      <c r="HL5" s="559" t="s">
        <v>294</v>
      </c>
      <c r="HM5" s="566"/>
      <c r="HN5" s="564"/>
      <c r="HO5" s="576"/>
      <c r="HP5" s="548"/>
      <c r="HQ5" s="565" t="s">
        <v>293</v>
      </c>
      <c r="HR5" s="565" t="s">
        <v>292</v>
      </c>
      <c r="HS5" s="558"/>
      <c r="HT5" s="285"/>
      <c r="HU5" s="285"/>
      <c r="HV5" s="73"/>
      <c r="HW5" s="546"/>
      <c r="HX5" s="546"/>
      <c r="HY5" s="574"/>
      <c r="HZ5" s="572"/>
      <c r="IA5" s="566"/>
      <c r="IB5" s="570"/>
      <c r="IC5" s="73"/>
      <c r="ID5" s="73"/>
      <c r="IE5" s="73"/>
      <c r="IF5" s="73"/>
      <c r="IG5" s="73"/>
      <c r="IH5" s="73"/>
      <c r="II5" s="73"/>
      <c r="IJ5" s="73"/>
      <c r="IK5" s="73"/>
      <c r="IL5" s="73"/>
      <c r="IM5" s="73"/>
      <c r="IN5" s="73"/>
      <c r="IO5" s="73"/>
      <c r="IP5" s="73"/>
      <c r="IQ5" s="73"/>
      <c r="IR5" s="73"/>
      <c r="IS5" s="73"/>
      <c r="IT5" s="73"/>
      <c r="IU5" s="73"/>
      <c r="IV5" s="73"/>
      <c r="IW5" s="73"/>
      <c r="IX5" s="73"/>
      <c r="IY5" s="73"/>
      <c r="IZ5" s="73"/>
      <c r="JA5" s="73"/>
      <c r="JB5" s="73"/>
      <c r="JC5" s="73"/>
      <c r="JD5" s="73"/>
      <c r="JE5" s="73"/>
      <c r="JF5" s="73"/>
      <c r="JG5" s="73"/>
      <c r="JH5" s="73"/>
      <c r="JI5" s="73"/>
      <c r="JJ5" s="73"/>
      <c r="JK5" s="73"/>
      <c r="JL5" s="73"/>
      <c r="JM5" s="73"/>
      <c r="JN5" s="73"/>
      <c r="JO5" s="73"/>
      <c r="JP5" s="73"/>
      <c r="JQ5" s="73"/>
      <c r="JR5" s="73"/>
      <c r="JS5" s="73"/>
      <c r="JT5" s="73"/>
      <c r="JU5" s="73"/>
      <c r="JV5" s="73"/>
      <c r="JW5" s="73"/>
      <c r="JX5" s="73"/>
      <c r="JY5" s="73"/>
      <c r="JZ5" s="73"/>
      <c r="KA5" s="73"/>
      <c r="KB5" s="73"/>
      <c r="KC5" s="73"/>
      <c r="KD5" s="73"/>
      <c r="KE5" s="73"/>
      <c r="KF5" s="73"/>
      <c r="KG5" s="73"/>
      <c r="KH5" s="73"/>
      <c r="KI5" s="73"/>
      <c r="KJ5" s="73"/>
      <c r="KK5" s="73"/>
      <c r="KL5" s="73"/>
      <c r="KM5" s="73"/>
      <c r="KN5" s="73"/>
      <c r="KO5" s="73"/>
      <c r="KP5" s="73"/>
      <c r="KQ5" s="73"/>
      <c r="KR5" s="73"/>
      <c r="KS5" s="73"/>
      <c r="KT5" s="73"/>
      <c r="KU5" s="73"/>
      <c r="KV5" s="73"/>
      <c r="KW5" s="73"/>
      <c r="KX5" s="73"/>
    </row>
    <row r="6" spans="1:310" s="44" customFormat="1" ht="18.75" customHeight="1">
      <c r="A6" s="489"/>
      <c r="B6" s="288"/>
      <c r="C6" s="288"/>
      <c r="D6" s="283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9"/>
      <c r="S6" s="282"/>
      <c r="T6" s="89"/>
      <c r="U6" s="282"/>
      <c r="V6" s="90"/>
      <c r="W6" s="90"/>
      <c r="X6" s="90"/>
      <c r="Y6" s="90"/>
      <c r="Z6" s="90"/>
      <c r="AA6" s="90"/>
      <c r="AB6" s="90"/>
      <c r="AC6" s="90"/>
      <c r="AD6" s="281"/>
      <c r="AE6" s="91"/>
      <c r="AF6" s="91"/>
      <c r="AG6" s="91"/>
      <c r="AH6" s="91"/>
      <c r="AI6" s="91"/>
      <c r="AJ6" s="91"/>
      <c r="AK6" s="280"/>
      <c r="AL6" s="502" t="s">
        <v>195</v>
      </c>
      <c r="AM6" s="502" t="s">
        <v>196</v>
      </c>
      <c r="AN6" s="503" t="s">
        <v>272</v>
      </c>
      <c r="AO6" s="518" t="s">
        <v>176</v>
      </c>
      <c r="AP6" s="499" t="s">
        <v>30</v>
      </c>
      <c r="AQ6" s="500"/>
      <c r="AR6" s="500"/>
      <c r="AS6" s="501"/>
      <c r="AT6" s="518" t="s">
        <v>176</v>
      </c>
      <c r="AU6" s="499" t="s">
        <v>30</v>
      </c>
      <c r="AV6" s="500"/>
      <c r="AW6" s="500"/>
      <c r="AX6" s="501"/>
      <c r="AY6" s="518" t="s">
        <v>176</v>
      </c>
      <c r="AZ6" s="499" t="s">
        <v>30</v>
      </c>
      <c r="BA6" s="500"/>
      <c r="BB6" s="500"/>
      <c r="BC6" s="501"/>
      <c r="BD6" s="518" t="s">
        <v>176</v>
      </c>
      <c r="BE6" s="499" t="s">
        <v>30</v>
      </c>
      <c r="BF6" s="500"/>
      <c r="BG6" s="500"/>
      <c r="BH6" s="501"/>
      <c r="BI6" s="518" t="s">
        <v>176</v>
      </c>
      <c r="BJ6" s="499" t="s">
        <v>30</v>
      </c>
      <c r="BK6" s="500"/>
      <c r="BL6" s="500"/>
      <c r="BM6" s="501"/>
      <c r="BN6" s="518" t="s">
        <v>176</v>
      </c>
      <c r="BO6" s="499" t="s">
        <v>30</v>
      </c>
      <c r="BP6" s="500"/>
      <c r="BQ6" s="500"/>
      <c r="BR6" s="501"/>
      <c r="BS6" s="518" t="s">
        <v>176</v>
      </c>
      <c r="BT6" s="499" t="s">
        <v>30</v>
      </c>
      <c r="BU6" s="500"/>
      <c r="BV6" s="500"/>
      <c r="BW6" s="501"/>
      <c r="BX6" s="287"/>
      <c r="BY6" s="518" t="s">
        <v>176</v>
      </c>
      <c r="BZ6" s="499" t="s">
        <v>30</v>
      </c>
      <c r="CA6" s="500"/>
      <c r="CB6" s="500"/>
      <c r="CC6" s="545"/>
      <c r="CD6" s="518" t="s">
        <v>176</v>
      </c>
      <c r="CE6" s="499" t="s">
        <v>30</v>
      </c>
      <c r="CF6" s="500"/>
      <c r="CG6" s="500"/>
      <c r="CH6" s="545"/>
      <c r="CI6" s="518" t="s">
        <v>176</v>
      </c>
      <c r="CJ6" s="499" t="s">
        <v>30</v>
      </c>
      <c r="CK6" s="500"/>
      <c r="CL6" s="500"/>
      <c r="CM6" s="501"/>
      <c r="CN6" s="590" t="s">
        <v>176</v>
      </c>
      <c r="CO6" s="591" t="s">
        <v>30</v>
      </c>
      <c r="CP6" s="592"/>
      <c r="CQ6" s="592"/>
      <c r="CR6" s="593"/>
      <c r="CS6" s="590" t="s">
        <v>176</v>
      </c>
      <c r="CT6" s="591" t="s">
        <v>30</v>
      </c>
      <c r="CU6" s="592"/>
      <c r="CV6" s="592"/>
      <c r="CW6" s="593"/>
      <c r="CX6" s="518" t="s">
        <v>176</v>
      </c>
      <c r="CY6" s="499" t="s">
        <v>30</v>
      </c>
      <c r="CZ6" s="500"/>
      <c r="DA6" s="500"/>
      <c r="DB6" s="501"/>
      <c r="DC6" s="286" t="s">
        <v>176</v>
      </c>
      <c r="DD6" s="499" t="s">
        <v>30</v>
      </c>
      <c r="DE6" s="500"/>
      <c r="DF6" s="500"/>
      <c r="DG6" s="545"/>
      <c r="DH6" s="286" t="s">
        <v>176</v>
      </c>
      <c r="DI6" s="499" t="s">
        <v>30</v>
      </c>
      <c r="DJ6" s="500"/>
      <c r="DK6" s="500"/>
      <c r="DL6" s="545"/>
      <c r="DM6" s="518" t="s">
        <v>176</v>
      </c>
      <c r="DN6" s="499" t="s">
        <v>30</v>
      </c>
      <c r="DO6" s="500"/>
      <c r="DP6" s="500"/>
      <c r="DQ6" s="501"/>
      <c r="DR6" s="518" t="s">
        <v>176</v>
      </c>
      <c r="DS6" s="499" t="s">
        <v>30</v>
      </c>
      <c r="DT6" s="500"/>
      <c r="DU6" s="500"/>
      <c r="DV6" s="545"/>
      <c r="DW6" s="518" t="s">
        <v>176</v>
      </c>
      <c r="DX6" s="499" t="s">
        <v>30</v>
      </c>
      <c r="DY6" s="500"/>
      <c r="DZ6" s="500"/>
      <c r="EA6" s="501"/>
      <c r="EB6" s="518" t="s">
        <v>176</v>
      </c>
      <c r="EC6" s="499" t="s">
        <v>30</v>
      </c>
      <c r="ED6" s="500"/>
      <c r="EE6" s="500"/>
      <c r="EF6" s="501"/>
      <c r="EG6" s="518" t="s">
        <v>176</v>
      </c>
      <c r="EH6" s="499" t="s">
        <v>30</v>
      </c>
      <c r="EI6" s="500"/>
      <c r="EJ6" s="500"/>
      <c r="EK6" s="501"/>
      <c r="EL6" s="518" t="s">
        <v>176</v>
      </c>
      <c r="EM6" s="499" t="s">
        <v>30</v>
      </c>
      <c r="EN6" s="500"/>
      <c r="EO6" s="500"/>
      <c r="EP6" s="501"/>
      <c r="EQ6" s="518" t="s">
        <v>176</v>
      </c>
      <c r="ER6" s="499" t="s">
        <v>30</v>
      </c>
      <c r="ES6" s="500"/>
      <c r="ET6" s="500"/>
      <c r="EU6" s="501"/>
      <c r="EV6" s="518" t="s">
        <v>176</v>
      </c>
      <c r="EW6" s="499" t="s">
        <v>30</v>
      </c>
      <c r="EX6" s="500"/>
      <c r="EY6" s="500"/>
      <c r="EZ6" s="501"/>
      <c r="FA6" s="518" t="s">
        <v>176</v>
      </c>
      <c r="FB6" s="499" t="s">
        <v>30</v>
      </c>
      <c r="FC6" s="500"/>
      <c r="FD6" s="500"/>
      <c r="FE6" s="501"/>
      <c r="FF6" s="518" t="s">
        <v>176</v>
      </c>
      <c r="FG6" s="499" t="s">
        <v>30</v>
      </c>
      <c r="FH6" s="500"/>
      <c r="FI6" s="500"/>
      <c r="FJ6" s="545"/>
      <c r="FK6" s="520" t="s">
        <v>176</v>
      </c>
      <c r="FL6" s="499" t="s">
        <v>30</v>
      </c>
      <c r="FM6" s="500"/>
      <c r="FN6" s="500"/>
      <c r="FO6" s="501"/>
      <c r="FP6" s="518" t="s">
        <v>176</v>
      </c>
      <c r="FQ6" s="499" t="s">
        <v>30</v>
      </c>
      <c r="FR6" s="500"/>
      <c r="FS6" s="500"/>
      <c r="FT6" s="501"/>
      <c r="FU6" s="518" t="s">
        <v>176</v>
      </c>
      <c r="FV6" s="499" t="s">
        <v>30</v>
      </c>
      <c r="FW6" s="500"/>
      <c r="FX6" s="500"/>
      <c r="FY6" s="501"/>
      <c r="FZ6" s="518" t="s">
        <v>176</v>
      </c>
      <c r="GA6" s="499" t="s">
        <v>30</v>
      </c>
      <c r="GB6" s="500"/>
      <c r="GC6" s="500"/>
      <c r="GD6" s="501"/>
      <c r="GE6" s="518" t="s">
        <v>176</v>
      </c>
      <c r="GF6" s="499" t="s">
        <v>30</v>
      </c>
      <c r="GG6" s="500"/>
      <c r="GH6" s="500"/>
      <c r="GI6" s="501"/>
      <c r="GJ6" s="518" t="s">
        <v>176</v>
      </c>
      <c r="GK6" s="499" t="s">
        <v>30</v>
      </c>
      <c r="GL6" s="500"/>
      <c r="GM6" s="500"/>
      <c r="GN6" s="501"/>
      <c r="GO6" s="518" t="s">
        <v>176</v>
      </c>
      <c r="GP6" s="499" t="s">
        <v>30</v>
      </c>
      <c r="GQ6" s="500"/>
      <c r="GR6" s="500"/>
      <c r="GS6" s="501"/>
      <c r="GT6" s="561" t="s">
        <v>176</v>
      </c>
      <c r="GU6" s="499" t="s">
        <v>30</v>
      </c>
      <c r="GV6" s="500"/>
      <c r="GW6" s="500"/>
      <c r="GX6" s="501"/>
      <c r="GY6" s="561" t="s">
        <v>176</v>
      </c>
      <c r="GZ6" s="499" t="s">
        <v>30</v>
      </c>
      <c r="HA6" s="500"/>
      <c r="HB6" s="500"/>
      <c r="HC6" s="500"/>
      <c r="HD6" s="500"/>
      <c r="HE6" s="579"/>
      <c r="HF6" s="586"/>
      <c r="HG6" s="586"/>
      <c r="HH6" s="589"/>
      <c r="HI6" s="576"/>
      <c r="HJ6" s="576"/>
      <c r="HK6" s="569"/>
      <c r="HL6" s="560"/>
      <c r="HM6" s="566"/>
      <c r="HN6" s="564"/>
      <c r="HO6" s="576"/>
      <c r="HP6" s="548"/>
      <c r="HQ6" s="566"/>
      <c r="HR6" s="566"/>
      <c r="HS6" s="558"/>
      <c r="HT6" s="285"/>
      <c r="HU6" s="285"/>
      <c r="HV6" s="92"/>
      <c r="HW6" s="546"/>
      <c r="HX6" s="546"/>
      <c r="HY6" s="574"/>
      <c r="HZ6" s="572"/>
      <c r="IA6" s="566"/>
      <c r="IB6" s="570"/>
      <c r="IC6" s="92"/>
      <c r="ID6" s="92"/>
      <c r="IE6" s="92"/>
      <c r="IF6" s="92"/>
      <c r="IG6" s="92"/>
      <c r="IH6" s="92"/>
      <c r="II6" s="92"/>
      <c r="IJ6" s="92"/>
      <c r="IK6" s="92"/>
      <c r="IL6" s="92"/>
      <c r="IM6" s="92"/>
      <c r="IN6" s="92"/>
      <c r="IO6" s="92"/>
      <c r="IP6" s="92"/>
      <c r="IQ6" s="92"/>
      <c r="IR6" s="92"/>
      <c r="IS6" s="92"/>
      <c r="IT6" s="92"/>
      <c r="IU6" s="92"/>
      <c r="IV6" s="92"/>
      <c r="IW6" s="92"/>
      <c r="IX6" s="92"/>
      <c r="IY6" s="92"/>
      <c r="IZ6" s="92"/>
      <c r="JA6" s="92"/>
      <c r="JB6" s="92"/>
      <c r="JC6" s="92"/>
      <c r="JD6" s="92"/>
      <c r="JE6" s="92"/>
      <c r="JF6" s="92"/>
      <c r="JG6" s="92"/>
      <c r="JH6" s="92"/>
      <c r="JI6" s="92"/>
      <c r="JJ6" s="92"/>
      <c r="JK6" s="92"/>
      <c r="JL6" s="92"/>
      <c r="JM6" s="92"/>
      <c r="JN6" s="92"/>
      <c r="JO6" s="92"/>
      <c r="JP6" s="92"/>
      <c r="JQ6" s="92"/>
      <c r="JR6" s="92"/>
      <c r="JS6" s="92"/>
      <c r="JT6" s="92"/>
      <c r="JU6" s="92"/>
      <c r="JV6" s="92"/>
      <c r="JW6" s="92"/>
      <c r="JX6" s="92"/>
      <c r="JY6" s="92"/>
      <c r="JZ6" s="92"/>
      <c r="KA6" s="92"/>
      <c r="KB6" s="92"/>
      <c r="KC6" s="92"/>
      <c r="KD6" s="92"/>
      <c r="KE6" s="92"/>
      <c r="KF6" s="92"/>
      <c r="KG6" s="92"/>
      <c r="KH6" s="92"/>
      <c r="KI6" s="92"/>
      <c r="KJ6" s="92"/>
      <c r="KK6" s="92"/>
      <c r="KL6" s="92"/>
      <c r="KM6" s="92"/>
      <c r="KN6" s="92"/>
      <c r="KO6" s="92"/>
      <c r="KP6" s="92"/>
      <c r="KQ6" s="92"/>
      <c r="KR6" s="92"/>
      <c r="KS6" s="92"/>
      <c r="KT6" s="92"/>
      <c r="KU6" s="92"/>
      <c r="KV6" s="92"/>
      <c r="KW6" s="92"/>
      <c r="KX6" s="92"/>
    </row>
    <row r="7" spans="1:310" s="44" customFormat="1" ht="26.25" customHeight="1">
      <c r="A7" s="490"/>
      <c r="B7" s="284"/>
      <c r="C7" s="284"/>
      <c r="D7" s="283"/>
      <c r="E7" s="88"/>
      <c r="F7" s="88"/>
      <c r="G7" s="88"/>
      <c r="H7" s="88"/>
      <c r="I7" s="88"/>
      <c r="J7" s="88"/>
      <c r="K7" s="88"/>
      <c r="L7" s="88"/>
      <c r="M7" s="88"/>
      <c r="N7" s="93"/>
      <c r="O7" s="272"/>
      <c r="P7" s="272"/>
      <c r="Q7" s="283"/>
      <c r="R7" s="89"/>
      <c r="S7" s="282"/>
      <c r="T7" s="89"/>
      <c r="U7" s="282"/>
      <c r="V7" s="90"/>
      <c r="W7" s="90"/>
      <c r="X7" s="90"/>
      <c r="Y7" s="90"/>
      <c r="Z7" s="90"/>
      <c r="AA7" s="90"/>
      <c r="AB7" s="90"/>
      <c r="AC7" s="90"/>
      <c r="AD7" s="281"/>
      <c r="AE7" s="91"/>
      <c r="AF7" s="91"/>
      <c r="AG7" s="91"/>
      <c r="AH7" s="91"/>
      <c r="AI7" s="91"/>
      <c r="AJ7" s="91"/>
      <c r="AK7" s="280"/>
      <c r="AL7" s="502"/>
      <c r="AM7" s="502"/>
      <c r="AN7" s="504"/>
      <c r="AO7" s="519"/>
      <c r="AP7" s="278" t="s">
        <v>201</v>
      </c>
      <c r="AQ7" s="278" t="s">
        <v>202</v>
      </c>
      <c r="AR7" s="278" t="s">
        <v>203</v>
      </c>
      <c r="AS7" s="279" t="s">
        <v>204</v>
      </c>
      <c r="AT7" s="519"/>
      <c r="AU7" s="278" t="s">
        <v>201</v>
      </c>
      <c r="AV7" s="278" t="s">
        <v>202</v>
      </c>
      <c r="AW7" s="278" t="s">
        <v>203</v>
      </c>
      <c r="AX7" s="279" t="s">
        <v>204</v>
      </c>
      <c r="AY7" s="519"/>
      <c r="AZ7" s="278" t="s">
        <v>201</v>
      </c>
      <c r="BA7" s="278" t="s">
        <v>202</v>
      </c>
      <c r="BB7" s="278" t="s">
        <v>203</v>
      </c>
      <c r="BC7" s="279" t="s">
        <v>204</v>
      </c>
      <c r="BD7" s="519"/>
      <c r="BE7" s="278" t="s">
        <v>201</v>
      </c>
      <c r="BF7" s="278" t="s">
        <v>202</v>
      </c>
      <c r="BG7" s="278" t="s">
        <v>203</v>
      </c>
      <c r="BH7" s="279" t="s">
        <v>204</v>
      </c>
      <c r="BI7" s="519"/>
      <c r="BJ7" s="278" t="s">
        <v>201</v>
      </c>
      <c r="BK7" s="278" t="s">
        <v>202</v>
      </c>
      <c r="BL7" s="278" t="s">
        <v>203</v>
      </c>
      <c r="BM7" s="279" t="s">
        <v>204</v>
      </c>
      <c r="BN7" s="519"/>
      <c r="BO7" s="278" t="s">
        <v>201</v>
      </c>
      <c r="BP7" s="278" t="s">
        <v>202</v>
      </c>
      <c r="BQ7" s="278" t="s">
        <v>203</v>
      </c>
      <c r="BR7" s="279" t="s">
        <v>204</v>
      </c>
      <c r="BS7" s="519"/>
      <c r="BT7" s="278" t="s">
        <v>201</v>
      </c>
      <c r="BU7" s="278" t="s">
        <v>202</v>
      </c>
      <c r="BV7" s="278" t="s">
        <v>203</v>
      </c>
      <c r="BW7" s="279" t="s">
        <v>204</v>
      </c>
      <c r="BX7" s="206"/>
      <c r="BY7" s="519"/>
      <c r="BZ7" s="278" t="s">
        <v>201</v>
      </c>
      <c r="CA7" s="278" t="s">
        <v>202</v>
      </c>
      <c r="CB7" s="278" t="s">
        <v>203</v>
      </c>
      <c r="CC7" s="279" t="s">
        <v>204</v>
      </c>
      <c r="CD7" s="519"/>
      <c r="CE7" s="278" t="s">
        <v>201</v>
      </c>
      <c r="CF7" s="278" t="s">
        <v>202</v>
      </c>
      <c r="CG7" s="278" t="s">
        <v>203</v>
      </c>
      <c r="CH7" s="279" t="s">
        <v>204</v>
      </c>
      <c r="CI7" s="519"/>
      <c r="CJ7" s="278" t="s">
        <v>201</v>
      </c>
      <c r="CK7" s="278" t="s">
        <v>202</v>
      </c>
      <c r="CL7" s="278" t="s">
        <v>203</v>
      </c>
      <c r="CM7" s="279" t="s">
        <v>204</v>
      </c>
      <c r="CN7" s="519"/>
      <c r="CO7" s="278" t="s">
        <v>201</v>
      </c>
      <c r="CP7" s="278" t="s">
        <v>202</v>
      </c>
      <c r="CQ7" s="278" t="s">
        <v>203</v>
      </c>
      <c r="CR7" s="279" t="s">
        <v>204</v>
      </c>
      <c r="CS7" s="519"/>
      <c r="CT7" s="278" t="s">
        <v>201</v>
      </c>
      <c r="CU7" s="278" t="s">
        <v>202</v>
      </c>
      <c r="CV7" s="278" t="s">
        <v>203</v>
      </c>
      <c r="CW7" s="279" t="s">
        <v>204</v>
      </c>
      <c r="CX7" s="519"/>
      <c r="CY7" s="278" t="s">
        <v>201</v>
      </c>
      <c r="CZ7" s="278" t="s">
        <v>202</v>
      </c>
      <c r="DA7" s="278" t="s">
        <v>203</v>
      </c>
      <c r="DB7" s="279" t="s">
        <v>204</v>
      </c>
      <c r="DC7" s="205"/>
      <c r="DD7" s="278" t="s">
        <v>201</v>
      </c>
      <c r="DE7" s="278" t="s">
        <v>202</v>
      </c>
      <c r="DF7" s="278" t="s">
        <v>203</v>
      </c>
      <c r="DG7" s="279" t="s">
        <v>204</v>
      </c>
      <c r="DH7" s="205"/>
      <c r="DI7" s="278" t="s">
        <v>201</v>
      </c>
      <c r="DJ7" s="278" t="s">
        <v>202</v>
      </c>
      <c r="DK7" s="278" t="s">
        <v>203</v>
      </c>
      <c r="DL7" s="279" t="s">
        <v>204</v>
      </c>
      <c r="DM7" s="519"/>
      <c r="DN7" s="278" t="s">
        <v>201</v>
      </c>
      <c r="DO7" s="278" t="s">
        <v>202</v>
      </c>
      <c r="DP7" s="278" t="s">
        <v>203</v>
      </c>
      <c r="DQ7" s="279" t="s">
        <v>204</v>
      </c>
      <c r="DR7" s="519"/>
      <c r="DS7" s="278" t="s">
        <v>201</v>
      </c>
      <c r="DT7" s="278" t="s">
        <v>202</v>
      </c>
      <c r="DU7" s="278" t="s">
        <v>203</v>
      </c>
      <c r="DV7" s="279" t="s">
        <v>204</v>
      </c>
      <c r="DW7" s="519"/>
      <c r="DX7" s="278" t="s">
        <v>201</v>
      </c>
      <c r="DY7" s="278" t="s">
        <v>202</v>
      </c>
      <c r="DZ7" s="278" t="s">
        <v>203</v>
      </c>
      <c r="EA7" s="279" t="s">
        <v>204</v>
      </c>
      <c r="EB7" s="519"/>
      <c r="EC7" s="278" t="s">
        <v>201</v>
      </c>
      <c r="ED7" s="278" t="s">
        <v>202</v>
      </c>
      <c r="EE7" s="278" t="s">
        <v>203</v>
      </c>
      <c r="EF7" s="279" t="s">
        <v>204</v>
      </c>
      <c r="EG7" s="519"/>
      <c r="EH7" s="278" t="s">
        <v>201</v>
      </c>
      <c r="EI7" s="278" t="s">
        <v>202</v>
      </c>
      <c r="EJ7" s="278" t="s">
        <v>203</v>
      </c>
      <c r="EK7" s="279" t="s">
        <v>204</v>
      </c>
      <c r="EL7" s="519"/>
      <c r="EM7" s="278" t="s">
        <v>201</v>
      </c>
      <c r="EN7" s="278" t="s">
        <v>202</v>
      </c>
      <c r="EO7" s="278" t="s">
        <v>203</v>
      </c>
      <c r="EP7" s="279" t="s">
        <v>204</v>
      </c>
      <c r="EQ7" s="519"/>
      <c r="ER7" s="278" t="s">
        <v>201</v>
      </c>
      <c r="ES7" s="278" t="s">
        <v>202</v>
      </c>
      <c r="ET7" s="278" t="s">
        <v>203</v>
      </c>
      <c r="EU7" s="279" t="s">
        <v>204</v>
      </c>
      <c r="EV7" s="519"/>
      <c r="EW7" s="278" t="s">
        <v>201</v>
      </c>
      <c r="EX7" s="278" t="s">
        <v>202</v>
      </c>
      <c r="EY7" s="278" t="s">
        <v>203</v>
      </c>
      <c r="EZ7" s="279" t="s">
        <v>204</v>
      </c>
      <c r="FA7" s="519"/>
      <c r="FB7" s="278" t="s">
        <v>201</v>
      </c>
      <c r="FC7" s="278" t="s">
        <v>202</v>
      </c>
      <c r="FD7" s="278" t="s">
        <v>203</v>
      </c>
      <c r="FE7" s="279" t="s">
        <v>204</v>
      </c>
      <c r="FF7" s="519"/>
      <c r="FG7" s="278" t="s">
        <v>201</v>
      </c>
      <c r="FH7" s="278" t="s">
        <v>202</v>
      </c>
      <c r="FI7" s="278" t="s">
        <v>203</v>
      </c>
      <c r="FJ7" s="279" t="s">
        <v>204</v>
      </c>
      <c r="FK7" s="521"/>
      <c r="FL7" s="278" t="s">
        <v>201</v>
      </c>
      <c r="FM7" s="278" t="s">
        <v>202</v>
      </c>
      <c r="FN7" s="278" t="s">
        <v>203</v>
      </c>
      <c r="FO7" s="279" t="s">
        <v>204</v>
      </c>
      <c r="FP7" s="519"/>
      <c r="FQ7" s="278" t="s">
        <v>201</v>
      </c>
      <c r="FR7" s="278" t="s">
        <v>202</v>
      </c>
      <c r="FS7" s="278" t="s">
        <v>203</v>
      </c>
      <c r="FT7" s="279" t="s">
        <v>204</v>
      </c>
      <c r="FU7" s="519"/>
      <c r="FV7" s="278" t="s">
        <v>201</v>
      </c>
      <c r="FW7" s="278" t="s">
        <v>202</v>
      </c>
      <c r="FX7" s="278" t="s">
        <v>203</v>
      </c>
      <c r="FY7" s="279" t="s">
        <v>204</v>
      </c>
      <c r="FZ7" s="519"/>
      <c r="GA7" s="278" t="s">
        <v>201</v>
      </c>
      <c r="GB7" s="278" t="s">
        <v>202</v>
      </c>
      <c r="GC7" s="278" t="s">
        <v>203</v>
      </c>
      <c r="GD7" s="279" t="s">
        <v>204</v>
      </c>
      <c r="GE7" s="519"/>
      <c r="GF7" s="278" t="s">
        <v>201</v>
      </c>
      <c r="GG7" s="278" t="s">
        <v>202</v>
      </c>
      <c r="GH7" s="278" t="s">
        <v>203</v>
      </c>
      <c r="GI7" s="279" t="s">
        <v>204</v>
      </c>
      <c r="GJ7" s="519"/>
      <c r="GK7" s="278" t="s">
        <v>201</v>
      </c>
      <c r="GL7" s="278" t="s">
        <v>202</v>
      </c>
      <c r="GM7" s="278" t="s">
        <v>203</v>
      </c>
      <c r="GN7" s="279" t="s">
        <v>204</v>
      </c>
      <c r="GO7" s="519"/>
      <c r="GP7" s="278" t="s">
        <v>201</v>
      </c>
      <c r="GQ7" s="278" t="s">
        <v>202</v>
      </c>
      <c r="GR7" s="278" t="s">
        <v>203</v>
      </c>
      <c r="GS7" s="279" t="s">
        <v>204</v>
      </c>
      <c r="GT7" s="562"/>
      <c r="GU7" s="278" t="s">
        <v>201</v>
      </c>
      <c r="GV7" s="278" t="s">
        <v>202</v>
      </c>
      <c r="GW7" s="278" t="s">
        <v>203</v>
      </c>
      <c r="GX7" s="279" t="s">
        <v>204</v>
      </c>
      <c r="GY7" s="562"/>
      <c r="GZ7" s="278" t="s">
        <v>201</v>
      </c>
      <c r="HA7" s="278" t="s">
        <v>202</v>
      </c>
      <c r="HB7" s="278" t="s">
        <v>203</v>
      </c>
      <c r="HC7" s="277"/>
      <c r="HD7" s="276" t="s">
        <v>204</v>
      </c>
      <c r="HE7" s="579"/>
      <c r="HF7" s="587"/>
      <c r="HG7" s="587"/>
      <c r="HH7" s="589"/>
      <c r="HI7" s="576"/>
      <c r="HJ7" s="576"/>
      <c r="HK7" s="569"/>
      <c r="HL7" s="560"/>
      <c r="HM7" s="567"/>
      <c r="HN7" s="564"/>
      <c r="HO7" s="577"/>
      <c r="HP7" s="548"/>
      <c r="HQ7" s="567"/>
      <c r="HR7" s="567"/>
      <c r="HS7" s="558"/>
      <c r="HT7" s="275"/>
      <c r="HU7" s="275"/>
      <c r="HV7" s="92"/>
      <c r="HW7" s="546"/>
      <c r="HX7" s="546"/>
      <c r="HY7" s="574"/>
      <c r="HZ7" s="573"/>
      <c r="IA7" s="567"/>
      <c r="IB7" s="570"/>
      <c r="IC7" s="92"/>
      <c r="ID7" s="92"/>
      <c r="IE7" s="92"/>
      <c r="IF7" s="92"/>
      <c r="IG7" s="92"/>
      <c r="IH7" s="92"/>
      <c r="II7" s="92"/>
      <c r="IJ7" s="92"/>
      <c r="IK7" s="92"/>
      <c r="IL7" s="92"/>
      <c r="IM7" s="92"/>
      <c r="IN7" s="92"/>
      <c r="IO7" s="92"/>
      <c r="IP7" s="92"/>
      <c r="IQ7" s="92"/>
      <c r="IR7" s="92"/>
      <c r="IS7" s="92"/>
      <c r="IT7" s="92"/>
      <c r="IU7" s="92"/>
      <c r="IV7" s="92"/>
      <c r="IW7" s="92"/>
      <c r="IX7" s="92"/>
      <c r="IY7" s="92"/>
      <c r="IZ7" s="92"/>
      <c r="JA7" s="92"/>
      <c r="JB7" s="92"/>
      <c r="JC7" s="92"/>
      <c r="JD7" s="92"/>
      <c r="JE7" s="92"/>
      <c r="JF7" s="92"/>
      <c r="JG7" s="92"/>
      <c r="JH7" s="92"/>
      <c r="JI7" s="92"/>
      <c r="JJ7" s="92"/>
      <c r="JK7" s="92"/>
      <c r="JL7" s="92"/>
      <c r="JM7" s="92"/>
      <c r="JN7" s="92"/>
      <c r="JO7" s="92"/>
      <c r="JP7" s="92"/>
      <c r="JQ7" s="92"/>
      <c r="JR7" s="92"/>
      <c r="JS7" s="92"/>
      <c r="JT7" s="92"/>
      <c r="JU7" s="92"/>
      <c r="JV7" s="92"/>
      <c r="JW7" s="92"/>
      <c r="JX7" s="92"/>
      <c r="JY7" s="92"/>
      <c r="JZ7" s="92"/>
      <c r="KA7" s="92"/>
      <c r="KB7" s="92"/>
      <c r="KC7" s="92"/>
      <c r="KD7" s="92"/>
      <c r="KE7" s="92"/>
      <c r="KF7" s="92"/>
      <c r="KG7" s="92"/>
      <c r="KH7" s="92"/>
      <c r="KI7" s="92"/>
      <c r="KJ7" s="92"/>
      <c r="KK7" s="92"/>
      <c r="KL7" s="92"/>
      <c r="KM7" s="92"/>
      <c r="KN7" s="92"/>
      <c r="KO7" s="92"/>
      <c r="KP7" s="92"/>
      <c r="KQ7" s="92"/>
      <c r="KR7" s="92"/>
      <c r="KS7" s="92"/>
      <c r="KT7" s="92"/>
      <c r="KU7" s="92"/>
      <c r="KV7" s="92"/>
      <c r="KW7" s="92"/>
      <c r="KX7" s="92"/>
    </row>
    <row r="8" spans="1:310" s="104" customFormat="1" ht="18.75" hidden="1" customHeight="1">
      <c r="A8" s="274" t="s">
        <v>205</v>
      </c>
      <c r="B8" s="273"/>
      <c r="C8" s="273"/>
      <c r="D8" s="271"/>
      <c r="E8" s="94"/>
      <c r="F8" s="94"/>
      <c r="G8" s="94"/>
      <c r="H8" s="94"/>
      <c r="I8" s="94"/>
      <c r="J8" s="94"/>
      <c r="K8" s="94"/>
      <c r="L8" s="94"/>
      <c r="M8" s="94"/>
      <c r="N8" s="93"/>
      <c r="O8" s="272"/>
      <c r="P8" s="272"/>
      <c r="Q8" s="271"/>
      <c r="R8" s="95"/>
      <c r="S8" s="270"/>
      <c r="T8" s="95"/>
      <c r="U8" s="270"/>
      <c r="V8" s="90"/>
      <c r="W8" s="90"/>
      <c r="X8" s="90"/>
      <c r="Y8" s="90"/>
      <c r="Z8" s="90"/>
      <c r="AA8" s="90"/>
      <c r="AB8" s="90"/>
      <c r="AC8" s="90"/>
      <c r="AD8" s="269"/>
      <c r="AE8" s="96"/>
      <c r="AF8" s="96"/>
      <c r="AG8" s="96"/>
      <c r="AH8" s="96"/>
      <c r="AI8" s="96"/>
      <c r="AJ8" s="96"/>
      <c r="AK8" s="268"/>
      <c r="AL8" s="267" t="s">
        <v>206</v>
      </c>
      <c r="AM8" s="267" t="s">
        <v>207</v>
      </c>
      <c r="AN8" s="267"/>
      <c r="AO8" s="97">
        <v>30047</v>
      </c>
      <c r="AP8" s="98">
        <v>28790</v>
      </c>
      <c r="AQ8" s="99">
        <v>15963</v>
      </c>
      <c r="AR8" s="100">
        <f>5220+7607</f>
        <v>12827</v>
      </c>
      <c r="AS8" s="101">
        <v>1257</v>
      </c>
      <c r="AT8" s="97">
        <v>39680</v>
      </c>
      <c r="AU8" s="98">
        <v>37669</v>
      </c>
      <c r="AV8" s="99">
        <v>24045</v>
      </c>
      <c r="AW8" s="100">
        <v>13624</v>
      </c>
      <c r="AX8" s="101">
        <v>2011</v>
      </c>
      <c r="AY8" s="97">
        <v>56012</v>
      </c>
      <c r="AZ8" s="98">
        <v>53420</v>
      </c>
      <c r="BA8" s="99">
        <v>33974</v>
      </c>
      <c r="BB8" s="100">
        <f>11307+8139</f>
        <v>19446</v>
      </c>
      <c r="BC8" s="101">
        <f>AY8-AZ8</f>
        <v>2592</v>
      </c>
      <c r="BD8" s="97">
        <v>52107</v>
      </c>
      <c r="BE8" s="98">
        <v>49341</v>
      </c>
      <c r="BF8" s="99">
        <v>33062</v>
      </c>
      <c r="BG8" s="100">
        <v>16279</v>
      </c>
      <c r="BH8" s="101">
        <f>BD8-BF8-BG8</f>
        <v>2766</v>
      </c>
      <c r="BI8" s="97">
        <v>25029</v>
      </c>
      <c r="BJ8" s="98">
        <v>22606</v>
      </c>
      <c r="BK8" s="99">
        <v>13068</v>
      </c>
      <c r="BL8" s="100">
        <v>9538</v>
      </c>
      <c r="BM8" s="101">
        <f>BI8-BJ8</f>
        <v>2423</v>
      </c>
      <c r="BN8" s="97">
        <v>34942</v>
      </c>
      <c r="BO8" s="98">
        <v>32756</v>
      </c>
      <c r="BP8" s="99">
        <v>20909</v>
      </c>
      <c r="BQ8" s="100">
        <v>11847</v>
      </c>
      <c r="BR8" s="101">
        <f>BN8-BP8-BQ8</f>
        <v>2186</v>
      </c>
      <c r="BS8" s="97">
        <v>49269</v>
      </c>
      <c r="BT8" s="98">
        <v>46452</v>
      </c>
      <c r="BU8" s="99">
        <v>29542</v>
      </c>
      <c r="BV8" s="100">
        <f>9833+7077</f>
        <v>16910</v>
      </c>
      <c r="BW8" s="101">
        <f>BS8-BT8</f>
        <v>2817</v>
      </c>
      <c r="BX8" s="266"/>
      <c r="BY8" s="265">
        <v>68977</v>
      </c>
      <c r="BZ8" s="264">
        <v>65033</v>
      </c>
      <c r="CA8" s="264">
        <v>41359</v>
      </c>
      <c r="CB8" s="264">
        <f>13766+9908</f>
        <v>23674</v>
      </c>
      <c r="CC8" s="263">
        <f>BY8-BZ8</f>
        <v>3944</v>
      </c>
      <c r="CD8" s="97">
        <v>49269</v>
      </c>
      <c r="CE8" s="98">
        <v>46452</v>
      </c>
      <c r="CF8" s="99">
        <v>29542</v>
      </c>
      <c r="CG8" s="100">
        <f>9833+7077</f>
        <v>16910</v>
      </c>
      <c r="CH8" s="101">
        <f>CD8-CF8-CG8</f>
        <v>2817</v>
      </c>
      <c r="CI8" s="97">
        <v>49269</v>
      </c>
      <c r="CJ8" s="98">
        <v>46452</v>
      </c>
      <c r="CK8" s="99">
        <v>29542</v>
      </c>
      <c r="CL8" s="100">
        <f>9833+7077</f>
        <v>16910</v>
      </c>
      <c r="CM8" s="101">
        <f>CI8-CK8-CL8</f>
        <v>2817</v>
      </c>
      <c r="CN8" s="97">
        <v>47964</v>
      </c>
      <c r="CO8" s="98">
        <v>45450</v>
      </c>
      <c r="CP8" s="99">
        <v>30056</v>
      </c>
      <c r="CQ8" s="100">
        <v>15394</v>
      </c>
      <c r="CR8" s="101">
        <f>CN8-CO8</f>
        <v>2514</v>
      </c>
      <c r="CS8" s="97">
        <v>34942</v>
      </c>
      <c r="CT8" s="98">
        <v>32756</v>
      </c>
      <c r="CU8" s="99">
        <v>20909</v>
      </c>
      <c r="CV8" s="100">
        <v>11847</v>
      </c>
      <c r="CW8" s="101">
        <f>CS8-CT8</f>
        <v>2186</v>
      </c>
      <c r="CX8" s="97">
        <v>43766</v>
      </c>
      <c r="CY8" s="98">
        <v>39522</v>
      </c>
      <c r="CZ8" s="99">
        <v>26136</v>
      </c>
      <c r="DA8" s="100">
        <v>13386</v>
      </c>
      <c r="DB8" s="101">
        <f>CX8-CZ8-DA8</f>
        <v>4244</v>
      </c>
      <c r="DC8" s="97">
        <v>64894</v>
      </c>
      <c r="DD8" s="98">
        <v>60431</v>
      </c>
      <c r="DE8" s="99">
        <v>47045</v>
      </c>
      <c r="DF8" s="100">
        <v>13386</v>
      </c>
      <c r="DG8" s="101">
        <f>DC8-DD8</f>
        <v>4463</v>
      </c>
      <c r="DH8" s="97">
        <v>124437</v>
      </c>
      <c r="DI8" s="98">
        <v>120775</v>
      </c>
      <c r="DJ8" s="99">
        <v>76810</v>
      </c>
      <c r="DK8" s="100">
        <f>25565+18400</f>
        <v>43965</v>
      </c>
      <c r="DL8" s="101">
        <f>DH8-DI8</f>
        <v>3662</v>
      </c>
      <c r="DM8" s="97">
        <v>272227</v>
      </c>
      <c r="DN8" s="98">
        <v>267098</v>
      </c>
      <c r="DO8" s="99">
        <v>169868</v>
      </c>
      <c r="DP8" s="100">
        <f>56537+40693</f>
        <v>97230</v>
      </c>
      <c r="DQ8" s="101">
        <f>DM8-DN8</f>
        <v>5129</v>
      </c>
      <c r="DR8" s="97">
        <v>237894</v>
      </c>
      <c r="DS8" s="98">
        <v>232260</v>
      </c>
      <c r="DT8" s="99">
        <v>147712</v>
      </c>
      <c r="DU8" s="100">
        <f>49163+35385</f>
        <v>84548</v>
      </c>
      <c r="DV8" s="101">
        <f>DR8-DS8</f>
        <v>5634</v>
      </c>
      <c r="DW8" s="97">
        <v>36457</v>
      </c>
      <c r="DX8" s="98">
        <v>35096</v>
      </c>
      <c r="DY8" s="99">
        <v>20288</v>
      </c>
      <c r="DZ8" s="100">
        <f>DX8-DY8</f>
        <v>14808</v>
      </c>
      <c r="EA8" s="101">
        <f>DW8-DY8-DZ8</f>
        <v>1361</v>
      </c>
      <c r="EB8" s="97">
        <v>53031</v>
      </c>
      <c r="EC8" s="98">
        <v>50853</v>
      </c>
      <c r="ED8" s="99">
        <v>32461</v>
      </c>
      <c r="EE8" s="100">
        <f>EC8-ED8</f>
        <v>18392</v>
      </c>
      <c r="EF8" s="101">
        <f>EB8-ED8-EE8</f>
        <v>2178</v>
      </c>
      <c r="EG8" s="97">
        <v>64079</v>
      </c>
      <c r="EH8" s="98">
        <v>61357</v>
      </c>
      <c r="EI8" s="99">
        <v>40576</v>
      </c>
      <c r="EJ8" s="100">
        <v>20781</v>
      </c>
      <c r="EK8" s="101">
        <v>2722</v>
      </c>
      <c r="EL8" s="97">
        <v>69605</v>
      </c>
      <c r="EM8" s="98">
        <v>66610</v>
      </c>
      <c r="EN8" s="99">
        <v>44634</v>
      </c>
      <c r="EO8" s="100">
        <f>EM8-EN8</f>
        <v>21976</v>
      </c>
      <c r="EP8" s="101">
        <f>EL8-EN8-EO8</f>
        <v>2995</v>
      </c>
      <c r="EQ8" s="97">
        <v>31995</v>
      </c>
      <c r="ER8" s="98">
        <v>30519</v>
      </c>
      <c r="ES8" s="99">
        <v>17642</v>
      </c>
      <c r="ET8" s="100">
        <f>ER8-ES8</f>
        <v>12877</v>
      </c>
      <c r="EU8" s="101">
        <f>EQ8-ES8-ET8</f>
        <v>1476</v>
      </c>
      <c r="EV8" s="97">
        <v>46581</v>
      </c>
      <c r="EW8" s="98">
        <v>44220</v>
      </c>
      <c r="EX8" s="99">
        <v>28227</v>
      </c>
      <c r="EY8" s="100">
        <f>EW8-EX8</f>
        <v>15993</v>
      </c>
      <c r="EZ8" s="101">
        <f>EV8-EX8-EY8</f>
        <v>2361</v>
      </c>
      <c r="FA8" s="97">
        <v>65752</v>
      </c>
      <c r="FB8" s="98">
        <v>62710</v>
      </c>
      <c r="FC8" s="99">
        <v>39882</v>
      </c>
      <c r="FD8" s="100">
        <f>13274+9554</f>
        <v>22828</v>
      </c>
      <c r="FE8" s="101">
        <f>FA8-FB8</f>
        <v>3042</v>
      </c>
      <c r="FF8" s="97">
        <v>61169</v>
      </c>
      <c r="FG8" s="98">
        <v>57922</v>
      </c>
      <c r="FH8" s="99">
        <v>38812</v>
      </c>
      <c r="FI8" s="100">
        <v>19110</v>
      </c>
      <c r="FJ8" s="101">
        <f>FF8-FG8</f>
        <v>3247</v>
      </c>
      <c r="FK8" s="97">
        <v>31342</v>
      </c>
      <c r="FL8" s="98">
        <v>29896</v>
      </c>
      <c r="FM8" s="99">
        <v>17282</v>
      </c>
      <c r="FN8" s="100">
        <f>FL8-FM8</f>
        <v>12614</v>
      </c>
      <c r="FO8" s="101">
        <f>FK8-FM8-FN8</f>
        <v>1446</v>
      </c>
      <c r="FP8" s="97">
        <v>45632</v>
      </c>
      <c r="FQ8" s="98">
        <v>43319</v>
      </c>
      <c r="FR8" s="99">
        <v>27652</v>
      </c>
      <c r="FS8" s="100">
        <f>FQ8-FR8</f>
        <v>15667</v>
      </c>
      <c r="FT8" s="101">
        <f>FP8-FR8-FS8</f>
        <v>2313</v>
      </c>
      <c r="FU8" s="97">
        <v>55158</v>
      </c>
      <c r="FV8" s="98">
        <v>52267</v>
      </c>
      <c r="FW8" s="99">
        <v>34565</v>
      </c>
      <c r="FX8" s="100">
        <f>FV8-FW8</f>
        <v>17702</v>
      </c>
      <c r="FY8" s="101">
        <f>FU8-FW8-FX8</f>
        <v>2891</v>
      </c>
      <c r="FZ8" s="97">
        <v>59922</v>
      </c>
      <c r="GA8" s="98">
        <v>56741</v>
      </c>
      <c r="GB8" s="99">
        <v>38021</v>
      </c>
      <c r="GC8" s="100">
        <f>GA8-GB8</f>
        <v>18720</v>
      </c>
      <c r="GD8" s="101">
        <f>FZ8-GB8-GC8</f>
        <v>3181</v>
      </c>
      <c r="GE8" s="97">
        <v>27568</v>
      </c>
      <c r="GF8" s="98">
        <v>25997</v>
      </c>
      <c r="GG8" s="99">
        <v>15028</v>
      </c>
      <c r="GH8" s="100">
        <f>GF8-GG8</f>
        <v>10969</v>
      </c>
      <c r="GI8" s="101">
        <f>GE8-GG8-GH8</f>
        <v>1571</v>
      </c>
      <c r="GJ8" s="97">
        <v>40183</v>
      </c>
      <c r="GK8" s="98">
        <v>37669</v>
      </c>
      <c r="GL8" s="99">
        <v>24045</v>
      </c>
      <c r="GM8" s="100">
        <f>GK8-GL8</f>
        <v>13624</v>
      </c>
      <c r="GN8" s="101">
        <f>GJ8-GL8-GM8</f>
        <v>2514</v>
      </c>
      <c r="GO8" s="97">
        <v>56659</v>
      </c>
      <c r="GP8" s="98">
        <v>53420</v>
      </c>
      <c r="GQ8" s="99">
        <v>33974</v>
      </c>
      <c r="GR8" s="100">
        <f>11307+8139</f>
        <v>19446</v>
      </c>
      <c r="GS8" s="101">
        <f>GO8-GP8</f>
        <v>3239</v>
      </c>
      <c r="GT8" s="97">
        <v>52798</v>
      </c>
      <c r="GU8" s="98">
        <v>49341</v>
      </c>
      <c r="GV8" s="99">
        <v>33062</v>
      </c>
      <c r="GW8" s="100">
        <f>GU8-GV8</f>
        <v>16279</v>
      </c>
      <c r="GX8" s="262">
        <f>GT8-GV8-GW8</f>
        <v>3457</v>
      </c>
      <c r="GY8" s="102"/>
      <c r="GZ8" s="102"/>
      <c r="HA8" s="102"/>
      <c r="HB8" s="102"/>
      <c r="HC8" s="102"/>
      <c r="HD8" s="102"/>
      <c r="HE8" s="579"/>
      <c r="HF8" s="261"/>
      <c r="HG8" s="261"/>
      <c r="HH8" s="589"/>
      <c r="HI8" s="260"/>
      <c r="HJ8" s="259"/>
      <c r="HK8" s="259"/>
      <c r="HL8" s="258"/>
      <c r="HM8" s="173"/>
      <c r="HN8" s="257"/>
      <c r="HO8" s="173"/>
      <c r="HP8" s="173"/>
      <c r="HQ8" s="173"/>
      <c r="HR8" s="173"/>
      <c r="HS8" s="173"/>
      <c r="HT8" s="173"/>
      <c r="HU8" s="173"/>
      <c r="HV8" s="103"/>
      <c r="HW8" s="546"/>
      <c r="HX8" s="546"/>
      <c r="HY8" s="574"/>
      <c r="HZ8" s="202"/>
      <c r="IA8" s="173"/>
      <c r="IB8" s="173"/>
      <c r="IC8" s="103"/>
      <c r="ID8" s="103"/>
      <c r="IE8" s="103"/>
      <c r="IF8" s="103"/>
      <c r="IG8" s="103"/>
      <c r="IH8" s="103"/>
      <c r="II8" s="103"/>
      <c r="IJ8" s="103"/>
      <c r="IK8" s="103"/>
      <c r="IL8" s="103"/>
      <c r="IM8" s="103"/>
      <c r="IN8" s="103"/>
      <c r="IO8" s="103"/>
      <c r="IP8" s="103"/>
      <c r="IQ8" s="103"/>
      <c r="IR8" s="103"/>
      <c r="IS8" s="103"/>
      <c r="IT8" s="103"/>
      <c r="IU8" s="103"/>
      <c r="IV8" s="103"/>
      <c r="IW8" s="103"/>
      <c r="IX8" s="103"/>
      <c r="IY8" s="103"/>
      <c r="IZ8" s="103"/>
      <c r="JA8" s="103"/>
      <c r="JB8" s="103"/>
      <c r="JC8" s="103"/>
      <c r="JD8" s="103"/>
      <c r="JE8" s="103"/>
      <c r="JF8" s="103"/>
      <c r="JG8" s="103"/>
      <c r="JH8" s="103"/>
      <c r="JI8" s="103"/>
      <c r="JJ8" s="103"/>
      <c r="JK8" s="103"/>
      <c r="JL8" s="103"/>
      <c r="JM8" s="103"/>
      <c r="JN8" s="103"/>
      <c r="JO8" s="103"/>
      <c r="JP8" s="103"/>
      <c r="JQ8" s="103"/>
      <c r="JR8" s="103"/>
      <c r="JS8" s="103"/>
      <c r="JT8" s="103"/>
      <c r="JU8" s="103"/>
      <c r="JV8" s="103"/>
      <c r="JW8" s="103"/>
      <c r="JX8" s="103"/>
      <c r="JY8" s="103"/>
      <c r="JZ8" s="103"/>
      <c r="KA8" s="103"/>
      <c r="KB8" s="103"/>
      <c r="KC8" s="103"/>
      <c r="KD8" s="103"/>
      <c r="KE8" s="103"/>
      <c r="KF8" s="103"/>
      <c r="KG8" s="103"/>
      <c r="KH8" s="103"/>
      <c r="KI8" s="103"/>
      <c r="KJ8" s="103"/>
      <c r="KK8" s="103"/>
      <c r="KL8" s="103"/>
      <c r="KM8" s="103"/>
      <c r="KN8" s="103"/>
      <c r="KO8" s="103"/>
      <c r="KP8" s="103"/>
      <c r="KQ8" s="103"/>
      <c r="KR8" s="103"/>
      <c r="KS8" s="103"/>
      <c r="KT8" s="103"/>
      <c r="KU8" s="103"/>
      <c r="KV8" s="103"/>
      <c r="KW8" s="103"/>
      <c r="KX8" s="103"/>
    </row>
    <row r="9" spans="1:310" ht="18.75" customHeight="1">
      <c r="A9" s="105" t="s">
        <v>279</v>
      </c>
      <c r="B9" s="105"/>
      <c r="C9" s="105"/>
      <c r="D9" s="232">
        <v>0</v>
      </c>
      <c r="E9" s="232">
        <v>0</v>
      </c>
      <c r="F9" s="231">
        <v>65</v>
      </c>
      <c r="G9" s="106">
        <v>0</v>
      </c>
      <c r="H9" s="231"/>
      <c r="I9" s="232">
        <v>0</v>
      </c>
      <c r="J9" s="231">
        <v>188</v>
      </c>
      <c r="K9" s="106">
        <v>0</v>
      </c>
      <c r="L9" s="231"/>
      <c r="M9" s="231"/>
      <c r="N9" s="231"/>
      <c r="O9" s="232">
        <v>0</v>
      </c>
      <c r="P9" s="106">
        <v>0</v>
      </c>
      <c r="Q9" s="231"/>
      <c r="R9" s="106">
        <v>0</v>
      </c>
      <c r="S9" s="231"/>
      <c r="T9" s="106">
        <v>0</v>
      </c>
      <c r="U9" s="231"/>
      <c r="V9" s="107">
        <v>0</v>
      </c>
      <c r="W9" s="107">
        <v>0</v>
      </c>
      <c r="X9" s="107">
        <v>0</v>
      </c>
      <c r="Y9" s="106">
        <v>0</v>
      </c>
      <c r="Z9" s="106">
        <v>0</v>
      </c>
      <c r="AA9" s="106">
        <v>0</v>
      </c>
      <c r="AB9" s="106">
        <v>0</v>
      </c>
      <c r="AC9" s="106">
        <v>0</v>
      </c>
      <c r="AD9" s="106">
        <v>0</v>
      </c>
      <c r="AE9" s="106">
        <v>0</v>
      </c>
      <c r="AF9" s="108">
        <v>0</v>
      </c>
      <c r="AG9" s="108">
        <v>0</v>
      </c>
      <c r="AH9" s="108">
        <v>0</v>
      </c>
      <c r="AI9" s="108">
        <v>0</v>
      </c>
      <c r="AJ9" s="231"/>
      <c r="AK9" s="108">
        <v>0</v>
      </c>
      <c r="AL9" s="230">
        <f>F9+L9+T9</f>
        <v>65</v>
      </c>
      <c r="AM9" s="230">
        <f>J9+M9+N9+Q9+R9+S9+U9+AB9+AJ9+H9</f>
        <v>188</v>
      </c>
      <c r="AN9" s="230">
        <f>AL9+AM9</f>
        <v>253</v>
      </c>
      <c r="AO9" s="109">
        <f>ROUND(D9*$AO$8/1000,1)</f>
        <v>0</v>
      </c>
      <c r="AP9" s="110">
        <f>ROUND(D9*AP$8/1000,1)</f>
        <v>0</v>
      </c>
      <c r="AQ9" s="110">
        <f>ROUND(D9*AQ$8/1000,1)</f>
        <v>0</v>
      </c>
      <c r="AR9" s="110">
        <f>AP9-AQ9</f>
        <v>0</v>
      </c>
      <c r="AS9" s="110">
        <f>AO9-AP9</f>
        <v>0</v>
      </c>
      <c r="AT9" s="110">
        <f>ROUND(E9*$AT$8/1000,1)</f>
        <v>0</v>
      </c>
      <c r="AU9" s="110">
        <f>ROUND(E9*$AU$8/1000,1)</f>
        <v>0</v>
      </c>
      <c r="AV9" s="110">
        <f>ROUND(E9*AV$8/1000,1)</f>
        <v>0</v>
      </c>
      <c r="AW9" s="110">
        <f>AU9-AV9</f>
        <v>0</v>
      </c>
      <c r="AX9" s="110">
        <f>AT9-AU9</f>
        <v>0</v>
      </c>
      <c r="AY9" s="110">
        <f>ROUND(F9*$AY$8/1000,1)</f>
        <v>3640.8</v>
      </c>
      <c r="AZ9" s="110">
        <f>ROUND(F9*$AZ$8/1000,1)</f>
        <v>3472.3</v>
      </c>
      <c r="BA9" s="110">
        <f>ROUND(F9*BA$8/1000,1)</f>
        <v>2208.3000000000002</v>
      </c>
      <c r="BB9" s="110">
        <f>AZ9-BA9</f>
        <v>1264</v>
      </c>
      <c r="BC9" s="110">
        <f>AY9-AZ9</f>
        <v>168.5</v>
      </c>
      <c r="BD9" s="110">
        <f>ROUND(G9*$BD$8/1000,1)</f>
        <v>0</v>
      </c>
      <c r="BE9" s="110">
        <f>ROUND(G9*$BE$8/1000,1)</f>
        <v>0</v>
      </c>
      <c r="BF9" s="110">
        <f>ROUND(G9*BF$8/1000,1)</f>
        <v>0</v>
      </c>
      <c r="BG9" s="110">
        <f>BE9-BF9</f>
        <v>0</v>
      </c>
      <c r="BH9" s="110">
        <f>BD9-BE9</f>
        <v>0</v>
      </c>
      <c r="BI9" s="110">
        <f>ROUND(H9*$BI$8/1000,1)</f>
        <v>0</v>
      </c>
      <c r="BJ9" s="110">
        <f>ROUND(H9*$BJ$8/1000,1)</f>
        <v>0</v>
      </c>
      <c r="BK9" s="110">
        <f>ROUND(H9*BK$8/1000,1)</f>
        <v>0</v>
      </c>
      <c r="BL9" s="110">
        <f>BJ9-BK9</f>
        <v>0</v>
      </c>
      <c r="BM9" s="110">
        <f>BI9-BJ9</f>
        <v>0</v>
      </c>
      <c r="BN9" s="110">
        <f>ROUND(I9*$BN$8/1000,1)</f>
        <v>0</v>
      </c>
      <c r="BO9" s="110">
        <f>ROUND(I9*$BO$8/1000,1)</f>
        <v>0</v>
      </c>
      <c r="BP9" s="110">
        <f>ROUND(I9*BP$8/1000,1)</f>
        <v>0</v>
      </c>
      <c r="BQ9" s="110">
        <f>BO9-BP9</f>
        <v>0</v>
      </c>
      <c r="BR9" s="110">
        <f>BN9-BO9</f>
        <v>0</v>
      </c>
      <c r="BS9" s="110">
        <f>ROUND(J9*$BS$8/1000,1)</f>
        <v>9262.6</v>
      </c>
      <c r="BT9" s="110">
        <f>ROUND(J9*$BT$8/1000,1)</f>
        <v>8733</v>
      </c>
      <c r="BU9" s="110">
        <f>ROUND(J9*BU$8/1000,1)</f>
        <v>5553.9</v>
      </c>
      <c r="BV9" s="110">
        <f>BT9-BU9</f>
        <v>3179.1</v>
      </c>
      <c r="BW9" s="110">
        <f>BS9-BT9</f>
        <v>529.6</v>
      </c>
      <c r="BX9" s="110"/>
      <c r="BY9" s="110">
        <f>ROUND(L9*$BY$8/1000,1)</f>
        <v>0</v>
      </c>
      <c r="BZ9" s="110">
        <f>ROUND(L9*$BZ$8/1000,1)</f>
        <v>0</v>
      </c>
      <c r="CA9" s="110">
        <f>ROUND(L9*$CA$8/1000,1)</f>
        <v>0</v>
      </c>
      <c r="CB9" s="110">
        <f>ROUND(L9*$CB$8/1000,1)</f>
        <v>0</v>
      </c>
      <c r="CC9" s="110">
        <f>ROUND(L9*$CC$8/1000,1)</f>
        <v>0</v>
      </c>
      <c r="CD9" s="110">
        <f>ROUND(M9*$CD$8/1000,1)</f>
        <v>0</v>
      </c>
      <c r="CE9" s="110">
        <f>ROUND(M9*$CE$8/1000,1)</f>
        <v>0</v>
      </c>
      <c r="CF9" s="110">
        <f>ROUND(M9*CF$8/1000,1)</f>
        <v>0</v>
      </c>
      <c r="CG9" s="110">
        <f>CE9-CF9</f>
        <v>0</v>
      </c>
      <c r="CH9" s="229">
        <f>CD9-CE9</f>
        <v>0</v>
      </c>
      <c r="CI9" s="110">
        <f>ROUND(N9*$CI$8/1000,1)</f>
        <v>0</v>
      </c>
      <c r="CJ9" s="110">
        <f>ROUND(N9*$CJ$8/1000,1)</f>
        <v>0</v>
      </c>
      <c r="CK9" s="110">
        <f>ROUND(N9*CK$8/1000,1)</f>
        <v>0</v>
      </c>
      <c r="CL9" s="110">
        <f>CJ9-CK9</f>
        <v>0</v>
      </c>
      <c r="CM9" s="229">
        <f>CI9-CJ9</f>
        <v>0</v>
      </c>
      <c r="CN9" s="110">
        <f>ROUND(O9*$CN$8/1000,1)</f>
        <v>0</v>
      </c>
      <c r="CO9" s="110">
        <f>ROUND(O9*$CO$8/1000,1)</f>
        <v>0</v>
      </c>
      <c r="CP9" s="110">
        <f>ROUND(O9*CP$8/1000,1)</f>
        <v>0</v>
      </c>
      <c r="CQ9" s="110">
        <f>CO9-CP9</f>
        <v>0</v>
      </c>
      <c r="CR9" s="229">
        <f>CN9-CO9</f>
        <v>0</v>
      </c>
      <c r="CS9" s="110">
        <f>ROUND(P9*$CS$8/1000,1)</f>
        <v>0</v>
      </c>
      <c r="CT9" s="110">
        <f>ROUND(P9*$CT$8/1000,1)</f>
        <v>0</v>
      </c>
      <c r="CU9" s="110">
        <f>ROUND(P9*CU$8/1000,1)</f>
        <v>0</v>
      </c>
      <c r="CV9" s="110">
        <f>CT9-CU9</f>
        <v>0</v>
      </c>
      <c r="CW9" s="229">
        <f>CS9-CT9</f>
        <v>0</v>
      </c>
      <c r="CX9" s="110">
        <f>ROUND(Q9*$CX$8/1000,1)</f>
        <v>0</v>
      </c>
      <c r="CY9" s="110">
        <f>ROUND(Q9*$CY$8/1000,1)</f>
        <v>0</v>
      </c>
      <c r="CZ9" s="110">
        <f>ROUND(Q9*CZ$8/1000,1)</f>
        <v>0</v>
      </c>
      <c r="DA9" s="110">
        <f>CY9-CZ9</f>
        <v>0</v>
      </c>
      <c r="DB9" s="110">
        <f>CX9-CY9</f>
        <v>0</v>
      </c>
      <c r="DC9" s="110">
        <f>ROUND(R9*$DC$8/1000,1)</f>
        <v>0</v>
      </c>
      <c r="DD9" s="110">
        <f>ROUND(R9*$DD$8/1000,1)</f>
        <v>0</v>
      </c>
      <c r="DE9" s="110">
        <f>ROUND(R9*DE$8/1000,1)</f>
        <v>0</v>
      </c>
      <c r="DF9" s="110">
        <f>DD9-DE9</f>
        <v>0</v>
      </c>
      <c r="DG9" s="110">
        <f>DC9-DD9</f>
        <v>0</v>
      </c>
      <c r="DH9" s="110">
        <f>ROUND(S9*$DH$8/1000,1)</f>
        <v>0</v>
      </c>
      <c r="DI9" s="110">
        <f>ROUND(S9*$DI$8/1000,1)</f>
        <v>0</v>
      </c>
      <c r="DJ9" s="110">
        <f>ROUND(S9*DJ$8/1000,1)</f>
        <v>0</v>
      </c>
      <c r="DK9" s="110">
        <f>DI9-DJ9</f>
        <v>0</v>
      </c>
      <c r="DL9" s="110">
        <f>DH9-DI9</f>
        <v>0</v>
      </c>
      <c r="DM9" s="110">
        <f>ROUND(T9*$DM$8/1000,1)</f>
        <v>0</v>
      </c>
      <c r="DN9" s="110">
        <f>ROUND(T9*DN$8/1000,1)</f>
        <v>0</v>
      </c>
      <c r="DO9" s="110">
        <f>ROUND(T9*DO$8/1000,1)</f>
        <v>0</v>
      </c>
      <c r="DP9" s="110">
        <f>DN9-DO9</f>
        <v>0</v>
      </c>
      <c r="DQ9" s="110">
        <f>DM9-DN9</f>
        <v>0</v>
      </c>
      <c r="DR9" s="110">
        <f>ROUND(U9*$DR$8/1000,1)</f>
        <v>0</v>
      </c>
      <c r="DS9" s="110">
        <f>ROUND(U9*$DS$8/1000,1)</f>
        <v>0</v>
      </c>
      <c r="DT9" s="110">
        <f>ROUND(U9*DT$8/1000,1)</f>
        <v>0</v>
      </c>
      <c r="DU9" s="110">
        <f>DS9-DT9</f>
        <v>0</v>
      </c>
      <c r="DV9" s="110">
        <f>DR9-DS9</f>
        <v>0</v>
      </c>
      <c r="DW9" s="111">
        <f>ROUND(V9*$DW$8/1000,1)</f>
        <v>0</v>
      </c>
      <c r="DX9" s="112">
        <f>ROUND(V9*$DX$8/1000,1)</f>
        <v>0</v>
      </c>
      <c r="DY9" s="110">
        <f>ROUND(V9*DY$8/1000,1)</f>
        <v>0</v>
      </c>
      <c r="DZ9" s="110">
        <f>DX9-DY9</f>
        <v>0</v>
      </c>
      <c r="EA9" s="112">
        <f>DW9-DX9</f>
        <v>0</v>
      </c>
      <c r="EB9" s="112">
        <f>ROUND(W9*$EB$8/1000,1)</f>
        <v>0</v>
      </c>
      <c r="EC9" s="112">
        <f>ROUND(W9*$EC$8/1000,1)</f>
        <v>0</v>
      </c>
      <c r="ED9" s="110">
        <f>ROUND(W9*ED$8/1000,1)</f>
        <v>0</v>
      </c>
      <c r="EE9" s="110">
        <f>EC9-ED9</f>
        <v>0</v>
      </c>
      <c r="EF9" s="112">
        <f>EB9-EC9</f>
        <v>0</v>
      </c>
      <c r="EG9" s="112">
        <f>ROUND(X9*$EG$8/1000,1)</f>
        <v>0</v>
      </c>
      <c r="EH9" s="112">
        <f>ROUND(X9*$EH$8/1000,1)</f>
        <v>0</v>
      </c>
      <c r="EI9" s="110">
        <f>ROUND(X9*EI$8/1000,1)</f>
        <v>0</v>
      </c>
      <c r="EJ9" s="110">
        <f>EH9-EI9</f>
        <v>0</v>
      </c>
      <c r="EK9" s="112">
        <f>EG9-EH9</f>
        <v>0</v>
      </c>
      <c r="EL9" s="112">
        <f>ROUND(Y9*$EL$8/1000,1)</f>
        <v>0</v>
      </c>
      <c r="EM9" s="112">
        <f>ROUND(Y9*$EM$8/1000,1)</f>
        <v>0</v>
      </c>
      <c r="EN9" s="110">
        <f>ROUND(Y9*EN$8/1000,1)</f>
        <v>0</v>
      </c>
      <c r="EO9" s="110">
        <f>EM9-EN9</f>
        <v>0</v>
      </c>
      <c r="EP9" s="112">
        <f>EL9-EM9</f>
        <v>0</v>
      </c>
      <c r="EQ9" s="112">
        <f>ROUND(Z9*$EQ$8/1000,1)</f>
        <v>0</v>
      </c>
      <c r="ER9" s="112">
        <f>ROUND(Z9*$ER$8/1000,1)</f>
        <v>0</v>
      </c>
      <c r="ES9" s="110">
        <f>ROUND(Z9*ES$8/1000,1)</f>
        <v>0</v>
      </c>
      <c r="ET9" s="110">
        <f>ER9-ES9</f>
        <v>0</v>
      </c>
      <c r="EU9" s="112">
        <f>EQ9-ER9</f>
        <v>0</v>
      </c>
      <c r="EV9" s="112">
        <f>ROUND(AA9*$EV$8/1000,1)</f>
        <v>0</v>
      </c>
      <c r="EW9" s="112">
        <f>ROUND(AA9*$EW$8/1000,1)</f>
        <v>0</v>
      </c>
      <c r="EX9" s="110">
        <f>ROUND(AA9*EX$8/1000,1)</f>
        <v>0</v>
      </c>
      <c r="EY9" s="110">
        <f>EW9-EX9</f>
        <v>0</v>
      </c>
      <c r="EZ9" s="112">
        <f>EV9-EW9</f>
        <v>0</v>
      </c>
      <c r="FA9" s="112">
        <f>ROUND(AB9*$FA$8/1000,1)</f>
        <v>0</v>
      </c>
      <c r="FB9" s="112">
        <f>ROUND(AB9*$FB$8/1000,1)</f>
        <v>0</v>
      </c>
      <c r="FC9" s="110">
        <f>ROUND(AB9*FC$8/1000,1)</f>
        <v>0</v>
      </c>
      <c r="FD9" s="110">
        <f>FB9-FC9</f>
        <v>0</v>
      </c>
      <c r="FE9" s="112">
        <f>FA9-FB9</f>
        <v>0</v>
      </c>
      <c r="FF9" s="112">
        <f>ROUND(AC9*$FF$8/1000,1)</f>
        <v>0</v>
      </c>
      <c r="FG9" s="112">
        <f>ROUND(AC9*$FG$8/1000,1)</f>
        <v>0</v>
      </c>
      <c r="FH9" s="110">
        <f>ROUND(AC9*FH$8/1000,1)</f>
        <v>0</v>
      </c>
      <c r="FI9" s="110">
        <f>FG9-FH9</f>
        <v>0</v>
      </c>
      <c r="FJ9" s="113">
        <f>FF9-FG9</f>
        <v>0</v>
      </c>
      <c r="FK9" s="228">
        <f>ROUND(AD9*$FK$8/1000,1)</f>
        <v>0</v>
      </c>
      <c r="FL9" s="110">
        <f>ROUND(AD9*$FL$8/1000,1)</f>
        <v>0</v>
      </c>
      <c r="FM9" s="110">
        <f>ROUND(AD9*FM$8/1000,1)</f>
        <v>0</v>
      </c>
      <c r="FN9" s="110">
        <f>FL9-FM9</f>
        <v>0</v>
      </c>
      <c r="FO9" s="110">
        <f>FK9-FL9</f>
        <v>0</v>
      </c>
      <c r="FP9" s="110">
        <f>ROUND(AE9*$FP$8/1000,1)</f>
        <v>0</v>
      </c>
      <c r="FQ9" s="110">
        <f>ROUND(AE9*$FQ$8/1000,1)</f>
        <v>0</v>
      </c>
      <c r="FR9" s="110">
        <f>ROUND(AE9*FR$8/1000,1)</f>
        <v>0</v>
      </c>
      <c r="FS9" s="110">
        <f>FQ9-FR9</f>
        <v>0</v>
      </c>
      <c r="FT9" s="110">
        <f>FP9-FQ9</f>
        <v>0</v>
      </c>
      <c r="FU9" s="110">
        <f>ROUND(AF9*$FU$8/1000,1)</f>
        <v>0</v>
      </c>
      <c r="FV9" s="110">
        <f>ROUND(AF9*$FV$8/1000,1)</f>
        <v>0</v>
      </c>
      <c r="FW9" s="110">
        <f>ROUND(AF9*FW$8/1000,1)</f>
        <v>0</v>
      </c>
      <c r="FX9" s="110">
        <f>FV9-FW9</f>
        <v>0</v>
      </c>
      <c r="FY9" s="110">
        <f>FU9-FV9</f>
        <v>0</v>
      </c>
      <c r="FZ9" s="110">
        <f>ROUND(AG9*$FZ$8/1000,1)</f>
        <v>0</v>
      </c>
      <c r="GA9" s="110">
        <f>ROUND(AG9*$GA$8/1000,1)</f>
        <v>0</v>
      </c>
      <c r="GB9" s="110">
        <f>ROUND(AG9*GB$8/1000,1)</f>
        <v>0</v>
      </c>
      <c r="GC9" s="110">
        <f>GA9-GB9</f>
        <v>0</v>
      </c>
      <c r="GD9" s="110">
        <f>FZ9-GA9</f>
        <v>0</v>
      </c>
      <c r="GE9" s="110">
        <f>ROUND(AH9*$GE$8/1000,1)</f>
        <v>0</v>
      </c>
      <c r="GF9" s="110">
        <f>ROUND(AH9*$GF$8/1000,1)</f>
        <v>0</v>
      </c>
      <c r="GG9" s="110">
        <f>ROUND(AH9*GG$8/1000,1)</f>
        <v>0</v>
      </c>
      <c r="GH9" s="110">
        <f>GF9-GG9</f>
        <v>0</v>
      </c>
      <c r="GI9" s="110">
        <f>GE9-GF9</f>
        <v>0</v>
      </c>
      <c r="GJ9" s="110">
        <f>ROUND(AI9*$GJ$8/1000,1)</f>
        <v>0</v>
      </c>
      <c r="GK9" s="110">
        <f>ROUND(AI9*$GK$8/1000,1)</f>
        <v>0</v>
      </c>
      <c r="GL9" s="110">
        <f>ROUND(AI9*GL$8/1000,1)</f>
        <v>0</v>
      </c>
      <c r="GM9" s="110">
        <f>GK9-GL9</f>
        <v>0</v>
      </c>
      <c r="GN9" s="110">
        <f>GJ9-GK9</f>
        <v>0</v>
      </c>
      <c r="GO9" s="110">
        <f>ROUND(AJ9*$GO$8/1000,1)</f>
        <v>0</v>
      </c>
      <c r="GP9" s="110">
        <f>ROUND(AJ9*$GP$8/1000,1)</f>
        <v>0</v>
      </c>
      <c r="GQ9" s="110">
        <f>ROUND(AJ9*GQ$8/1000,1)</f>
        <v>0</v>
      </c>
      <c r="GR9" s="110">
        <f>GP9-GQ9</f>
        <v>0</v>
      </c>
      <c r="GS9" s="110">
        <f>GO9-GP9</f>
        <v>0</v>
      </c>
      <c r="GT9" s="110">
        <f>ROUND(AK9*$GT$8/1000,1)</f>
        <v>0</v>
      </c>
      <c r="GU9" s="110">
        <f>ROUND(AK9*$GU$8/1000,1)</f>
        <v>0</v>
      </c>
      <c r="GV9" s="110">
        <f>ROUND(AK9*GV$8/1000,1)</f>
        <v>0</v>
      </c>
      <c r="GW9" s="110">
        <f>GU9-GV9</f>
        <v>0</v>
      </c>
      <c r="GX9" s="110">
        <f>GT9-GU9</f>
        <v>0</v>
      </c>
      <c r="GY9" s="227">
        <f t="shared" ref="GY9:HB11" si="0">AO9+AT9+AY9+BD9+BI9+BN9+BS9+BY9+CD9+CX9+DW9+EB9+EG9+EL9+EQ9+EV9+FA9+FF9+FK9+FP9+FU9+FZ9+GE9+GJ9+GO9+GT9+CI9+CN9+CS9+DC9+DH9+DM9+DR9</f>
        <v>12903.4</v>
      </c>
      <c r="GZ9" s="226">
        <f t="shared" si="0"/>
        <v>12205.3</v>
      </c>
      <c r="HA9" s="226">
        <f t="shared" si="0"/>
        <v>7762.2</v>
      </c>
      <c r="HB9" s="226">
        <f t="shared" si="0"/>
        <v>4443.1000000000004</v>
      </c>
      <c r="HC9" s="226">
        <f>HB9/GZ9*100</f>
        <v>36.4</v>
      </c>
      <c r="HD9" s="226">
        <f>AS9+AX9+BC9+BH9+BM9+BR9+BW9+CC9+CH9+DB9+EA9+EF9+EK9+EP9+EU9+EZ9+FE9+FJ9+FO9+FT9+FY9+GD9+GI9+GN9+GS9+GX9+CM9+CR9+CW9+DG9+DL9+DQ9+DV9</f>
        <v>698.1</v>
      </c>
      <c r="HE9" s="115">
        <f>SUM(D9:AK9)</f>
        <v>253</v>
      </c>
      <c r="HF9" s="174">
        <v>223</v>
      </c>
      <c r="HG9" s="225">
        <f t="shared" ref="HG9:HG40" si="1">HE9-HF9</f>
        <v>30</v>
      </c>
      <c r="HH9" s="252">
        <v>24.25</v>
      </c>
      <c r="HI9" s="224">
        <v>46.3</v>
      </c>
      <c r="HJ9" s="221">
        <f t="shared" ref="HJ9:HJ40" si="2">GY9</f>
        <v>12903.4</v>
      </c>
      <c r="HK9" s="221">
        <f t="shared" ref="HK9:HK40" si="3">HI9+HJ9</f>
        <v>12949.7</v>
      </c>
      <c r="HL9" s="223">
        <f t="shared" ref="HL9:HL40" si="4">HA9+HI9</f>
        <v>7808.5</v>
      </c>
      <c r="HM9" s="221">
        <f>HL9/1.302</f>
        <v>5997.3</v>
      </c>
      <c r="HN9" s="252">
        <v>18.7</v>
      </c>
      <c r="HO9" s="221">
        <f t="shared" ref="HO9:HO40" si="5">HM9/HN9/12*1000</f>
        <v>26725.9</v>
      </c>
      <c r="HP9" s="114">
        <v>11404.8</v>
      </c>
      <c r="HQ9" s="114">
        <v>276.89999999999998</v>
      </c>
      <c r="HR9" s="114">
        <f>HP9-HQ9</f>
        <v>11127.9</v>
      </c>
      <c r="HS9" s="220">
        <f t="shared" ref="HS9:HS40" si="6">HK9-HP9</f>
        <v>1544.9</v>
      </c>
      <c r="HT9" s="220">
        <f t="shared" ref="HT9:HT40" si="7">HI9-HQ9</f>
        <v>-230.6</v>
      </c>
      <c r="HU9" s="220">
        <f t="shared" ref="HU9:HU40" si="8">HJ9-HR9</f>
        <v>1775.5</v>
      </c>
      <c r="HV9" s="210">
        <f t="shared" ref="HV9:HV40" si="9">HS9-HT9-HU9</f>
        <v>0</v>
      </c>
      <c r="HW9" s="251"/>
      <c r="HX9" s="251"/>
      <c r="HY9" s="221">
        <f t="shared" ref="HY9:HY40" si="10">HK9+HW9+HX9</f>
        <v>12949.7</v>
      </c>
      <c r="HZ9" s="220">
        <f t="shared" ref="HZ9:HZ40" si="11">HS9+HW9+HX9</f>
        <v>1544.9</v>
      </c>
      <c r="IA9" s="221">
        <f t="shared" ref="IA9:IA40" si="12">(HL9+HT9+HW9+HX9)/1.302</f>
        <v>5820.2</v>
      </c>
      <c r="IB9" s="221">
        <f t="shared" ref="IB9:IB40" si="13">IA9/HN9/12*1000</f>
        <v>25936.7</v>
      </c>
    </row>
    <row r="10" spans="1:310" ht="18.75" customHeight="1">
      <c r="A10" s="105" t="s">
        <v>208</v>
      </c>
      <c r="B10" s="105"/>
      <c r="C10" s="105"/>
      <c r="D10" s="232">
        <v>0</v>
      </c>
      <c r="E10" s="232">
        <v>0</v>
      </c>
      <c r="F10" s="231">
        <v>56</v>
      </c>
      <c r="G10" s="106"/>
      <c r="H10" s="231"/>
      <c r="I10" s="232"/>
      <c r="J10" s="231">
        <v>343</v>
      </c>
      <c r="K10" s="106"/>
      <c r="L10" s="231"/>
      <c r="M10" s="231"/>
      <c r="N10" s="231">
        <v>23</v>
      </c>
      <c r="O10" s="232">
        <v>0</v>
      </c>
      <c r="P10" s="106">
        <v>0</v>
      </c>
      <c r="Q10" s="231"/>
      <c r="R10" s="106">
        <v>0</v>
      </c>
      <c r="S10" s="231">
        <v>42</v>
      </c>
      <c r="T10" s="231"/>
      <c r="U10" s="231"/>
      <c r="V10" s="107">
        <v>0</v>
      </c>
      <c r="W10" s="107">
        <v>0</v>
      </c>
      <c r="X10" s="107">
        <v>0</v>
      </c>
      <c r="Y10" s="106">
        <v>0</v>
      </c>
      <c r="Z10" s="106">
        <v>0</v>
      </c>
      <c r="AA10" s="106">
        <v>0</v>
      </c>
      <c r="AB10" s="106">
        <v>0</v>
      </c>
      <c r="AC10" s="106">
        <v>0</v>
      </c>
      <c r="AD10" s="106">
        <v>0</v>
      </c>
      <c r="AE10" s="106">
        <v>0</v>
      </c>
      <c r="AF10" s="108">
        <v>0</v>
      </c>
      <c r="AG10" s="108">
        <v>0</v>
      </c>
      <c r="AH10" s="108">
        <v>0</v>
      </c>
      <c r="AI10" s="108">
        <v>0</v>
      </c>
      <c r="AJ10" s="231"/>
      <c r="AK10" s="108">
        <v>0</v>
      </c>
      <c r="AL10" s="230">
        <f>F10+L10+T10</f>
        <v>56</v>
      </c>
      <c r="AM10" s="230">
        <f>J10+M10+N10+Q10+R10+S10+U10+AB10+AJ10+H10</f>
        <v>408</v>
      </c>
      <c r="AN10" s="230">
        <f>AL10+AM10</f>
        <v>464</v>
      </c>
      <c r="AO10" s="109">
        <f>ROUND(D10*$AO$8/1000,1)</f>
        <v>0</v>
      </c>
      <c r="AP10" s="110">
        <f>ROUND(D10*AP$8/1000,1)</f>
        <v>0</v>
      </c>
      <c r="AQ10" s="110">
        <f>ROUND(D10*AQ$8/1000,1)</f>
        <v>0</v>
      </c>
      <c r="AR10" s="110">
        <f>AP10-AQ10</f>
        <v>0</v>
      </c>
      <c r="AS10" s="110">
        <f>AO10-AP10</f>
        <v>0</v>
      </c>
      <c r="AT10" s="110">
        <f>ROUND(E10*$AT$8/1000,1)</f>
        <v>0</v>
      </c>
      <c r="AU10" s="110">
        <f>ROUND(E10*$AU$8/1000,1)</f>
        <v>0</v>
      </c>
      <c r="AV10" s="110">
        <f>ROUND(E10*AV$8/1000,1)</f>
        <v>0</v>
      </c>
      <c r="AW10" s="110">
        <f>AU10-AV10</f>
        <v>0</v>
      </c>
      <c r="AX10" s="110">
        <f>AT10-AU10</f>
        <v>0</v>
      </c>
      <c r="AY10" s="110">
        <f>ROUND(F10*$AY$8/1000,1)</f>
        <v>3136.7</v>
      </c>
      <c r="AZ10" s="110">
        <f>ROUND(F10*$AZ$8/1000,1)</f>
        <v>2991.5</v>
      </c>
      <c r="BA10" s="110">
        <f>ROUND(F10*BA$8/1000,1)</f>
        <v>1902.5</v>
      </c>
      <c r="BB10" s="110">
        <f>AZ10-BA10</f>
        <v>1089</v>
      </c>
      <c r="BC10" s="110">
        <f>AY10-AZ10</f>
        <v>145.19999999999999</v>
      </c>
      <c r="BD10" s="110">
        <f>ROUND(G10*$BD$8/1000,1)</f>
        <v>0</v>
      </c>
      <c r="BE10" s="110">
        <f>ROUND(G10*$BE$8/1000,1)</f>
        <v>0</v>
      </c>
      <c r="BF10" s="110">
        <f>ROUND(G10*BF$8/1000,1)</f>
        <v>0</v>
      </c>
      <c r="BG10" s="110">
        <f>BE10-BF10</f>
        <v>0</v>
      </c>
      <c r="BH10" s="110">
        <f>BD10-BE10</f>
        <v>0</v>
      </c>
      <c r="BI10" s="110">
        <f>ROUND(H10*$BI$8/1000,1)</f>
        <v>0</v>
      </c>
      <c r="BJ10" s="110">
        <f>ROUND(H10*$BJ$8/1000,1)</f>
        <v>0</v>
      </c>
      <c r="BK10" s="110">
        <f>ROUND(H10*BK$8/1000,1)</f>
        <v>0</v>
      </c>
      <c r="BL10" s="110">
        <f>BJ10-BK10</f>
        <v>0</v>
      </c>
      <c r="BM10" s="110">
        <f>BI10-BJ10</f>
        <v>0</v>
      </c>
      <c r="BN10" s="110">
        <f>ROUND(I10*$BN$8/1000,1)</f>
        <v>0</v>
      </c>
      <c r="BO10" s="110">
        <f>ROUND(I10*$BO$8/1000,1)</f>
        <v>0</v>
      </c>
      <c r="BP10" s="110">
        <f>ROUND(I10*BP$8/1000,1)</f>
        <v>0</v>
      </c>
      <c r="BQ10" s="110">
        <f>BO10-BP10</f>
        <v>0</v>
      </c>
      <c r="BR10" s="110">
        <f>BN10-BO10</f>
        <v>0</v>
      </c>
      <c r="BS10" s="110">
        <f>ROUND(J10*$BS$8/1000,1)</f>
        <v>16899.3</v>
      </c>
      <c r="BT10" s="110">
        <f>ROUND(J10*$BT$8/1000,1)</f>
        <v>15933</v>
      </c>
      <c r="BU10" s="110">
        <f>ROUND(J10*BU$8/1000,1)</f>
        <v>10132.9</v>
      </c>
      <c r="BV10" s="110">
        <f>BT10-BU10</f>
        <v>5800.1</v>
      </c>
      <c r="BW10" s="110">
        <f>BS10-BT10</f>
        <v>966.3</v>
      </c>
      <c r="BX10" s="110"/>
      <c r="BY10" s="110">
        <f>ROUND(L10*$BY$8/1000,1)</f>
        <v>0</v>
      </c>
      <c r="BZ10" s="110">
        <f>ROUND(L10*$BZ$8/1000,1)</f>
        <v>0</v>
      </c>
      <c r="CA10" s="110">
        <f>ROUND(L10*$CA$8/1000,1)</f>
        <v>0</v>
      </c>
      <c r="CB10" s="110">
        <f>ROUND(L10*$CB$8/1000,1)</f>
        <v>0</v>
      </c>
      <c r="CC10" s="110">
        <f>ROUND(L10*$CC$8/1000,1)</f>
        <v>0</v>
      </c>
      <c r="CD10" s="110">
        <f>ROUND(M10*$CD$8/1000,1)</f>
        <v>0</v>
      </c>
      <c r="CE10" s="110">
        <f>ROUND(M10*$CE$8/1000,1)</f>
        <v>0</v>
      </c>
      <c r="CF10" s="110">
        <f>ROUND(M10*CF$8/1000,1)</f>
        <v>0</v>
      </c>
      <c r="CG10" s="110">
        <f>CE10-CF10</f>
        <v>0</v>
      </c>
      <c r="CH10" s="229">
        <f>CD10-CE10</f>
        <v>0</v>
      </c>
      <c r="CI10" s="110">
        <f>ROUND(N10*$CI$8/1000,1)</f>
        <v>1133.2</v>
      </c>
      <c r="CJ10" s="110">
        <f>ROUND(N10*$CJ$8/1000,1)</f>
        <v>1068.4000000000001</v>
      </c>
      <c r="CK10" s="110">
        <f>ROUND(N10*CK$8/1000,1)</f>
        <v>679.5</v>
      </c>
      <c r="CL10" s="110">
        <f>CJ10-CK10</f>
        <v>388.9</v>
      </c>
      <c r="CM10" s="229">
        <f>CI10-CJ10</f>
        <v>64.8</v>
      </c>
      <c r="CN10" s="110">
        <f>ROUND(O10*$CN$8/1000,1)</f>
        <v>0</v>
      </c>
      <c r="CO10" s="110">
        <f>ROUND(O10*$CO$8/1000,1)</f>
        <v>0</v>
      </c>
      <c r="CP10" s="110">
        <f>ROUND(O10*CP$8/1000,1)</f>
        <v>0</v>
      </c>
      <c r="CQ10" s="110">
        <f>CO10-CP10</f>
        <v>0</v>
      </c>
      <c r="CR10" s="229">
        <f>CN10-CO10</f>
        <v>0</v>
      </c>
      <c r="CS10" s="110">
        <f>ROUND(P10*$CS$8/1000,1)</f>
        <v>0</v>
      </c>
      <c r="CT10" s="110">
        <f>ROUND(P10*$CT$8/1000,1)</f>
        <v>0</v>
      </c>
      <c r="CU10" s="110">
        <f>ROUND(P10*CU$8/1000,1)</f>
        <v>0</v>
      </c>
      <c r="CV10" s="110">
        <f>CT10-CU10</f>
        <v>0</v>
      </c>
      <c r="CW10" s="229">
        <f>CS10-CT10</f>
        <v>0</v>
      </c>
      <c r="CX10" s="110">
        <f>ROUND(Q10*$CX$8/1000,1)</f>
        <v>0</v>
      </c>
      <c r="CY10" s="110">
        <f>ROUND(Q10*$CY$8/1000,1)</f>
        <v>0</v>
      </c>
      <c r="CZ10" s="110">
        <f>ROUND(Q10*CZ$8/1000,1)</f>
        <v>0</v>
      </c>
      <c r="DA10" s="110">
        <f>CY10-CZ10</f>
        <v>0</v>
      </c>
      <c r="DB10" s="110">
        <f>CX10-CY10</f>
        <v>0</v>
      </c>
      <c r="DC10" s="110">
        <f>ROUND(R10*$DC$8/1000,1)</f>
        <v>0</v>
      </c>
      <c r="DD10" s="110">
        <f>ROUND(R10*$DD$8/1000,1)</f>
        <v>0</v>
      </c>
      <c r="DE10" s="110">
        <f>ROUND(R10*DE$8/1000,1)</f>
        <v>0</v>
      </c>
      <c r="DF10" s="110">
        <f>DD10-DE10</f>
        <v>0</v>
      </c>
      <c r="DG10" s="110">
        <f>DC10-DD10</f>
        <v>0</v>
      </c>
      <c r="DH10" s="110">
        <f>ROUND(S10*$DH$8/1000,1)</f>
        <v>5226.3999999999996</v>
      </c>
      <c r="DI10" s="110">
        <f>ROUND(S10*$DI$8/1000,1)</f>
        <v>5072.6000000000004</v>
      </c>
      <c r="DJ10" s="110">
        <f>ROUND(S10*DJ$8/1000,1)</f>
        <v>3226</v>
      </c>
      <c r="DK10" s="110">
        <f>DI10-DJ10</f>
        <v>1846.6</v>
      </c>
      <c r="DL10" s="110">
        <f>DH10-DI10</f>
        <v>153.80000000000001</v>
      </c>
      <c r="DM10" s="110">
        <f>ROUND(T10*$DM$8/1000,1)</f>
        <v>0</v>
      </c>
      <c r="DN10" s="110">
        <f>ROUND(T10*DN$8/1000,1)</f>
        <v>0</v>
      </c>
      <c r="DO10" s="110">
        <f>ROUND(T10*DO$8/1000,1)</f>
        <v>0</v>
      </c>
      <c r="DP10" s="110">
        <f>DN10-DO10</f>
        <v>0</v>
      </c>
      <c r="DQ10" s="110">
        <f>DM10-DN10</f>
        <v>0</v>
      </c>
      <c r="DR10" s="110">
        <f>ROUND(U10*$DR$8/1000,1)</f>
        <v>0</v>
      </c>
      <c r="DS10" s="110">
        <f>ROUND(U10*$DS$8/1000,1)</f>
        <v>0</v>
      </c>
      <c r="DT10" s="110">
        <f>ROUND(U10*DT$8/1000,1)</f>
        <v>0</v>
      </c>
      <c r="DU10" s="110">
        <f>DS10-DT10</f>
        <v>0</v>
      </c>
      <c r="DV10" s="110">
        <f>DR10-DS10</f>
        <v>0</v>
      </c>
      <c r="DW10" s="111">
        <f>ROUND(V10*$DW$8/1000,1)</f>
        <v>0</v>
      </c>
      <c r="DX10" s="112">
        <f>ROUND(V10*$DX$8/1000,1)</f>
        <v>0</v>
      </c>
      <c r="DY10" s="110">
        <f>ROUND(V10*DY$8/1000,1)</f>
        <v>0</v>
      </c>
      <c r="DZ10" s="110">
        <f>DX10-DY10</f>
        <v>0</v>
      </c>
      <c r="EA10" s="112">
        <f>DW10-DX10</f>
        <v>0</v>
      </c>
      <c r="EB10" s="112">
        <f>ROUND(W10*$EB$8/1000,1)</f>
        <v>0</v>
      </c>
      <c r="EC10" s="112">
        <f>ROUND(W10*$EC$8/1000,1)</f>
        <v>0</v>
      </c>
      <c r="ED10" s="110">
        <f>ROUND(W10*ED$8/1000,1)</f>
        <v>0</v>
      </c>
      <c r="EE10" s="110">
        <f>EC10-ED10</f>
        <v>0</v>
      </c>
      <c r="EF10" s="112">
        <f>EB10-EC10</f>
        <v>0</v>
      </c>
      <c r="EG10" s="112">
        <f>ROUND(X10*$EG$8/1000,1)</f>
        <v>0</v>
      </c>
      <c r="EH10" s="112">
        <f>ROUND(X10*$EH$8/1000,1)</f>
        <v>0</v>
      </c>
      <c r="EI10" s="110">
        <f>ROUND(X10*EI$8/1000,1)</f>
        <v>0</v>
      </c>
      <c r="EJ10" s="110">
        <f>EH10-EI10</f>
        <v>0</v>
      </c>
      <c r="EK10" s="112">
        <f>EG10-EH10</f>
        <v>0</v>
      </c>
      <c r="EL10" s="112">
        <f>ROUND(Y10*$EL$8/1000,1)</f>
        <v>0</v>
      </c>
      <c r="EM10" s="112">
        <f>ROUND(Y10*$EM$8/1000,1)</f>
        <v>0</v>
      </c>
      <c r="EN10" s="110">
        <f>ROUND(Y10*EN$8/1000,1)</f>
        <v>0</v>
      </c>
      <c r="EO10" s="110">
        <f>EM10-EN10</f>
        <v>0</v>
      </c>
      <c r="EP10" s="112">
        <f>EL10-EM10</f>
        <v>0</v>
      </c>
      <c r="EQ10" s="112">
        <f>ROUND(Z10*$EQ$8/1000,1)</f>
        <v>0</v>
      </c>
      <c r="ER10" s="112">
        <f>ROUND(Z10*$ER$8/1000,1)</f>
        <v>0</v>
      </c>
      <c r="ES10" s="110">
        <f>ROUND(Z10*ES$8/1000,1)</f>
        <v>0</v>
      </c>
      <c r="ET10" s="110">
        <f>ER10-ES10</f>
        <v>0</v>
      </c>
      <c r="EU10" s="112">
        <f>EQ10-ER10</f>
        <v>0</v>
      </c>
      <c r="EV10" s="112">
        <f>ROUND(AA10*$EV$8/1000,1)</f>
        <v>0</v>
      </c>
      <c r="EW10" s="112">
        <f>ROUND(AA10*$EW$8/1000,1)</f>
        <v>0</v>
      </c>
      <c r="EX10" s="110">
        <f>ROUND(AA10*EX$8/1000,1)</f>
        <v>0</v>
      </c>
      <c r="EY10" s="110">
        <f>EW10-EX10</f>
        <v>0</v>
      </c>
      <c r="EZ10" s="112">
        <f>EV10-EW10</f>
        <v>0</v>
      </c>
      <c r="FA10" s="112">
        <f>ROUND(AB10*$FA$8/1000,1)</f>
        <v>0</v>
      </c>
      <c r="FB10" s="112">
        <f>ROUND(AB10*$FB$8/1000,1)</f>
        <v>0</v>
      </c>
      <c r="FC10" s="110">
        <f>ROUND(AB10*FC$8/1000,1)</f>
        <v>0</v>
      </c>
      <c r="FD10" s="110">
        <f>FB10-FC10</f>
        <v>0</v>
      </c>
      <c r="FE10" s="112">
        <f>FA10-FB10</f>
        <v>0</v>
      </c>
      <c r="FF10" s="112">
        <f>ROUND(AC10*$FF$8/1000,1)</f>
        <v>0</v>
      </c>
      <c r="FG10" s="112">
        <f>ROUND(AC10*$FG$8/1000,1)</f>
        <v>0</v>
      </c>
      <c r="FH10" s="110">
        <f>ROUND(AC10*FH$8/1000,1)</f>
        <v>0</v>
      </c>
      <c r="FI10" s="110">
        <f>FG10-FH10</f>
        <v>0</v>
      </c>
      <c r="FJ10" s="113">
        <f>FF10-FG10</f>
        <v>0</v>
      </c>
      <c r="FK10" s="228">
        <f>ROUND(AD10*$FK$8/1000,1)</f>
        <v>0</v>
      </c>
      <c r="FL10" s="110">
        <f>ROUND(AD10*$FL$8/1000,1)</f>
        <v>0</v>
      </c>
      <c r="FM10" s="110">
        <f>ROUND(AD10*FM$8/1000,1)</f>
        <v>0</v>
      </c>
      <c r="FN10" s="110">
        <f>FL10-FM10</f>
        <v>0</v>
      </c>
      <c r="FO10" s="110">
        <f>FK10-FL10</f>
        <v>0</v>
      </c>
      <c r="FP10" s="110">
        <f>ROUND(AE10*$FP$8/1000,1)</f>
        <v>0</v>
      </c>
      <c r="FQ10" s="110">
        <f>ROUND(AE10*$FQ$8/1000,1)</f>
        <v>0</v>
      </c>
      <c r="FR10" s="110">
        <f>ROUND(AE10*FR$8/1000,1)</f>
        <v>0</v>
      </c>
      <c r="FS10" s="110">
        <f>FQ10-FR10</f>
        <v>0</v>
      </c>
      <c r="FT10" s="110">
        <f>FP10-FQ10</f>
        <v>0</v>
      </c>
      <c r="FU10" s="110">
        <f>ROUND(AF10*$FU$8/1000,1)</f>
        <v>0</v>
      </c>
      <c r="FV10" s="110">
        <f>ROUND(AF10*$FV$8/1000,1)</f>
        <v>0</v>
      </c>
      <c r="FW10" s="110">
        <f>ROUND(AF10*FW$8/1000,1)</f>
        <v>0</v>
      </c>
      <c r="FX10" s="110">
        <f>FV10-FW10</f>
        <v>0</v>
      </c>
      <c r="FY10" s="110">
        <f>FU10-FV10</f>
        <v>0</v>
      </c>
      <c r="FZ10" s="110">
        <f>ROUND(AG10*$FZ$8/1000,1)</f>
        <v>0</v>
      </c>
      <c r="GA10" s="110">
        <f>ROUND(AG10*$GA$8/1000,1)</f>
        <v>0</v>
      </c>
      <c r="GB10" s="110">
        <f>ROUND(AG10*GB$8/1000,1)</f>
        <v>0</v>
      </c>
      <c r="GC10" s="110">
        <f>GA10-GB10</f>
        <v>0</v>
      </c>
      <c r="GD10" s="110">
        <f>FZ10-GA10</f>
        <v>0</v>
      </c>
      <c r="GE10" s="110">
        <f>ROUND(AH10*$GE$8/1000,1)</f>
        <v>0</v>
      </c>
      <c r="GF10" s="110">
        <f>ROUND(AH10*$GF$8/1000,1)</f>
        <v>0</v>
      </c>
      <c r="GG10" s="110">
        <f>ROUND(AH10*GG$8/1000,1)</f>
        <v>0</v>
      </c>
      <c r="GH10" s="110">
        <f>GF10-GG10</f>
        <v>0</v>
      </c>
      <c r="GI10" s="110">
        <f>GE10-GF10</f>
        <v>0</v>
      </c>
      <c r="GJ10" s="110">
        <f>ROUND(AI10*$GJ$8/1000,1)</f>
        <v>0</v>
      </c>
      <c r="GK10" s="110">
        <f>ROUND(AI10*$GK$8/1000,1)</f>
        <v>0</v>
      </c>
      <c r="GL10" s="110">
        <f>ROUND(AI10*GL$8/1000,1)</f>
        <v>0</v>
      </c>
      <c r="GM10" s="110">
        <f>GK10-GL10</f>
        <v>0</v>
      </c>
      <c r="GN10" s="110">
        <f>GJ10-GK10</f>
        <v>0</v>
      </c>
      <c r="GO10" s="110">
        <f>ROUND(AJ10*$GO$8/1000,1)</f>
        <v>0</v>
      </c>
      <c r="GP10" s="110">
        <f>ROUND(AJ10*$GP$8/1000,1)</f>
        <v>0</v>
      </c>
      <c r="GQ10" s="110">
        <f>ROUND(AJ10*GQ$8/1000,1)</f>
        <v>0</v>
      </c>
      <c r="GR10" s="110">
        <f>GP10-GQ10</f>
        <v>0</v>
      </c>
      <c r="GS10" s="110">
        <f>GO10-GP10</f>
        <v>0</v>
      </c>
      <c r="GT10" s="110">
        <f>ROUND(AK10*$GT$8/1000,1)</f>
        <v>0</v>
      </c>
      <c r="GU10" s="110">
        <f>ROUND(AK10*$GU$8/1000,1)</f>
        <v>0</v>
      </c>
      <c r="GV10" s="110">
        <f>ROUND(AK10*GV$8/1000,1)</f>
        <v>0</v>
      </c>
      <c r="GW10" s="110">
        <f>GU10-GV10</f>
        <v>0</v>
      </c>
      <c r="GX10" s="110">
        <f>GT10-GU10</f>
        <v>0</v>
      </c>
      <c r="GY10" s="227">
        <f t="shared" si="0"/>
        <v>26395.599999999999</v>
      </c>
      <c r="GZ10" s="226">
        <f t="shared" si="0"/>
        <v>25065.5</v>
      </c>
      <c r="HA10" s="226">
        <f t="shared" si="0"/>
        <v>15940.9</v>
      </c>
      <c r="HB10" s="226">
        <f t="shared" si="0"/>
        <v>9124.6</v>
      </c>
      <c r="HC10" s="226">
        <f>HB10/GZ10*100</f>
        <v>36.4</v>
      </c>
      <c r="HD10" s="226">
        <f>AS10+AX10+BC10+BH10+BM10+BR10+BW10+CC10+CH10+DB10+EA10+EF10+EK10+EP10+EU10+EZ10+FE10+FJ10+FO10+FT10+FY10+GD10+GI10+GN10+GS10+GX10+CM10+CR10+CW10+DG10+DL10+DQ10+DV10</f>
        <v>1330.1</v>
      </c>
      <c r="HE10" s="115">
        <f>SUM(D10:AK10)</f>
        <v>464</v>
      </c>
      <c r="HF10" s="174">
        <v>446</v>
      </c>
      <c r="HG10" s="225">
        <f t="shared" si="1"/>
        <v>18</v>
      </c>
      <c r="HH10" s="252">
        <v>51.75</v>
      </c>
      <c r="HI10" s="224">
        <v>98.8</v>
      </c>
      <c r="HJ10" s="221">
        <f t="shared" si="2"/>
        <v>26395.599999999999</v>
      </c>
      <c r="HK10" s="221">
        <f t="shared" si="3"/>
        <v>26494.400000000001</v>
      </c>
      <c r="HL10" s="223">
        <f t="shared" si="4"/>
        <v>16039.7</v>
      </c>
      <c r="HM10" s="221">
        <f>HL10/1.302</f>
        <v>12319.3</v>
      </c>
      <c r="HN10" s="252">
        <v>37</v>
      </c>
      <c r="HO10" s="221">
        <f t="shared" si="5"/>
        <v>27746.2</v>
      </c>
      <c r="HP10" s="114">
        <v>25343.9</v>
      </c>
      <c r="HQ10" s="114">
        <v>590.9</v>
      </c>
      <c r="HR10" s="114">
        <f>HP10-HQ10</f>
        <v>24753</v>
      </c>
      <c r="HS10" s="220">
        <f t="shared" si="6"/>
        <v>1150.5</v>
      </c>
      <c r="HT10" s="220">
        <f t="shared" si="7"/>
        <v>-492.1</v>
      </c>
      <c r="HU10" s="220">
        <f t="shared" si="8"/>
        <v>1642.6</v>
      </c>
      <c r="HV10" s="210">
        <f t="shared" si="9"/>
        <v>0</v>
      </c>
      <c r="HW10" s="251">
        <v>49.3</v>
      </c>
      <c r="HX10" s="251"/>
      <c r="HY10" s="221">
        <f t="shared" si="10"/>
        <v>26543.7</v>
      </c>
      <c r="HZ10" s="220">
        <f t="shared" si="11"/>
        <v>1199.8</v>
      </c>
      <c r="IA10" s="221">
        <f t="shared" si="12"/>
        <v>11979.2</v>
      </c>
      <c r="IB10" s="221">
        <f t="shared" si="13"/>
        <v>26980.2</v>
      </c>
    </row>
    <row r="11" spans="1:310" ht="18.75" customHeight="1">
      <c r="A11" s="105" t="s">
        <v>209</v>
      </c>
      <c r="B11" s="105"/>
      <c r="C11" s="105"/>
      <c r="D11" s="232"/>
      <c r="E11" s="232"/>
      <c r="F11" s="231">
        <v>25</v>
      </c>
      <c r="G11" s="106">
        <v>0</v>
      </c>
      <c r="H11" s="231"/>
      <c r="I11" s="232">
        <v>0</v>
      </c>
      <c r="J11" s="231">
        <v>261</v>
      </c>
      <c r="K11" s="106">
        <v>0</v>
      </c>
      <c r="L11" s="231"/>
      <c r="M11" s="231"/>
      <c r="N11" s="231"/>
      <c r="O11" s="232"/>
      <c r="P11" s="106"/>
      <c r="Q11" s="231"/>
      <c r="R11" s="106"/>
      <c r="S11" s="231"/>
      <c r="T11" s="231"/>
      <c r="U11" s="231"/>
      <c r="V11" s="107"/>
      <c r="W11" s="107"/>
      <c r="X11" s="107"/>
      <c r="Y11" s="106"/>
      <c r="Z11" s="106"/>
      <c r="AA11" s="106"/>
      <c r="AB11" s="106"/>
      <c r="AC11" s="106"/>
      <c r="AD11" s="106"/>
      <c r="AE11" s="106"/>
      <c r="AF11" s="108"/>
      <c r="AG11" s="108"/>
      <c r="AH11" s="108"/>
      <c r="AI11" s="108"/>
      <c r="AJ11" s="231"/>
      <c r="AK11" s="108"/>
      <c r="AL11" s="230">
        <f>F11+L11+T11</f>
        <v>25</v>
      </c>
      <c r="AM11" s="230">
        <f>J11+M11+N11+Q11+R11+S11+U11+AB11+AJ11+H11</f>
        <v>261</v>
      </c>
      <c r="AN11" s="230">
        <f>AL11+AM11</f>
        <v>286</v>
      </c>
      <c r="AO11" s="109">
        <f>ROUND(D11*$AO$8/1000,1)</f>
        <v>0</v>
      </c>
      <c r="AP11" s="110">
        <f>ROUND(D11*AP$8/1000,1)</f>
        <v>0</v>
      </c>
      <c r="AQ11" s="110">
        <f>ROUND(D11*AQ$8/1000,1)</f>
        <v>0</v>
      </c>
      <c r="AR11" s="110">
        <f>AP11-AQ11</f>
        <v>0</v>
      </c>
      <c r="AS11" s="110">
        <f>AO11-AP11</f>
        <v>0</v>
      </c>
      <c r="AT11" s="110">
        <f>ROUND(E11*$AT$8/1000,1)</f>
        <v>0</v>
      </c>
      <c r="AU11" s="110">
        <f>ROUND(E11*$AU$8/1000,1)</f>
        <v>0</v>
      </c>
      <c r="AV11" s="110">
        <f>ROUND(E11*AV$8/1000,1)</f>
        <v>0</v>
      </c>
      <c r="AW11" s="110">
        <f>AU11-AV11</f>
        <v>0</v>
      </c>
      <c r="AX11" s="110">
        <f>AT11-AU11</f>
        <v>0</v>
      </c>
      <c r="AY11" s="110">
        <f>ROUND(F11*$AY$8/1000,1)</f>
        <v>1400.3</v>
      </c>
      <c r="AZ11" s="110">
        <f>ROUND(F11*$AZ$8/1000,1)</f>
        <v>1335.5</v>
      </c>
      <c r="BA11" s="110">
        <f>ROUND(F11*BA$8/1000,1)</f>
        <v>849.4</v>
      </c>
      <c r="BB11" s="110">
        <f>AZ11-BA11</f>
        <v>486.1</v>
      </c>
      <c r="BC11" s="110">
        <f>AY11-AZ11</f>
        <v>64.8</v>
      </c>
      <c r="BD11" s="110">
        <f>ROUND(G11*$BD$8/1000,1)</f>
        <v>0</v>
      </c>
      <c r="BE11" s="110">
        <f>ROUND(G11*$BE$8/1000,1)</f>
        <v>0</v>
      </c>
      <c r="BF11" s="110">
        <f>ROUND(G11*BF$8/1000,1)</f>
        <v>0</v>
      </c>
      <c r="BG11" s="110">
        <f>BE11-BF11</f>
        <v>0</v>
      </c>
      <c r="BH11" s="110">
        <f>BD11-BE11</f>
        <v>0</v>
      </c>
      <c r="BI11" s="110">
        <f>ROUND(H11*$BI$8/1000,1)</f>
        <v>0</v>
      </c>
      <c r="BJ11" s="110">
        <f>ROUND(H11*$BJ$8/1000,1)</f>
        <v>0</v>
      </c>
      <c r="BK11" s="110">
        <f>ROUND(H11*BK$8/1000,1)</f>
        <v>0</v>
      </c>
      <c r="BL11" s="110">
        <f>BJ11-BK11</f>
        <v>0</v>
      </c>
      <c r="BM11" s="110">
        <f>BI11-BJ11</f>
        <v>0</v>
      </c>
      <c r="BN11" s="110">
        <f>ROUND(I11*$BN$8/1000,1)</f>
        <v>0</v>
      </c>
      <c r="BO11" s="110">
        <f>ROUND(I11*$BO$8/1000,1)</f>
        <v>0</v>
      </c>
      <c r="BP11" s="110">
        <f>ROUND(I11*BP$8/1000,1)</f>
        <v>0</v>
      </c>
      <c r="BQ11" s="110">
        <f>BO11-BP11</f>
        <v>0</v>
      </c>
      <c r="BR11" s="110">
        <f>BN11-BO11</f>
        <v>0</v>
      </c>
      <c r="BS11" s="110">
        <f>ROUND(J11*$BS$8/1000,1)</f>
        <v>12859.2</v>
      </c>
      <c r="BT11" s="110">
        <f>ROUND(J11*$BT$8/1000,1)</f>
        <v>12124</v>
      </c>
      <c r="BU11" s="110">
        <f>ROUND(J11*BU$8/1000,1)</f>
        <v>7710.5</v>
      </c>
      <c r="BV11" s="110">
        <f>BT11-BU11</f>
        <v>4413.5</v>
      </c>
      <c r="BW11" s="110">
        <f>BS11-BT11</f>
        <v>735.2</v>
      </c>
      <c r="BX11" s="110"/>
      <c r="BY11" s="110">
        <f>ROUND(L11*$BY$8/1000,1)</f>
        <v>0</v>
      </c>
      <c r="BZ11" s="110">
        <f>ROUND(L11*$BZ$8/1000,1)</f>
        <v>0</v>
      </c>
      <c r="CA11" s="110">
        <f>ROUND(L11*$CA$8/1000,1)</f>
        <v>0</v>
      </c>
      <c r="CB11" s="110">
        <f>ROUND(L11*$CB$8/1000,1)</f>
        <v>0</v>
      </c>
      <c r="CC11" s="110">
        <f>ROUND(L11*$CC$8/1000,1)</f>
        <v>0</v>
      </c>
      <c r="CD11" s="110">
        <f>ROUND(M11*$CD$8/1000,1)</f>
        <v>0</v>
      </c>
      <c r="CE11" s="110">
        <f>ROUND(M11*$CE$8/1000,1)</f>
        <v>0</v>
      </c>
      <c r="CF11" s="110">
        <f>ROUND(M11*CF$8/1000,1)</f>
        <v>0</v>
      </c>
      <c r="CG11" s="110">
        <f>CE11-CF11</f>
        <v>0</v>
      </c>
      <c r="CH11" s="229">
        <f>CD11-CE11</f>
        <v>0</v>
      </c>
      <c r="CI11" s="110">
        <f>ROUND(N11*$CI$8/1000,1)</f>
        <v>0</v>
      </c>
      <c r="CJ11" s="110">
        <f>ROUND(N11*$CJ$8/1000,1)</f>
        <v>0</v>
      </c>
      <c r="CK11" s="110">
        <f>ROUND(N11*CK$8/1000,1)</f>
        <v>0</v>
      </c>
      <c r="CL11" s="110">
        <f>CJ11-CK11</f>
        <v>0</v>
      </c>
      <c r="CM11" s="229">
        <f>CI11-CJ11</f>
        <v>0</v>
      </c>
      <c r="CN11" s="110">
        <f>ROUND(O11*$CN$8/1000,1)</f>
        <v>0</v>
      </c>
      <c r="CO11" s="110">
        <f>ROUND(O11*$CO$8/1000,1)</f>
        <v>0</v>
      </c>
      <c r="CP11" s="110">
        <f>ROUND(O11*CP$8/1000,1)</f>
        <v>0</v>
      </c>
      <c r="CQ11" s="110">
        <f>CO11-CP11</f>
        <v>0</v>
      </c>
      <c r="CR11" s="229">
        <f>CN11-CO11</f>
        <v>0</v>
      </c>
      <c r="CS11" s="110">
        <f>ROUND(P11*$CS$8/1000,1)</f>
        <v>0</v>
      </c>
      <c r="CT11" s="110">
        <f>ROUND(P11*$CT$8/1000,1)</f>
        <v>0</v>
      </c>
      <c r="CU11" s="110">
        <f>ROUND(P11*CU$8/1000,1)</f>
        <v>0</v>
      </c>
      <c r="CV11" s="110">
        <f>CT11-CU11</f>
        <v>0</v>
      </c>
      <c r="CW11" s="229">
        <f>CS11-CT11</f>
        <v>0</v>
      </c>
      <c r="CX11" s="110">
        <f>ROUND(Q11*$CX$8/1000,1)</f>
        <v>0</v>
      </c>
      <c r="CY11" s="110">
        <f>ROUND(Q11*$CY$8/1000,1)</f>
        <v>0</v>
      </c>
      <c r="CZ11" s="110">
        <f>ROUND(Q11*CZ$8/1000,1)</f>
        <v>0</v>
      </c>
      <c r="DA11" s="110">
        <f>CY11-CZ11</f>
        <v>0</v>
      </c>
      <c r="DB11" s="110">
        <f>CX11-CY11</f>
        <v>0</v>
      </c>
      <c r="DC11" s="110">
        <f>ROUND(R11*$DC$8/1000,1)</f>
        <v>0</v>
      </c>
      <c r="DD11" s="110">
        <f>ROUND(R11*$DD$8/1000,1)</f>
        <v>0</v>
      </c>
      <c r="DE11" s="110">
        <f>ROUND(R11*DE$8/1000,1)</f>
        <v>0</v>
      </c>
      <c r="DF11" s="110">
        <f>DD11-DE11</f>
        <v>0</v>
      </c>
      <c r="DG11" s="110">
        <f>DC11-DD11</f>
        <v>0</v>
      </c>
      <c r="DH11" s="110">
        <f>ROUND(S11*$DH$8/1000,1)</f>
        <v>0</v>
      </c>
      <c r="DI11" s="110">
        <f>ROUND(S11*$DI$8/1000,1)</f>
        <v>0</v>
      </c>
      <c r="DJ11" s="110">
        <f>ROUND(S11*DJ$8/1000,1)</f>
        <v>0</v>
      </c>
      <c r="DK11" s="110">
        <f>DI11-DJ11</f>
        <v>0</v>
      </c>
      <c r="DL11" s="110">
        <f>DH11-DI11</f>
        <v>0</v>
      </c>
      <c r="DM11" s="110">
        <f>ROUND(T11*$DM$8/1000,1)</f>
        <v>0</v>
      </c>
      <c r="DN11" s="110">
        <f>ROUND(T11*DN$8/1000,1)</f>
        <v>0</v>
      </c>
      <c r="DO11" s="110">
        <f>ROUND(T11*DO$8/1000,1)</f>
        <v>0</v>
      </c>
      <c r="DP11" s="110">
        <f>DN11-DO11</f>
        <v>0</v>
      </c>
      <c r="DQ11" s="110">
        <f>DM11-DN11</f>
        <v>0</v>
      </c>
      <c r="DR11" s="110">
        <f>ROUND(U11*$DR$8/1000,1)</f>
        <v>0</v>
      </c>
      <c r="DS11" s="110">
        <f>ROUND(U11*$DS$8/1000,1)</f>
        <v>0</v>
      </c>
      <c r="DT11" s="110">
        <f>ROUND(U11*DT$8/1000,1)</f>
        <v>0</v>
      </c>
      <c r="DU11" s="110">
        <f>DS11-DT11</f>
        <v>0</v>
      </c>
      <c r="DV11" s="110">
        <f>DR11-DS11</f>
        <v>0</v>
      </c>
      <c r="DW11" s="111">
        <f>ROUND(V11*$DW$8/1000,1)</f>
        <v>0</v>
      </c>
      <c r="DX11" s="112">
        <f>ROUND(V11*$DX$8/1000,1)</f>
        <v>0</v>
      </c>
      <c r="DY11" s="110">
        <f>ROUND(V11*DY$8/1000,1)</f>
        <v>0</v>
      </c>
      <c r="DZ11" s="110">
        <f>DX11-DY11</f>
        <v>0</v>
      </c>
      <c r="EA11" s="112">
        <f>DW11-DX11</f>
        <v>0</v>
      </c>
      <c r="EB11" s="112">
        <f>ROUND(W11*$EB$8/1000,1)</f>
        <v>0</v>
      </c>
      <c r="EC11" s="112">
        <f>ROUND(W11*$EC$8/1000,1)</f>
        <v>0</v>
      </c>
      <c r="ED11" s="110">
        <f>ROUND(W11*ED$8/1000,1)</f>
        <v>0</v>
      </c>
      <c r="EE11" s="110">
        <f>EC11-ED11</f>
        <v>0</v>
      </c>
      <c r="EF11" s="112">
        <f>EB11-EC11</f>
        <v>0</v>
      </c>
      <c r="EG11" s="112">
        <f>ROUND(X11*$EG$8/1000,1)</f>
        <v>0</v>
      </c>
      <c r="EH11" s="112">
        <f>ROUND(X11*$EH$8/1000,1)</f>
        <v>0</v>
      </c>
      <c r="EI11" s="110">
        <f>ROUND(X11*EI$8/1000,1)</f>
        <v>0</v>
      </c>
      <c r="EJ11" s="110">
        <f>EH11-EI11</f>
        <v>0</v>
      </c>
      <c r="EK11" s="112">
        <f>EG11-EH11</f>
        <v>0</v>
      </c>
      <c r="EL11" s="112">
        <f>ROUND(Y11*$EL$8/1000,1)</f>
        <v>0</v>
      </c>
      <c r="EM11" s="112">
        <f>ROUND(Y11*$EM$8/1000,1)</f>
        <v>0</v>
      </c>
      <c r="EN11" s="110">
        <f>ROUND(Y11*EN$8/1000,1)</f>
        <v>0</v>
      </c>
      <c r="EO11" s="110">
        <f>EM11-EN11</f>
        <v>0</v>
      </c>
      <c r="EP11" s="112">
        <f>EL11-EM11</f>
        <v>0</v>
      </c>
      <c r="EQ11" s="112">
        <f>ROUND(Z11*$EQ$8/1000,1)</f>
        <v>0</v>
      </c>
      <c r="ER11" s="112">
        <f>ROUND(Z11*$ER$8/1000,1)</f>
        <v>0</v>
      </c>
      <c r="ES11" s="110">
        <f>ROUND(Z11*ES$8/1000,1)</f>
        <v>0</v>
      </c>
      <c r="ET11" s="110">
        <f>ER11-ES11</f>
        <v>0</v>
      </c>
      <c r="EU11" s="112">
        <f>EQ11-ER11</f>
        <v>0</v>
      </c>
      <c r="EV11" s="112">
        <f>ROUND(AA11*$EV$8/1000,1)</f>
        <v>0</v>
      </c>
      <c r="EW11" s="112">
        <f>ROUND(AA11*$EW$8/1000,1)</f>
        <v>0</v>
      </c>
      <c r="EX11" s="110">
        <f>ROUND(AA11*EX$8/1000,1)</f>
        <v>0</v>
      </c>
      <c r="EY11" s="110">
        <f>EW11-EX11</f>
        <v>0</v>
      </c>
      <c r="EZ11" s="112">
        <f>EV11-EW11</f>
        <v>0</v>
      </c>
      <c r="FA11" s="112">
        <f>ROUND(AB11*$FA$8/1000,1)</f>
        <v>0</v>
      </c>
      <c r="FB11" s="112">
        <f>ROUND(AB11*$FB$8/1000,1)</f>
        <v>0</v>
      </c>
      <c r="FC11" s="110">
        <f>ROUND(AB11*FC$8/1000,1)</f>
        <v>0</v>
      </c>
      <c r="FD11" s="110">
        <f>FB11-FC11</f>
        <v>0</v>
      </c>
      <c r="FE11" s="112">
        <f>FA11-FB11</f>
        <v>0</v>
      </c>
      <c r="FF11" s="112">
        <f>ROUND(AC11*$FF$8/1000,1)</f>
        <v>0</v>
      </c>
      <c r="FG11" s="112">
        <f>ROUND(AC11*$FG$8/1000,1)</f>
        <v>0</v>
      </c>
      <c r="FH11" s="110">
        <f>ROUND(AC11*FH$8/1000,1)</f>
        <v>0</v>
      </c>
      <c r="FI11" s="110">
        <f>FG11-FH11</f>
        <v>0</v>
      </c>
      <c r="FJ11" s="113">
        <f>FF11-FG11</f>
        <v>0</v>
      </c>
      <c r="FK11" s="228">
        <f>ROUND(AD11*$FK$8/1000,1)</f>
        <v>0</v>
      </c>
      <c r="FL11" s="110">
        <f>ROUND(AD11*$FL$8/1000,1)</f>
        <v>0</v>
      </c>
      <c r="FM11" s="110">
        <f>ROUND(AD11*FM$8/1000,1)</f>
        <v>0</v>
      </c>
      <c r="FN11" s="110">
        <f>FL11-FM11</f>
        <v>0</v>
      </c>
      <c r="FO11" s="110">
        <f>FK11-FL11</f>
        <v>0</v>
      </c>
      <c r="FP11" s="110">
        <f>ROUND(AE11*$FP$8/1000,1)</f>
        <v>0</v>
      </c>
      <c r="FQ11" s="110">
        <f>ROUND(AE11*$FQ$8/1000,1)</f>
        <v>0</v>
      </c>
      <c r="FR11" s="110">
        <f>ROUND(AE11*FR$8/1000,1)</f>
        <v>0</v>
      </c>
      <c r="FS11" s="110">
        <f>FQ11-FR11</f>
        <v>0</v>
      </c>
      <c r="FT11" s="110">
        <f>FP11-FQ11</f>
        <v>0</v>
      </c>
      <c r="FU11" s="110">
        <f>ROUND(AF11*$FU$8/1000,1)</f>
        <v>0</v>
      </c>
      <c r="FV11" s="110">
        <f>ROUND(AF11*$FV$8/1000,1)</f>
        <v>0</v>
      </c>
      <c r="FW11" s="110">
        <f>ROUND(AF11*FW$8/1000,1)</f>
        <v>0</v>
      </c>
      <c r="FX11" s="110">
        <f>FV11-FW11</f>
        <v>0</v>
      </c>
      <c r="FY11" s="110">
        <f>FU11-FV11</f>
        <v>0</v>
      </c>
      <c r="FZ11" s="110">
        <f>ROUND(AG11*$FZ$8/1000,1)</f>
        <v>0</v>
      </c>
      <c r="GA11" s="110">
        <f>ROUND(AG11*$GA$8/1000,1)</f>
        <v>0</v>
      </c>
      <c r="GB11" s="110">
        <f>ROUND(AG11*GB$8/1000,1)</f>
        <v>0</v>
      </c>
      <c r="GC11" s="110">
        <f>GA11-GB11</f>
        <v>0</v>
      </c>
      <c r="GD11" s="110">
        <f>FZ11-GA11</f>
        <v>0</v>
      </c>
      <c r="GE11" s="110">
        <f>ROUND(AH11*$GE$8/1000,1)</f>
        <v>0</v>
      </c>
      <c r="GF11" s="110">
        <f>ROUND(AH11*$GF$8/1000,1)</f>
        <v>0</v>
      </c>
      <c r="GG11" s="110">
        <f>ROUND(AH11*GG$8/1000,1)</f>
        <v>0</v>
      </c>
      <c r="GH11" s="110">
        <f>GF11-GG11</f>
        <v>0</v>
      </c>
      <c r="GI11" s="110">
        <f>GE11-GF11</f>
        <v>0</v>
      </c>
      <c r="GJ11" s="110">
        <f>ROUND(AI11*$GJ$8/1000,1)</f>
        <v>0</v>
      </c>
      <c r="GK11" s="110">
        <f>ROUND(AI11*$GK$8/1000,1)</f>
        <v>0</v>
      </c>
      <c r="GL11" s="110">
        <f>ROUND(AI11*GL$8/1000,1)</f>
        <v>0</v>
      </c>
      <c r="GM11" s="110">
        <f>GK11-GL11</f>
        <v>0</v>
      </c>
      <c r="GN11" s="110">
        <f>GJ11-GK11</f>
        <v>0</v>
      </c>
      <c r="GO11" s="110">
        <f>ROUND(AJ11*$GO$8/1000,1)</f>
        <v>0</v>
      </c>
      <c r="GP11" s="110">
        <f>ROUND(AJ11*$GP$8/1000,1)</f>
        <v>0</v>
      </c>
      <c r="GQ11" s="110">
        <f>ROUND(AJ11*GQ$8/1000,1)</f>
        <v>0</v>
      </c>
      <c r="GR11" s="110">
        <f>GP11-GQ11</f>
        <v>0</v>
      </c>
      <c r="GS11" s="110">
        <f>GO11-GP11</f>
        <v>0</v>
      </c>
      <c r="GT11" s="110">
        <f>ROUND(AK11*$GT$8/1000,1)</f>
        <v>0</v>
      </c>
      <c r="GU11" s="110">
        <f>ROUND(AK11*$GU$8/1000,1)</f>
        <v>0</v>
      </c>
      <c r="GV11" s="110">
        <f>ROUND(AK11*GV$8/1000,1)</f>
        <v>0</v>
      </c>
      <c r="GW11" s="110">
        <f>GU11-GV11</f>
        <v>0</v>
      </c>
      <c r="GX11" s="110">
        <f>GT11-GU11</f>
        <v>0</v>
      </c>
      <c r="GY11" s="227">
        <f t="shared" si="0"/>
        <v>14259.5</v>
      </c>
      <c r="GZ11" s="226">
        <f t="shared" si="0"/>
        <v>13459.5</v>
      </c>
      <c r="HA11" s="226">
        <f t="shared" si="0"/>
        <v>8559.9</v>
      </c>
      <c r="HB11" s="226">
        <f t="shared" si="0"/>
        <v>4899.6000000000004</v>
      </c>
      <c r="HC11" s="226">
        <f>HB11/GZ11*100</f>
        <v>36.4</v>
      </c>
      <c r="HD11" s="226">
        <f>AS11+AX11+BC11+BH11+BM11+BR11+BW11+CC11+CH11+DB11+EA11+EF11+EK11+EP11+EU11+EZ11+FE11+FJ11+FO11+FT11+FY11+GD11+GI11+GN11+GS11+GX11+CM11+CR11+CW11+DG11+DL11+DQ11+DV11</f>
        <v>800</v>
      </c>
      <c r="HE11" s="115">
        <f>SUM(D11:AK11)</f>
        <v>286</v>
      </c>
      <c r="HF11" s="174">
        <v>276</v>
      </c>
      <c r="HG11" s="225">
        <f t="shared" si="1"/>
        <v>10</v>
      </c>
      <c r="HH11" s="252">
        <v>29.5</v>
      </c>
      <c r="HI11" s="224">
        <v>56.3</v>
      </c>
      <c r="HJ11" s="221">
        <f t="shared" si="2"/>
        <v>14259.5</v>
      </c>
      <c r="HK11" s="221">
        <f t="shared" si="3"/>
        <v>14315.8</v>
      </c>
      <c r="HL11" s="223">
        <f t="shared" si="4"/>
        <v>8616.2000000000007</v>
      </c>
      <c r="HM11" s="221">
        <f>HL11/1.302</f>
        <v>6617.7</v>
      </c>
      <c r="HN11" s="252">
        <v>26</v>
      </c>
      <c r="HO11" s="221">
        <f t="shared" si="5"/>
        <v>21210.6</v>
      </c>
      <c r="HP11" s="114">
        <v>13667.7</v>
      </c>
      <c r="HQ11" s="114">
        <v>336.8</v>
      </c>
      <c r="HR11" s="114">
        <f>HP11-HQ11</f>
        <v>13330.9</v>
      </c>
      <c r="HS11" s="220">
        <f t="shared" si="6"/>
        <v>648.1</v>
      </c>
      <c r="HT11" s="220">
        <f t="shared" si="7"/>
        <v>-280.5</v>
      </c>
      <c r="HU11" s="220">
        <f t="shared" si="8"/>
        <v>928.6</v>
      </c>
      <c r="HV11" s="210">
        <f t="shared" si="9"/>
        <v>0</v>
      </c>
      <c r="HW11" s="251"/>
      <c r="HX11" s="251">
        <v>-300</v>
      </c>
      <c r="HY11" s="221">
        <f t="shared" si="10"/>
        <v>14015.8</v>
      </c>
      <c r="HZ11" s="220">
        <f t="shared" si="11"/>
        <v>348.1</v>
      </c>
      <c r="IA11" s="221">
        <f t="shared" si="12"/>
        <v>6171.8</v>
      </c>
      <c r="IB11" s="221">
        <f t="shared" si="13"/>
        <v>19781.400000000001</v>
      </c>
    </row>
    <row r="12" spans="1:310" ht="18.75" customHeight="1">
      <c r="A12" s="105" t="s">
        <v>288</v>
      </c>
      <c r="B12" s="105"/>
      <c r="C12" s="105"/>
      <c r="D12" s="232"/>
      <c r="E12" s="232"/>
      <c r="F12" s="231"/>
      <c r="G12" s="106"/>
      <c r="H12" s="231"/>
      <c r="I12" s="232"/>
      <c r="J12" s="231"/>
      <c r="K12" s="106"/>
      <c r="L12" s="231"/>
      <c r="M12" s="231"/>
      <c r="N12" s="231"/>
      <c r="O12" s="232"/>
      <c r="P12" s="106"/>
      <c r="Q12" s="231"/>
      <c r="R12" s="106"/>
      <c r="S12" s="231"/>
      <c r="T12" s="231"/>
      <c r="U12" s="231"/>
      <c r="V12" s="107"/>
      <c r="W12" s="107"/>
      <c r="X12" s="107"/>
      <c r="Y12" s="106"/>
      <c r="Z12" s="106"/>
      <c r="AA12" s="106"/>
      <c r="AB12" s="106"/>
      <c r="AC12" s="106"/>
      <c r="AD12" s="106"/>
      <c r="AE12" s="106"/>
      <c r="AF12" s="108"/>
      <c r="AG12" s="108"/>
      <c r="AH12" s="108"/>
      <c r="AI12" s="108"/>
      <c r="AJ12" s="231"/>
      <c r="AK12" s="108"/>
      <c r="AL12" s="230"/>
      <c r="AM12" s="230"/>
      <c r="AN12" s="230"/>
      <c r="AO12" s="109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229"/>
      <c r="CI12" s="110"/>
      <c r="CJ12" s="110"/>
      <c r="CK12" s="110"/>
      <c r="CL12" s="110"/>
      <c r="CM12" s="229"/>
      <c r="CN12" s="110"/>
      <c r="CO12" s="110"/>
      <c r="CP12" s="110"/>
      <c r="CQ12" s="110"/>
      <c r="CR12" s="229"/>
      <c r="CS12" s="110"/>
      <c r="CT12" s="110"/>
      <c r="CU12" s="110"/>
      <c r="CV12" s="110"/>
      <c r="CW12" s="229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1"/>
      <c r="DX12" s="112"/>
      <c r="DY12" s="110"/>
      <c r="DZ12" s="110"/>
      <c r="EA12" s="112"/>
      <c r="EB12" s="112"/>
      <c r="EC12" s="112"/>
      <c r="ED12" s="110"/>
      <c r="EE12" s="110"/>
      <c r="EF12" s="112"/>
      <c r="EG12" s="112"/>
      <c r="EH12" s="112"/>
      <c r="EI12" s="110"/>
      <c r="EJ12" s="110"/>
      <c r="EK12" s="112"/>
      <c r="EL12" s="112"/>
      <c r="EM12" s="112"/>
      <c r="EN12" s="110"/>
      <c r="EO12" s="110"/>
      <c r="EP12" s="112"/>
      <c r="EQ12" s="112"/>
      <c r="ER12" s="112"/>
      <c r="ES12" s="110"/>
      <c r="ET12" s="110"/>
      <c r="EU12" s="112"/>
      <c r="EV12" s="112"/>
      <c r="EW12" s="112"/>
      <c r="EX12" s="110"/>
      <c r="EY12" s="110"/>
      <c r="EZ12" s="112"/>
      <c r="FA12" s="112"/>
      <c r="FB12" s="112"/>
      <c r="FC12" s="110"/>
      <c r="FD12" s="110"/>
      <c r="FE12" s="112"/>
      <c r="FF12" s="112"/>
      <c r="FG12" s="112"/>
      <c r="FH12" s="110"/>
      <c r="FI12" s="110"/>
      <c r="FJ12" s="113"/>
      <c r="FK12" s="228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227"/>
      <c r="GZ12" s="226"/>
      <c r="HA12" s="226"/>
      <c r="HB12" s="226"/>
      <c r="HC12" s="226"/>
      <c r="HD12" s="226"/>
      <c r="HE12" s="115"/>
      <c r="HF12" s="174"/>
      <c r="HG12" s="225">
        <f t="shared" si="1"/>
        <v>0</v>
      </c>
      <c r="HH12" s="252"/>
      <c r="HI12" s="224">
        <v>0</v>
      </c>
      <c r="HJ12" s="221">
        <f t="shared" si="2"/>
        <v>0</v>
      </c>
      <c r="HK12" s="221">
        <f t="shared" si="3"/>
        <v>0</v>
      </c>
      <c r="HL12" s="223">
        <f t="shared" si="4"/>
        <v>0</v>
      </c>
      <c r="HM12" s="221"/>
      <c r="HN12" s="252"/>
      <c r="HO12" s="221" t="e">
        <f t="shared" si="5"/>
        <v>#DIV/0!</v>
      </c>
      <c r="HP12" s="114"/>
      <c r="HQ12" s="114"/>
      <c r="HR12" s="114"/>
      <c r="HS12" s="220">
        <f t="shared" si="6"/>
        <v>0</v>
      </c>
      <c r="HT12" s="220">
        <f t="shared" si="7"/>
        <v>0</v>
      </c>
      <c r="HU12" s="220">
        <f t="shared" si="8"/>
        <v>0</v>
      </c>
      <c r="HV12" s="210">
        <f t="shared" si="9"/>
        <v>0</v>
      </c>
      <c r="HW12" s="251"/>
      <c r="HX12" s="251">
        <v>3908.3</v>
      </c>
      <c r="HY12" s="221">
        <f t="shared" si="10"/>
        <v>3908.3</v>
      </c>
      <c r="HZ12" s="220">
        <f t="shared" si="11"/>
        <v>3908.3</v>
      </c>
      <c r="IA12" s="221">
        <f t="shared" si="12"/>
        <v>3001.8</v>
      </c>
      <c r="IB12" s="221" t="e">
        <f t="shared" si="13"/>
        <v>#DIV/0!</v>
      </c>
    </row>
    <row r="13" spans="1:310" ht="18.75" customHeight="1">
      <c r="A13" s="105" t="s">
        <v>210</v>
      </c>
      <c r="B13" s="105"/>
      <c r="C13" s="105"/>
      <c r="D13" s="232">
        <v>0</v>
      </c>
      <c r="E13" s="232">
        <v>0</v>
      </c>
      <c r="F13" s="231"/>
      <c r="G13" s="106">
        <v>0</v>
      </c>
      <c r="H13" s="231"/>
      <c r="I13" s="232">
        <v>0</v>
      </c>
      <c r="J13" s="231">
        <v>138</v>
      </c>
      <c r="K13" s="106">
        <v>0</v>
      </c>
      <c r="L13" s="231"/>
      <c r="M13" s="231"/>
      <c r="N13" s="231"/>
      <c r="O13" s="232">
        <v>0</v>
      </c>
      <c r="P13" s="106">
        <v>0</v>
      </c>
      <c r="Q13" s="231"/>
      <c r="R13" s="106">
        <v>0</v>
      </c>
      <c r="S13" s="231"/>
      <c r="T13" s="231"/>
      <c r="U13" s="231"/>
      <c r="V13" s="107">
        <v>0</v>
      </c>
      <c r="W13" s="107">
        <v>0</v>
      </c>
      <c r="X13" s="107">
        <v>0</v>
      </c>
      <c r="Y13" s="106">
        <v>0</v>
      </c>
      <c r="Z13" s="106">
        <v>0</v>
      </c>
      <c r="AA13" s="106">
        <v>0</v>
      </c>
      <c r="AB13" s="106">
        <v>0</v>
      </c>
      <c r="AC13" s="106">
        <v>0</v>
      </c>
      <c r="AD13" s="106">
        <v>0</v>
      </c>
      <c r="AE13" s="106">
        <v>0</v>
      </c>
      <c r="AF13" s="108">
        <v>0</v>
      </c>
      <c r="AG13" s="108">
        <v>0</v>
      </c>
      <c r="AH13" s="108">
        <v>0</v>
      </c>
      <c r="AI13" s="108">
        <v>0</v>
      </c>
      <c r="AJ13" s="231"/>
      <c r="AK13" s="108">
        <v>0</v>
      </c>
      <c r="AL13" s="230">
        <f t="shared" ref="AL13:AL44" si="14">F13+L13+T13</f>
        <v>0</v>
      </c>
      <c r="AM13" s="230">
        <f t="shared" ref="AM13:AM44" si="15">J13+M13+N13+Q13+R13+S13+U13+AB13+AJ13+H13</f>
        <v>138</v>
      </c>
      <c r="AN13" s="230">
        <f t="shared" ref="AN13:AN44" si="16">AL13+AM13</f>
        <v>138</v>
      </c>
      <c r="AO13" s="109">
        <f t="shared" ref="AO13:AO44" si="17">ROUND(D13*$AO$8/1000,1)</f>
        <v>0</v>
      </c>
      <c r="AP13" s="110">
        <f>ROUND(D13*AP$8/1000,1)</f>
        <v>0</v>
      </c>
      <c r="AQ13" s="110">
        <f t="shared" ref="AQ13:AQ44" si="18">ROUND(D13*AQ$8/1000,1)</f>
        <v>0</v>
      </c>
      <c r="AR13" s="110">
        <f t="shared" ref="AR13:AR44" si="19">AP13-AQ13</f>
        <v>0</v>
      </c>
      <c r="AS13" s="110">
        <f t="shared" ref="AS13:AS44" si="20">AO13-AP13</f>
        <v>0</v>
      </c>
      <c r="AT13" s="110">
        <f t="shared" ref="AT13:AT44" si="21">ROUND(E13*$AT$8/1000,1)</f>
        <v>0</v>
      </c>
      <c r="AU13" s="110">
        <f t="shared" ref="AU13:AU44" si="22">ROUND(E13*$AU$8/1000,1)</f>
        <v>0</v>
      </c>
      <c r="AV13" s="110">
        <f t="shared" ref="AV13:AV44" si="23">ROUND(E13*AV$8/1000,1)</f>
        <v>0</v>
      </c>
      <c r="AW13" s="110">
        <f t="shared" ref="AW13:AW44" si="24">AU13-AV13</f>
        <v>0</v>
      </c>
      <c r="AX13" s="110">
        <f t="shared" ref="AX13:AX44" si="25">AT13-AU13</f>
        <v>0</v>
      </c>
      <c r="AY13" s="110">
        <f t="shared" ref="AY13:AY44" si="26">ROUND(F13*$AY$8/1000,1)</f>
        <v>0</v>
      </c>
      <c r="AZ13" s="110">
        <f t="shared" ref="AZ13:AZ44" si="27">ROUND(F13*$AZ$8/1000,1)</f>
        <v>0</v>
      </c>
      <c r="BA13" s="110">
        <f t="shared" ref="BA13:BA44" si="28">ROUND(F13*BA$8/1000,1)</f>
        <v>0</v>
      </c>
      <c r="BB13" s="110">
        <f t="shared" ref="BB13:BB44" si="29">AZ13-BA13</f>
        <v>0</v>
      </c>
      <c r="BC13" s="110">
        <f t="shared" ref="BC13:BC44" si="30">AY13-AZ13</f>
        <v>0</v>
      </c>
      <c r="BD13" s="110">
        <f t="shared" ref="BD13:BD44" si="31">ROUND(G13*$BD$8/1000,1)</f>
        <v>0</v>
      </c>
      <c r="BE13" s="110">
        <f t="shared" ref="BE13:BE44" si="32">ROUND(G13*$BE$8/1000,1)</f>
        <v>0</v>
      </c>
      <c r="BF13" s="110">
        <f t="shared" ref="BF13:BF44" si="33">ROUND(G13*BF$8/1000,1)</f>
        <v>0</v>
      </c>
      <c r="BG13" s="110">
        <f t="shared" ref="BG13:BG44" si="34">BE13-BF13</f>
        <v>0</v>
      </c>
      <c r="BH13" s="110">
        <f t="shared" ref="BH13:BH44" si="35">BD13-BE13</f>
        <v>0</v>
      </c>
      <c r="BI13" s="110">
        <f t="shared" ref="BI13:BI44" si="36">ROUND(H13*$BI$8/1000,1)</f>
        <v>0</v>
      </c>
      <c r="BJ13" s="110">
        <f t="shared" ref="BJ13:BJ44" si="37">ROUND(H13*$BJ$8/1000,1)</f>
        <v>0</v>
      </c>
      <c r="BK13" s="110">
        <f t="shared" ref="BK13:BK44" si="38">ROUND(H13*BK$8/1000,1)</f>
        <v>0</v>
      </c>
      <c r="BL13" s="110">
        <f t="shared" ref="BL13:BL44" si="39">BJ13-BK13</f>
        <v>0</v>
      </c>
      <c r="BM13" s="110">
        <f t="shared" ref="BM13:BM44" si="40">BI13-BJ13</f>
        <v>0</v>
      </c>
      <c r="BN13" s="110">
        <f t="shared" ref="BN13:BN44" si="41">ROUND(I13*$BN$8/1000,1)</f>
        <v>0</v>
      </c>
      <c r="BO13" s="110">
        <f t="shared" ref="BO13:BO44" si="42">ROUND(I13*$BO$8/1000,1)</f>
        <v>0</v>
      </c>
      <c r="BP13" s="110">
        <f t="shared" ref="BP13:BP44" si="43">ROUND(I13*BP$8/1000,1)</f>
        <v>0</v>
      </c>
      <c r="BQ13" s="110">
        <f t="shared" ref="BQ13:BQ44" si="44">BO13-BP13</f>
        <v>0</v>
      </c>
      <c r="BR13" s="110">
        <f t="shared" ref="BR13:BR44" si="45">BN13-BO13</f>
        <v>0</v>
      </c>
      <c r="BS13" s="110">
        <f t="shared" ref="BS13:BS44" si="46">ROUND(J13*$BS$8/1000,1)</f>
        <v>6799.1</v>
      </c>
      <c r="BT13" s="110">
        <f t="shared" ref="BT13:BT44" si="47">ROUND(J13*$BT$8/1000,1)</f>
        <v>6410.4</v>
      </c>
      <c r="BU13" s="110">
        <f t="shared" ref="BU13:BU44" si="48">ROUND(J13*BU$8/1000,1)</f>
        <v>4076.8</v>
      </c>
      <c r="BV13" s="110">
        <f t="shared" ref="BV13:BV44" si="49">BT13-BU13</f>
        <v>2333.6</v>
      </c>
      <c r="BW13" s="110">
        <f t="shared" ref="BW13:BW44" si="50">BS13-BT13</f>
        <v>388.7</v>
      </c>
      <c r="BX13" s="110"/>
      <c r="BY13" s="110">
        <f t="shared" ref="BY13:BY44" si="51">ROUND(L13*$BY$8/1000,1)</f>
        <v>0</v>
      </c>
      <c r="BZ13" s="110">
        <f t="shared" ref="BZ13:BZ44" si="52">ROUND(L13*$BZ$8/1000,1)</f>
        <v>0</v>
      </c>
      <c r="CA13" s="110">
        <f t="shared" ref="CA13:CA44" si="53">ROUND(L13*$CA$8/1000,1)</f>
        <v>0</v>
      </c>
      <c r="CB13" s="110">
        <f t="shared" ref="CB13:CB44" si="54">ROUND(L13*$CB$8/1000,1)</f>
        <v>0</v>
      </c>
      <c r="CC13" s="110">
        <f t="shared" ref="CC13:CC44" si="55">ROUND(L13*$CC$8/1000,1)</f>
        <v>0</v>
      </c>
      <c r="CD13" s="110">
        <f t="shared" ref="CD13:CD44" si="56">ROUND(M13*$CD$8/1000,1)</f>
        <v>0</v>
      </c>
      <c r="CE13" s="110">
        <f t="shared" ref="CE13:CE44" si="57">ROUND(M13*$CE$8/1000,1)</f>
        <v>0</v>
      </c>
      <c r="CF13" s="110">
        <f t="shared" ref="CF13:CF44" si="58">ROUND(M13*CF$8/1000,1)</f>
        <v>0</v>
      </c>
      <c r="CG13" s="110">
        <f t="shared" ref="CG13:CG44" si="59">CE13-CF13</f>
        <v>0</v>
      </c>
      <c r="CH13" s="229">
        <f t="shared" ref="CH13:CH44" si="60">CD13-CE13</f>
        <v>0</v>
      </c>
      <c r="CI13" s="110">
        <f t="shared" ref="CI13:CI44" si="61">ROUND(N13*$CI$8/1000,1)</f>
        <v>0</v>
      </c>
      <c r="CJ13" s="110">
        <f t="shared" ref="CJ13:CJ44" si="62">ROUND(N13*$CJ$8/1000,1)</f>
        <v>0</v>
      </c>
      <c r="CK13" s="110">
        <f t="shared" ref="CK13:CK44" si="63">ROUND(N13*CK$8/1000,1)</f>
        <v>0</v>
      </c>
      <c r="CL13" s="110">
        <f t="shared" ref="CL13:CL44" si="64">CJ13-CK13</f>
        <v>0</v>
      </c>
      <c r="CM13" s="229">
        <f t="shared" ref="CM13:CM44" si="65">CI13-CJ13</f>
        <v>0</v>
      </c>
      <c r="CN13" s="110">
        <f t="shared" ref="CN13:CN44" si="66">ROUND(O13*$CN$8/1000,1)</f>
        <v>0</v>
      </c>
      <c r="CO13" s="110">
        <f t="shared" ref="CO13:CO44" si="67">ROUND(O13*$CO$8/1000,1)</f>
        <v>0</v>
      </c>
      <c r="CP13" s="110">
        <f t="shared" ref="CP13:CP44" si="68">ROUND(O13*CP$8/1000,1)</f>
        <v>0</v>
      </c>
      <c r="CQ13" s="110">
        <f t="shared" ref="CQ13:CQ44" si="69">CO13-CP13</f>
        <v>0</v>
      </c>
      <c r="CR13" s="229">
        <f t="shared" ref="CR13:CR44" si="70">CN13-CO13</f>
        <v>0</v>
      </c>
      <c r="CS13" s="110">
        <f t="shared" ref="CS13:CS44" si="71">ROUND(P13*$CS$8/1000,1)</f>
        <v>0</v>
      </c>
      <c r="CT13" s="110">
        <f t="shared" ref="CT13:CT44" si="72">ROUND(P13*$CT$8/1000,1)</f>
        <v>0</v>
      </c>
      <c r="CU13" s="110">
        <f t="shared" ref="CU13:CU44" si="73">ROUND(P13*CU$8/1000,1)</f>
        <v>0</v>
      </c>
      <c r="CV13" s="110">
        <f t="shared" ref="CV13:CV44" si="74">CT13-CU13</f>
        <v>0</v>
      </c>
      <c r="CW13" s="229">
        <f t="shared" ref="CW13:CW44" si="75">CS13-CT13</f>
        <v>0</v>
      </c>
      <c r="CX13" s="110">
        <f t="shared" ref="CX13:CX44" si="76">ROUND(Q13*$CX$8/1000,1)</f>
        <v>0</v>
      </c>
      <c r="CY13" s="110">
        <f t="shared" ref="CY13:CY44" si="77">ROUND(Q13*$CY$8/1000,1)</f>
        <v>0</v>
      </c>
      <c r="CZ13" s="110">
        <f t="shared" ref="CZ13:CZ44" si="78">ROUND(Q13*CZ$8/1000,1)</f>
        <v>0</v>
      </c>
      <c r="DA13" s="110">
        <f t="shared" ref="DA13:DA44" si="79">CY13-CZ13</f>
        <v>0</v>
      </c>
      <c r="DB13" s="110">
        <f t="shared" ref="DB13:DB44" si="80">CX13-CY13</f>
        <v>0</v>
      </c>
      <c r="DC13" s="110">
        <f t="shared" ref="DC13:DC44" si="81">ROUND(R13*$DC$8/1000,1)</f>
        <v>0</v>
      </c>
      <c r="DD13" s="110">
        <f t="shared" ref="DD13:DD44" si="82">ROUND(R13*$DD$8/1000,1)</f>
        <v>0</v>
      </c>
      <c r="DE13" s="110">
        <f t="shared" ref="DE13:DE44" si="83">ROUND(R13*DE$8/1000,1)</f>
        <v>0</v>
      </c>
      <c r="DF13" s="110">
        <f t="shared" ref="DF13:DF44" si="84">DD13-DE13</f>
        <v>0</v>
      </c>
      <c r="DG13" s="110">
        <f t="shared" ref="DG13:DG44" si="85">DC13-DD13</f>
        <v>0</v>
      </c>
      <c r="DH13" s="110">
        <f t="shared" ref="DH13:DH44" si="86">ROUND(S13*$DH$8/1000,1)</f>
        <v>0</v>
      </c>
      <c r="DI13" s="110">
        <f t="shared" ref="DI13:DI44" si="87">ROUND(S13*$DI$8/1000,1)</f>
        <v>0</v>
      </c>
      <c r="DJ13" s="110">
        <f t="shared" ref="DJ13:DJ44" si="88">ROUND(S13*DJ$8/1000,1)</f>
        <v>0</v>
      </c>
      <c r="DK13" s="110">
        <f t="shared" ref="DK13:DK44" si="89">DI13-DJ13</f>
        <v>0</v>
      </c>
      <c r="DL13" s="110">
        <f t="shared" ref="DL13:DL44" si="90">DH13-DI13</f>
        <v>0</v>
      </c>
      <c r="DM13" s="110">
        <f t="shared" ref="DM13:DM44" si="91">ROUND(T13*$DM$8/1000,1)</f>
        <v>0</v>
      </c>
      <c r="DN13" s="110">
        <f t="shared" ref="DN13:DN44" si="92">ROUND(T13*DN$8/1000,1)</f>
        <v>0</v>
      </c>
      <c r="DO13" s="110">
        <f t="shared" ref="DO13:DO44" si="93">ROUND(T13*DO$8/1000,1)</f>
        <v>0</v>
      </c>
      <c r="DP13" s="110">
        <f t="shared" ref="DP13:DP44" si="94">DN13-DO13</f>
        <v>0</v>
      </c>
      <c r="DQ13" s="110">
        <f t="shared" ref="DQ13:DQ44" si="95">DM13-DN13</f>
        <v>0</v>
      </c>
      <c r="DR13" s="110">
        <f t="shared" ref="DR13:DR44" si="96">ROUND(U13*$DR$8/1000,1)</f>
        <v>0</v>
      </c>
      <c r="DS13" s="110">
        <f t="shared" ref="DS13:DS44" si="97">ROUND(U13*$DS$8/1000,1)</f>
        <v>0</v>
      </c>
      <c r="DT13" s="110">
        <f t="shared" ref="DT13:DT44" si="98">ROUND(U13*DT$8/1000,1)</f>
        <v>0</v>
      </c>
      <c r="DU13" s="110">
        <f t="shared" ref="DU13:DU44" si="99">DS13-DT13</f>
        <v>0</v>
      </c>
      <c r="DV13" s="110">
        <f t="shared" ref="DV13:DV44" si="100">DR13-DS13</f>
        <v>0</v>
      </c>
      <c r="DW13" s="111">
        <f t="shared" ref="DW13:DW44" si="101">ROUND(V13*$DW$8/1000,1)</f>
        <v>0</v>
      </c>
      <c r="DX13" s="112">
        <f t="shared" ref="DX13:DX44" si="102">ROUND(V13*$DX$8/1000,1)</f>
        <v>0</v>
      </c>
      <c r="DY13" s="110">
        <f t="shared" ref="DY13:DY44" si="103">ROUND(V13*DY$8/1000,1)</f>
        <v>0</v>
      </c>
      <c r="DZ13" s="110">
        <f t="shared" ref="DZ13:DZ44" si="104">DX13-DY13</f>
        <v>0</v>
      </c>
      <c r="EA13" s="112">
        <f t="shared" ref="EA13:EA44" si="105">DW13-DX13</f>
        <v>0</v>
      </c>
      <c r="EB13" s="112">
        <f t="shared" ref="EB13:EB44" si="106">ROUND(W13*$EB$8/1000,1)</f>
        <v>0</v>
      </c>
      <c r="EC13" s="112">
        <f t="shared" ref="EC13:EC44" si="107">ROUND(W13*$EC$8/1000,1)</f>
        <v>0</v>
      </c>
      <c r="ED13" s="110">
        <f t="shared" ref="ED13:ED44" si="108">ROUND(W13*ED$8/1000,1)</f>
        <v>0</v>
      </c>
      <c r="EE13" s="110">
        <f t="shared" ref="EE13:EE44" si="109">EC13-ED13</f>
        <v>0</v>
      </c>
      <c r="EF13" s="112">
        <f t="shared" ref="EF13:EF44" si="110">EB13-EC13</f>
        <v>0</v>
      </c>
      <c r="EG13" s="112">
        <f t="shared" ref="EG13:EG44" si="111">ROUND(X13*$EG$8/1000,1)</f>
        <v>0</v>
      </c>
      <c r="EH13" s="112">
        <f t="shared" ref="EH13:EH44" si="112">ROUND(X13*$EH$8/1000,1)</f>
        <v>0</v>
      </c>
      <c r="EI13" s="110">
        <f t="shared" ref="EI13:EI44" si="113">ROUND(X13*EI$8/1000,1)</f>
        <v>0</v>
      </c>
      <c r="EJ13" s="110">
        <f t="shared" ref="EJ13:EJ44" si="114">EH13-EI13</f>
        <v>0</v>
      </c>
      <c r="EK13" s="112">
        <f t="shared" ref="EK13:EK44" si="115">EG13-EH13</f>
        <v>0</v>
      </c>
      <c r="EL13" s="112">
        <f t="shared" ref="EL13:EL44" si="116">ROUND(Y13*$EL$8/1000,1)</f>
        <v>0</v>
      </c>
      <c r="EM13" s="112">
        <f t="shared" ref="EM13:EM44" si="117">ROUND(Y13*$EM$8/1000,1)</f>
        <v>0</v>
      </c>
      <c r="EN13" s="110">
        <f t="shared" ref="EN13:EN44" si="118">ROUND(Y13*EN$8/1000,1)</f>
        <v>0</v>
      </c>
      <c r="EO13" s="110">
        <f t="shared" ref="EO13:EO44" si="119">EM13-EN13</f>
        <v>0</v>
      </c>
      <c r="EP13" s="112">
        <f t="shared" ref="EP13:EP44" si="120">EL13-EM13</f>
        <v>0</v>
      </c>
      <c r="EQ13" s="112">
        <f t="shared" ref="EQ13:EQ44" si="121">ROUND(Z13*$EQ$8/1000,1)</f>
        <v>0</v>
      </c>
      <c r="ER13" s="112">
        <f t="shared" ref="ER13:ER44" si="122">ROUND(Z13*$ER$8/1000,1)</f>
        <v>0</v>
      </c>
      <c r="ES13" s="110">
        <f t="shared" ref="ES13:ES44" si="123">ROUND(Z13*ES$8/1000,1)</f>
        <v>0</v>
      </c>
      <c r="ET13" s="110">
        <f t="shared" ref="ET13:ET44" si="124">ER13-ES13</f>
        <v>0</v>
      </c>
      <c r="EU13" s="112">
        <f t="shared" ref="EU13:EU44" si="125">EQ13-ER13</f>
        <v>0</v>
      </c>
      <c r="EV13" s="112">
        <f t="shared" ref="EV13:EV44" si="126">ROUND(AA13*$EV$8/1000,1)</f>
        <v>0</v>
      </c>
      <c r="EW13" s="112">
        <f t="shared" ref="EW13:EW44" si="127">ROUND(AA13*$EW$8/1000,1)</f>
        <v>0</v>
      </c>
      <c r="EX13" s="110">
        <f t="shared" ref="EX13:EX44" si="128">ROUND(AA13*EX$8/1000,1)</f>
        <v>0</v>
      </c>
      <c r="EY13" s="110">
        <f t="shared" ref="EY13:EY44" si="129">EW13-EX13</f>
        <v>0</v>
      </c>
      <c r="EZ13" s="112">
        <f t="shared" ref="EZ13:EZ44" si="130">EV13-EW13</f>
        <v>0</v>
      </c>
      <c r="FA13" s="112">
        <f t="shared" ref="FA13:FA44" si="131">ROUND(AB13*$FA$8/1000,1)</f>
        <v>0</v>
      </c>
      <c r="FB13" s="112">
        <f t="shared" ref="FB13:FB44" si="132">ROUND(AB13*$FB$8/1000,1)</f>
        <v>0</v>
      </c>
      <c r="FC13" s="110">
        <f t="shared" ref="FC13:FC44" si="133">ROUND(AB13*FC$8/1000,1)</f>
        <v>0</v>
      </c>
      <c r="FD13" s="110">
        <f t="shared" ref="FD13:FD44" si="134">FB13-FC13</f>
        <v>0</v>
      </c>
      <c r="FE13" s="112">
        <f t="shared" ref="FE13:FE44" si="135">FA13-FB13</f>
        <v>0</v>
      </c>
      <c r="FF13" s="112">
        <f t="shared" ref="FF13:FF44" si="136">ROUND(AC13*$FF$8/1000,1)</f>
        <v>0</v>
      </c>
      <c r="FG13" s="112">
        <f t="shared" ref="FG13:FG44" si="137">ROUND(AC13*$FG$8/1000,1)</f>
        <v>0</v>
      </c>
      <c r="FH13" s="110">
        <f t="shared" ref="FH13:FH44" si="138">ROUND(AC13*FH$8/1000,1)</f>
        <v>0</v>
      </c>
      <c r="FI13" s="110">
        <f t="shared" ref="FI13:FI44" si="139">FG13-FH13</f>
        <v>0</v>
      </c>
      <c r="FJ13" s="113">
        <f t="shared" ref="FJ13:FJ44" si="140">FF13-FG13</f>
        <v>0</v>
      </c>
      <c r="FK13" s="228">
        <f t="shared" ref="FK13:FK44" si="141">ROUND(AD13*$FK$8/1000,1)</f>
        <v>0</v>
      </c>
      <c r="FL13" s="110">
        <f t="shared" ref="FL13:FL44" si="142">ROUND(AD13*$FL$8/1000,1)</f>
        <v>0</v>
      </c>
      <c r="FM13" s="110">
        <f t="shared" ref="FM13:FM44" si="143">ROUND(AD13*FM$8/1000,1)</f>
        <v>0</v>
      </c>
      <c r="FN13" s="110">
        <f t="shared" ref="FN13:FN44" si="144">FL13-FM13</f>
        <v>0</v>
      </c>
      <c r="FO13" s="110">
        <f t="shared" ref="FO13:FO44" si="145">FK13-FL13</f>
        <v>0</v>
      </c>
      <c r="FP13" s="110">
        <f t="shared" ref="FP13:FP44" si="146">ROUND(AE13*$FP$8/1000,1)</f>
        <v>0</v>
      </c>
      <c r="FQ13" s="110">
        <f t="shared" ref="FQ13:FQ44" si="147">ROUND(AE13*$FQ$8/1000,1)</f>
        <v>0</v>
      </c>
      <c r="FR13" s="110">
        <f t="shared" ref="FR13:FR44" si="148">ROUND(AE13*FR$8/1000,1)</f>
        <v>0</v>
      </c>
      <c r="FS13" s="110">
        <f t="shared" ref="FS13:FS44" si="149">FQ13-FR13</f>
        <v>0</v>
      </c>
      <c r="FT13" s="110">
        <f t="shared" ref="FT13:FT44" si="150">FP13-FQ13</f>
        <v>0</v>
      </c>
      <c r="FU13" s="110">
        <f t="shared" ref="FU13:FU44" si="151">ROUND(AF13*$FU$8/1000,1)</f>
        <v>0</v>
      </c>
      <c r="FV13" s="110">
        <f t="shared" ref="FV13:FV44" si="152">ROUND(AF13*$FV$8/1000,1)</f>
        <v>0</v>
      </c>
      <c r="FW13" s="110">
        <f t="shared" ref="FW13:FW44" si="153">ROUND(AF13*FW$8/1000,1)</f>
        <v>0</v>
      </c>
      <c r="FX13" s="110">
        <f t="shared" ref="FX13:FX44" si="154">FV13-FW13</f>
        <v>0</v>
      </c>
      <c r="FY13" s="110">
        <f t="shared" ref="FY13:FY44" si="155">FU13-FV13</f>
        <v>0</v>
      </c>
      <c r="FZ13" s="110">
        <f t="shared" ref="FZ13:FZ44" si="156">ROUND(AG13*$FZ$8/1000,1)</f>
        <v>0</v>
      </c>
      <c r="GA13" s="110">
        <f t="shared" ref="GA13:GA44" si="157">ROUND(AG13*$GA$8/1000,1)</f>
        <v>0</v>
      </c>
      <c r="GB13" s="110">
        <f t="shared" ref="GB13:GB44" si="158">ROUND(AG13*GB$8/1000,1)</f>
        <v>0</v>
      </c>
      <c r="GC13" s="110">
        <f t="shared" ref="GC13:GC44" si="159">GA13-GB13</f>
        <v>0</v>
      </c>
      <c r="GD13" s="110">
        <f t="shared" ref="GD13:GD44" si="160">FZ13-GA13</f>
        <v>0</v>
      </c>
      <c r="GE13" s="110">
        <f t="shared" ref="GE13:GE44" si="161">ROUND(AH13*$GE$8/1000,1)</f>
        <v>0</v>
      </c>
      <c r="GF13" s="110">
        <f t="shared" ref="GF13:GF44" si="162">ROUND(AH13*$GF$8/1000,1)</f>
        <v>0</v>
      </c>
      <c r="GG13" s="110">
        <f t="shared" ref="GG13:GG44" si="163">ROUND(AH13*GG$8/1000,1)</f>
        <v>0</v>
      </c>
      <c r="GH13" s="110">
        <f t="shared" ref="GH13:GH44" si="164">GF13-GG13</f>
        <v>0</v>
      </c>
      <c r="GI13" s="110">
        <f t="shared" ref="GI13:GI44" si="165">GE13-GF13</f>
        <v>0</v>
      </c>
      <c r="GJ13" s="110">
        <f t="shared" ref="GJ13:GJ44" si="166">ROUND(AI13*$GJ$8/1000,1)</f>
        <v>0</v>
      </c>
      <c r="GK13" s="110">
        <f t="shared" ref="GK13:GK44" si="167">ROUND(AI13*$GK$8/1000,1)</f>
        <v>0</v>
      </c>
      <c r="GL13" s="110">
        <f t="shared" ref="GL13:GL44" si="168">ROUND(AI13*GL$8/1000,1)</f>
        <v>0</v>
      </c>
      <c r="GM13" s="110">
        <f t="shared" ref="GM13:GM44" si="169">GK13-GL13</f>
        <v>0</v>
      </c>
      <c r="GN13" s="110">
        <f t="shared" ref="GN13:GN44" si="170">GJ13-GK13</f>
        <v>0</v>
      </c>
      <c r="GO13" s="110">
        <f t="shared" ref="GO13:GO44" si="171">ROUND(AJ13*$GO$8/1000,1)</f>
        <v>0</v>
      </c>
      <c r="GP13" s="110">
        <f t="shared" ref="GP13:GP44" si="172">ROUND(AJ13*$GP$8/1000,1)</f>
        <v>0</v>
      </c>
      <c r="GQ13" s="110">
        <f t="shared" ref="GQ13:GQ44" si="173">ROUND(AJ13*GQ$8/1000,1)</f>
        <v>0</v>
      </c>
      <c r="GR13" s="110">
        <f t="shared" ref="GR13:GR44" si="174">GP13-GQ13</f>
        <v>0</v>
      </c>
      <c r="GS13" s="110">
        <f t="shared" ref="GS13:GS44" si="175">GO13-GP13</f>
        <v>0</v>
      </c>
      <c r="GT13" s="110">
        <f t="shared" ref="GT13:GT44" si="176">ROUND(AK13*$GT$8/1000,1)</f>
        <v>0</v>
      </c>
      <c r="GU13" s="110">
        <f t="shared" ref="GU13:GU44" si="177">ROUND(AK13*$GU$8/1000,1)</f>
        <v>0</v>
      </c>
      <c r="GV13" s="110">
        <f t="shared" ref="GV13:GV44" si="178">ROUND(AK13*GV$8/1000,1)</f>
        <v>0</v>
      </c>
      <c r="GW13" s="110">
        <f t="shared" ref="GW13:GW44" si="179">GU13-GV13</f>
        <v>0</v>
      </c>
      <c r="GX13" s="110">
        <f t="shared" ref="GX13:GX44" si="180">GT13-GU13</f>
        <v>0</v>
      </c>
      <c r="GY13" s="227">
        <f t="shared" ref="GY13:GY44" si="181">AO13+AT13+AY13+BD13+BI13+BN13+BS13+BY13+CD13+CX13+DW13+EB13+EG13+EL13+EQ13+EV13+FA13+FF13+FK13+FP13+FU13+FZ13+GE13+GJ13+GO13+GT13+CI13+CN13+CS13+DC13+DH13+DM13+DR13</f>
        <v>6799.1</v>
      </c>
      <c r="GZ13" s="226">
        <f t="shared" ref="GZ13:GZ44" si="182">AP13+AU13+AZ13+BE13+BJ13+BO13+BT13+BZ13+CE13+CY13+DX13+EC13+EH13+EM13+ER13+EW13+FB13+FG13+FL13+FQ13+FV13+GA13+GF13+GK13+GP13+GU13+CJ13+CO13+CT13+DD13+DI13+DN13+DS13</f>
        <v>6410.4</v>
      </c>
      <c r="HA13" s="226">
        <f t="shared" ref="HA13:HA44" si="183">AQ13+AV13+BA13+BF13+BK13+BP13+BU13+CA13+CF13+CZ13+DY13+ED13+EI13+EN13+ES13+EX13+FC13+FH13+FM13+FR13+FW13+GB13+GG13+GL13+GQ13+GV13+CK13+CP13+CU13+DE13+DJ13+DO13+DT13</f>
        <v>4076.8</v>
      </c>
      <c r="HB13" s="226">
        <f t="shared" ref="HB13:HB44" si="184">AR13+AW13+BB13+BG13+BL13+BQ13+BV13+CB13+CG13+DA13+DZ13+EE13+EJ13+EO13+ET13+EY13+FD13+FI13+FN13+FS13+FX13+GC13+GH13+GM13+GR13+GW13+CL13+CQ13+CV13+DF13+DK13+DP13+DU13</f>
        <v>2333.6</v>
      </c>
      <c r="HC13" s="226">
        <f t="shared" ref="HC13:HC44" si="185">HB13/GZ13*100</f>
        <v>36.4</v>
      </c>
      <c r="HD13" s="226">
        <f t="shared" ref="HD13:HD44" si="186">AS13+AX13+BC13+BH13+BM13+BR13+BW13+CC13+CH13+DB13+EA13+EF13+EK13+EP13+EU13+EZ13+FE13+FJ13+FO13+FT13+FY13+GD13+GI13+GN13+GS13+GX13+CM13+CR13+CW13+DG13+DL13+DQ13+DV13</f>
        <v>388.7</v>
      </c>
      <c r="HE13" s="115">
        <f t="shared" ref="HE13:HE44" si="187">SUM(D13:AK13)</f>
        <v>138</v>
      </c>
      <c r="HF13" s="174">
        <v>131</v>
      </c>
      <c r="HG13" s="225">
        <f t="shared" si="1"/>
        <v>7</v>
      </c>
      <c r="HH13" s="252">
        <v>11</v>
      </c>
      <c r="HI13" s="224">
        <v>21</v>
      </c>
      <c r="HJ13" s="221">
        <f t="shared" si="2"/>
        <v>6799.1</v>
      </c>
      <c r="HK13" s="221">
        <f t="shared" si="3"/>
        <v>6820.1</v>
      </c>
      <c r="HL13" s="223">
        <f t="shared" si="4"/>
        <v>4097.8</v>
      </c>
      <c r="HM13" s="221">
        <f t="shared" ref="HM13:HM44" si="188">HL13/1.302</f>
        <v>3147.3</v>
      </c>
      <c r="HN13" s="252">
        <v>10</v>
      </c>
      <c r="HO13" s="221">
        <f t="shared" si="5"/>
        <v>26227.5</v>
      </c>
      <c r="HP13" s="114">
        <v>6452.9</v>
      </c>
      <c r="HQ13" s="114">
        <v>125.6</v>
      </c>
      <c r="HR13" s="114">
        <f t="shared" ref="HR13:HR44" si="189">HP13-HQ13</f>
        <v>6327.3</v>
      </c>
      <c r="HS13" s="220">
        <f t="shared" si="6"/>
        <v>367.2</v>
      </c>
      <c r="HT13" s="220">
        <f t="shared" si="7"/>
        <v>-104.6</v>
      </c>
      <c r="HU13" s="220">
        <f t="shared" si="8"/>
        <v>471.8</v>
      </c>
      <c r="HV13" s="210">
        <f t="shared" si="9"/>
        <v>0</v>
      </c>
      <c r="HW13" s="251">
        <v>49.3</v>
      </c>
      <c r="HX13" s="251"/>
      <c r="HY13" s="221">
        <f t="shared" si="10"/>
        <v>6869.4</v>
      </c>
      <c r="HZ13" s="220">
        <f t="shared" si="11"/>
        <v>416.5</v>
      </c>
      <c r="IA13" s="221">
        <f t="shared" si="12"/>
        <v>3104.8</v>
      </c>
      <c r="IB13" s="221">
        <f t="shared" si="13"/>
        <v>25873.3</v>
      </c>
    </row>
    <row r="14" spans="1:310">
      <c r="A14" s="105" t="s">
        <v>127</v>
      </c>
      <c r="B14" s="105"/>
      <c r="C14" s="105"/>
      <c r="D14" s="232">
        <v>0</v>
      </c>
      <c r="E14" s="232">
        <v>0</v>
      </c>
      <c r="F14" s="231"/>
      <c r="G14" s="106">
        <v>0</v>
      </c>
      <c r="H14" s="231"/>
      <c r="I14" s="232">
        <v>0</v>
      </c>
      <c r="J14" s="231">
        <v>104</v>
      </c>
      <c r="K14" s="106">
        <v>0</v>
      </c>
      <c r="L14" s="231"/>
      <c r="M14" s="231">
        <v>29</v>
      </c>
      <c r="N14" s="231">
        <v>33</v>
      </c>
      <c r="O14" s="232">
        <v>0</v>
      </c>
      <c r="P14" s="106">
        <v>0</v>
      </c>
      <c r="Q14" s="231"/>
      <c r="R14" s="106">
        <v>0</v>
      </c>
      <c r="S14" s="231"/>
      <c r="T14" s="231"/>
      <c r="U14" s="231"/>
      <c r="V14" s="107">
        <v>0</v>
      </c>
      <c r="W14" s="107">
        <v>0</v>
      </c>
      <c r="X14" s="107">
        <v>0</v>
      </c>
      <c r="Y14" s="106">
        <v>0</v>
      </c>
      <c r="Z14" s="106">
        <v>0</v>
      </c>
      <c r="AA14" s="106">
        <v>0</v>
      </c>
      <c r="AB14" s="106">
        <v>0</v>
      </c>
      <c r="AC14" s="106">
        <v>0</v>
      </c>
      <c r="AD14" s="106">
        <v>0</v>
      </c>
      <c r="AE14" s="106">
        <v>0</v>
      </c>
      <c r="AF14" s="108">
        <v>0</v>
      </c>
      <c r="AG14" s="108">
        <v>0</v>
      </c>
      <c r="AH14" s="108">
        <v>0</v>
      </c>
      <c r="AI14" s="108">
        <v>0</v>
      </c>
      <c r="AJ14" s="231"/>
      <c r="AK14" s="108">
        <v>0</v>
      </c>
      <c r="AL14" s="230">
        <f t="shared" si="14"/>
        <v>0</v>
      </c>
      <c r="AM14" s="230">
        <f t="shared" si="15"/>
        <v>166</v>
      </c>
      <c r="AN14" s="230">
        <f t="shared" si="16"/>
        <v>166</v>
      </c>
      <c r="AO14" s="109">
        <f t="shared" si="17"/>
        <v>0</v>
      </c>
      <c r="AP14" s="110">
        <f t="shared" ref="AP14:AP45" si="190">ROUND(D14*$AP$8/1000,1)</f>
        <v>0</v>
      </c>
      <c r="AQ14" s="110">
        <f t="shared" si="18"/>
        <v>0</v>
      </c>
      <c r="AR14" s="110">
        <f t="shared" si="19"/>
        <v>0</v>
      </c>
      <c r="AS14" s="110">
        <f t="shared" si="20"/>
        <v>0</v>
      </c>
      <c r="AT14" s="110">
        <f t="shared" si="21"/>
        <v>0</v>
      </c>
      <c r="AU14" s="110">
        <f t="shared" si="22"/>
        <v>0</v>
      </c>
      <c r="AV14" s="110">
        <f t="shared" si="23"/>
        <v>0</v>
      </c>
      <c r="AW14" s="110">
        <f t="shared" si="24"/>
        <v>0</v>
      </c>
      <c r="AX14" s="110">
        <f t="shared" si="25"/>
        <v>0</v>
      </c>
      <c r="AY14" s="110">
        <f t="shared" si="26"/>
        <v>0</v>
      </c>
      <c r="AZ14" s="110">
        <f t="shared" si="27"/>
        <v>0</v>
      </c>
      <c r="BA14" s="110">
        <f t="shared" si="28"/>
        <v>0</v>
      </c>
      <c r="BB14" s="110">
        <f t="shared" si="29"/>
        <v>0</v>
      </c>
      <c r="BC14" s="110">
        <f t="shared" si="30"/>
        <v>0</v>
      </c>
      <c r="BD14" s="110">
        <f t="shared" si="31"/>
        <v>0</v>
      </c>
      <c r="BE14" s="110">
        <f t="shared" si="32"/>
        <v>0</v>
      </c>
      <c r="BF14" s="110">
        <f t="shared" si="33"/>
        <v>0</v>
      </c>
      <c r="BG14" s="110">
        <f t="shared" si="34"/>
        <v>0</v>
      </c>
      <c r="BH14" s="110">
        <f t="shared" si="35"/>
        <v>0</v>
      </c>
      <c r="BI14" s="110">
        <f t="shared" si="36"/>
        <v>0</v>
      </c>
      <c r="BJ14" s="110">
        <f t="shared" si="37"/>
        <v>0</v>
      </c>
      <c r="BK14" s="110">
        <f t="shared" si="38"/>
        <v>0</v>
      </c>
      <c r="BL14" s="110">
        <f t="shared" si="39"/>
        <v>0</v>
      </c>
      <c r="BM14" s="110">
        <f t="shared" si="40"/>
        <v>0</v>
      </c>
      <c r="BN14" s="110">
        <f t="shared" si="41"/>
        <v>0</v>
      </c>
      <c r="BO14" s="110">
        <f t="shared" si="42"/>
        <v>0</v>
      </c>
      <c r="BP14" s="110">
        <f t="shared" si="43"/>
        <v>0</v>
      </c>
      <c r="BQ14" s="110">
        <f t="shared" si="44"/>
        <v>0</v>
      </c>
      <c r="BR14" s="110">
        <f t="shared" si="45"/>
        <v>0</v>
      </c>
      <c r="BS14" s="110">
        <f t="shared" si="46"/>
        <v>5124</v>
      </c>
      <c r="BT14" s="110">
        <f t="shared" si="47"/>
        <v>4831</v>
      </c>
      <c r="BU14" s="110">
        <f t="shared" si="48"/>
        <v>3072.4</v>
      </c>
      <c r="BV14" s="110">
        <f t="shared" si="49"/>
        <v>1758.6</v>
      </c>
      <c r="BW14" s="110">
        <f t="shared" si="50"/>
        <v>293</v>
      </c>
      <c r="BX14" s="110"/>
      <c r="BY14" s="110">
        <f t="shared" si="51"/>
        <v>0</v>
      </c>
      <c r="BZ14" s="110">
        <f t="shared" si="52"/>
        <v>0</v>
      </c>
      <c r="CA14" s="110">
        <f t="shared" si="53"/>
        <v>0</v>
      </c>
      <c r="CB14" s="110">
        <f t="shared" si="54"/>
        <v>0</v>
      </c>
      <c r="CC14" s="110">
        <f t="shared" si="55"/>
        <v>0</v>
      </c>
      <c r="CD14" s="110">
        <f t="shared" si="56"/>
        <v>1428.8</v>
      </c>
      <c r="CE14" s="110">
        <f t="shared" si="57"/>
        <v>1347.1</v>
      </c>
      <c r="CF14" s="110">
        <f t="shared" si="58"/>
        <v>856.7</v>
      </c>
      <c r="CG14" s="110">
        <f t="shared" si="59"/>
        <v>490.4</v>
      </c>
      <c r="CH14" s="229">
        <f t="shared" si="60"/>
        <v>81.7</v>
      </c>
      <c r="CI14" s="110">
        <f t="shared" si="61"/>
        <v>1625.9</v>
      </c>
      <c r="CJ14" s="110">
        <f t="shared" si="62"/>
        <v>1532.9</v>
      </c>
      <c r="CK14" s="110">
        <f t="shared" si="63"/>
        <v>974.9</v>
      </c>
      <c r="CL14" s="110">
        <f t="shared" si="64"/>
        <v>558</v>
      </c>
      <c r="CM14" s="229">
        <f t="shared" si="65"/>
        <v>93</v>
      </c>
      <c r="CN14" s="110">
        <f t="shared" si="66"/>
        <v>0</v>
      </c>
      <c r="CO14" s="110">
        <f t="shared" si="67"/>
        <v>0</v>
      </c>
      <c r="CP14" s="110">
        <f t="shared" si="68"/>
        <v>0</v>
      </c>
      <c r="CQ14" s="110">
        <f t="shared" si="69"/>
        <v>0</v>
      </c>
      <c r="CR14" s="229">
        <f t="shared" si="70"/>
        <v>0</v>
      </c>
      <c r="CS14" s="110">
        <f t="shared" si="71"/>
        <v>0</v>
      </c>
      <c r="CT14" s="110">
        <f t="shared" si="72"/>
        <v>0</v>
      </c>
      <c r="CU14" s="110">
        <f t="shared" si="73"/>
        <v>0</v>
      </c>
      <c r="CV14" s="110">
        <f t="shared" si="74"/>
        <v>0</v>
      </c>
      <c r="CW14" s="229">
        <f t="shared" si="75"/>
        <v>0</v>
      </c>
      <c r="CX14" s="110">
        <f t="shared" si="76"/>
        <v>0</v>
      </c>
      <c r="CY14" s="110">
        <f t="shared" si="77"/>
        <v>0</v>
      </c>
      <c r="CZ14" s="110">
        <f t="shared" si="78"/>
        <v>0</v>
      </c>
      <c r="DA14" s="110">
        <f t="shared" si="79"/>
        <v>0</v>
      </c>
      <c r="DB14" s="110">
        <f t="shared" si="80"/>
        <v>0</v>
      </c>
      <c r="DC14" s="110">
        <f t="shared" si="81"/>
        <v>0</v>
      </c>
      <c r="DD14" s="110">
        <f t="shared" si="82"/>
        <v>0</v>
      </c>
      <c r="DE14" s="110">
        <f t="shared" si="83"/>
        <v>0</v>
      </c>
      <c r="DF14" s="110">
        <f t="shared" si="84"/>
        <v>0</v>
      </c>
      <c r="DG14" s="110">
        <f t="shared" si="85"/>
        <v>0</v>
      </c>
      <c r="DH14" s="110">
        <f t="shared" si="86"/>
        <v>0</v>
      </c>
      <c r="DI14" s="110">
        <f t="shared" si="87"/>
        <v>0</v>
      </c>
      <c r="DJ14" s="110">
        <f t="shared" si="88"/>
        <v>0</v>
      </c>
      <c r="DK14" s="110">
        <f t="shared" si="89"/>
        <v>0</v>
      </c>
      <c r="DL14" s="110">
        <f t="shared" si="90"/>
        <v>0</v>
      </c>
      <c r="DM14" s="110">
        <f t="shared" si="91"/>
        <v>0</v>
      </c>
      <c r="DN14" s="110">
        <f t="shared" si="92"/>
        <v>0</v>
      </c>
      <c r="DO14" s="110">
        <f t="shared" si="93"/>
        <v>0</v>
      </c>
      <c r="DP14" s="110">
        <f t="shared" si="94"/>
        <v>0</v>
      </c>
      <c r="DQ14" s="110">
        <f t="shared" si="95"/>
        <v>0</v>
      </c>
      <c r="DR14" s="110">
        <f t="shared" si="96"/>
        <v>0</v>
      </c>
      <c r="DS14" s="110">
        <f t="shared" si="97"/>
        <v>0</v>
      </c>
      <c r="DT14" s="110">
        <f t="shared" si="98"/>
        <v>0</v>
      </c>
      <c r="DU14" s="110">
        <f t="shared" si="99"/>
        <v>0</v>
      </c>
      <c r="DV14" s="110">
        <f t="shared" si="100"/>
        <v>0</v>
      </c>
      <c r="DW14" s="111">
        <f t="shared" si="101"/>
        <v>0</v>
      </c>
      <c r="DX14" s="112">
        <f t="shared" si="102"/>
        <v>0</v>
      </c>
      <c r="DY14" s="110">
        <f t="shared" si="103"/>
        <v>0</v>
      </c>
      <c r="DZ14" s="110">
        <f t="shared" si="104"/>
        <v>0</v>
      </c>
      <c r="EA14" s="112">
        <f t="shared" si="105"/>
        <v>0</v>
      </c>
      <c r="EB14" s="112">
        <f t="shared" si="106"/>
        <v>0</v>
      </c>
      <c r="EC14" s="112">
        <f t="shared" si="107"/>
        <v>0</v>
      </c>
      <c r="ED14" s="110">
        <f t="shared" si="108"/>
        <v>0</v>
      </c>
      <c r="EE14" s="110">
        <f t="shared" si="109"/>
        <v>0</v>
      </c>
      <c r="EF14" s="112">
        <f t="shared" si="110"/>
        <v>0</v>
      </c>
      <c r="EG14" s="112">
        <f t="shared" si="111"/>
        <v>0</v>
      </c>
      <c r="EH14" s="112">
        <f t="shared" si="112"/>
        <v>0</v>
      </c>
      <c r="EI14" s="110">
        <f t="shared" si="113"/>
        <v>0</v>
      </c>
      <c r="EJ14" s="110">
        <f t="shared" si="114"/>
        <v>0</v>
      </c>
      <c r="EK14" s="112">
        <f t="shared" si="115"/>
        <v>0</v>
      </c>
      <c r="EL14" s="112">
        <f t="shared" si="116"/>
        <v>0</v>
      </c>
      <c r="EM14" s="112">
        <f t="shared" si="117"/>
        <v>0</v>
      </c>
      <c r="EN14" s="110">
        <f t="shared" si="118"/>
        <v>0</v>
      </c>
      <c r="EO14" s="110">
        <f t="shared" si="119"/>
        <v>0</v>
      </c>
      <c r="EP14" s="112">
        <f t="shared" si="120"/>
        <v>0</v>
      </c>
      <c r="EQ14" s="112">
        <f t="shared" si="121"/>
        <v>0</v>
      </c>
      <c r="ER14" s="112">
        <f t="shared" si="122"/>
        <v>0</v>
      </c>
      <c r="ES14" s="110">
        <f t="shared" si="123"/>
        <v>0</v>
      </c>
      <c r="ET14" s="110">
        <f t="shared" si="124"/>
        <v>0</v>
      </c>
      <c r="EU14" s="112">
        <f t="shared" si="125"/>
        <v>0</v>
      </c>
      <c r="EV14" s="112">
        <f t="shared" si="126"/>
        <v>0</v>
      </c>
      <c r="EW14" s="112">
        <f t="shared" si="127"/>
        <v>0</v>
      </c>
      <c r="EX14" s="110">
        <f t="shared" si="128"/>
        <v>0</v>
      </c>
      <c r="EY14" s="110">
        <f t="shared" si="129"/>
        <v>0</v>
      </c>
      <c r="EZ14" s="112">
        <f t="shared" si="130"/>
        <v>0</v>
      </c>
      <c r="FA14" s="112">
        <f t="shared" si="131"/>
        <v>0</v>
      </c>
      <c r="FB14" s="112">
        <f t="shared" si="132"/>
        <v>0</v>
      </c>
      <c r="FC14" s="110">
        <f t="shared" si="133"/>
        <v>0</v>
      </c>
      <c r="FD14" s="110">
        <f t="shared" si="134"/>
        <v>0</v>
      </c>
      <c r="FE14" s="112">
        <f t="shared" si="135"/>
        <v>0</v>
      </c>
      <c r="FF14" s="112">
        <f t="shared" si="136"/>
        <v>0</v>
      </c>
      <c r="FG14" s="112">
        <f t="shared" si="137"/>
        <v>0</v>
      </c>
      <c r="FH14" s="110">
        <f t="shared" si="138"/>
        <v>0</v>
      </c>
      <c r="FI14" s="110">
        <f t="shared" si="139"/>
        <v>0</v>
      </c>
      <c r="FJ14" s="113">
        <f t="shared" si="140"/>
        <v>0</v>
      </c>
      <c r="FK14" s="228">
        <f t="shared" si="141"/>
        <v>0</v>
      </c>
      <c r="FL14" s="110">
        <f t="shared" si="142"/>
        <v>0</v>
      </c>
      <c r="FM14" s="110">
        <f t="shared" si="143"/>
        <v>0</v>
      </c>
      <c r="FN14" s="110">
        <f t="shared" si="144"/>
        <v>0</v>
      </c>
      <c r="FO14" s="110">
        <f t="shared" si="145"/>
        <v>0</v>
      </c>
      <c r="FP14" s="110">
        <f t="shared" si="146"/>
        <v>0</v>
      </c>
      <c r="FQ14" s="110">
        <f t="shared" si="147"/>
        <v>0</v>
      </c>
      <c r="FR14" s="110">
        <f t="shared" si="148"/>
        <v>0</v>
      </c>
      <c r="FS14" s="110">
        <f t="shared" si="149"/>
        <v>0</v>
      </c>
      <c r="FT14" s="110">
        <f t="shared" si="150"/>
        <v>0</v>
      </c>
      <c r="FU14" s="110">
        <f t="shared" si="151"/>
        <v>0</v>
      </c>
      <c r="FV14" s="110">
        <f t="shared" si="152"/>
        <v>0</v>
      </c>
      <c r="FW14" s="110">
        <f t="shared" si="153"/>
        <v>0</v>
      </c>
      <c r="FX14" s="110">
        <f t="shared" si="154"/>
        <v>0</v>
      </c>
      <c r="FY14" s="110">
        <f t="shared" si="155"/>
        <v>0</v>
      </c>
      <c r="FZ14" s="110">
        <f t="shared" si="156"/>
        <v>0</v>
      </c>
      <c r="GA14" s="110">
        <f t="shared" si="157"/>
        <v>0</v>
      </c>
      <c r="GB14" s="110">
        <f t="shared" si="158"/>
        <v>0</v>
      </c>
      <c r="GC14" s="110">
        <f t="shared" si="159"/>
        <v>0</v>
      </c>
      <c r="GD14" s="110">
        <f t="shared" si="160"/>
        <v>0</v>
      </c>
      <c r="GE14" s="110">
        <f t="shared" si="161"/>
        <v>0</v>
      </c>
      <c r="GF14" s="110">
        <f t="shared" si="162"/>
        <v>0</v>
      </c>
      <c r="GG14" s="110">
        <f t="shared" si="163"/>
        <v>0</v>
      </c>
      <c r="GH14" s="110">
        <f t="shared" si="164"/>
        <v>0</v>
      </c>
      <c r="GI14" s="110">
        <f t="shared" si="165"/>
        <v>0</v>
      </c>
      <c r="GJ14" s="110">
        <f t="shared" si="166"/>
        <v>0</v>
      </c>
      <c r="GK14" s="110">
        <f t="shared" si="167"/>
        <v>0</v>
      </c>
      <c r="GL14" s="110">
        <f t="shared" si="168"/>
        <v>0</v>
      </c>
      <c r="GM14" s="110">
        <f t="shared" si="169"/>
        <v>0</v>
      </c>
      <c r="GN14" s="110">
        <f t="shared" si="170"/>
        <v>0</v>
      </c>
      <c r="GO14" s="110">
        <f t="shared" si="171"/>
        <v>0</v>
      </c>
      <c r="GP14" s="110">
        <f t="shared" si="172"/>
        <v>0</v>
      </c>
      <c r="GQ14" s="110">
        <f t="shared" si="173"/>
        <v>0</v>
      </c>
      <c r="GR14" s="110">
        <f t="shared" si="174"/>
        <v>0</v>
      </c>
      <c r="GS14" s="110">
        <f t="shared" si="175"/>
        <v>0</v>
      </c>
      <c r="GT14" s="110">
        <f t="shared" si="176"/>
        <v>0</v>
      </c>
      <c r="GU14" s="110">
        <f t="shared" si="177"/>
        <v>0</v>
      </c>
      <c r="GV14" s="110">
        <f t="shared" si="178"/>
        <v>0</v>
      </c>
      <c r="GW14" s="110">
        <f t="shared" si="179"/>
        <v>0</v>
      </c>
      <c r="GX14" s="110">
        <f t="shared" si="180"/>
        <v>0</v>
      </c>
      <c r="GY14" s="227">
        <f t="shared" si="181"/>
        <v>8178.7</v>
      </c>
      <c r="GZ14" s="226">
        <f t="shared" si="182"/>
        <v>7711</v>
      </c>
      <c r="HA14" s="226">
        <f t="shared" si="183"/>
        <v>4904</v>
      </c>
      <c r="HB14" s="226">
        <f t="shared" si="184"/>
        <v>2807</v>
      </c>
      <c r="HC14" s="226">
        <f t="shared" si="185"/>
        <v>36.4</v>
      </c>
      <c r="HD14" s="226">
        <f t="shared" si="186"/>
        <v>467.7</v>
      </c>
      <c r="HE14" s="115">
        <f t="shared" si="187"/>
        <v>166</v>
      </c>
      <c r="HF14" s="174">
        <v>151</v>
      </c>
      <c r="HG14" s="225">
        <f t="shared" si="1"/>
        <v>15</v>
      </c>
      <c r="HH14" s="252">
        <v>15.75</v>
      </c>
      <c r="HI14" s="224">
        <v>30.1</v>
      </c>
      <c r="HJ14" s="221">
        <f t="shared" si="2"/>
        <v>8178.7</v>
      </c>
      <c r="HK14" s="221">
        <f t="shared" si="3"/>
        <v>8208.7999999999993</v>
      </c>
      <c r="HL14" s="223">
        <f t="shared" si="4"/>
        <v>4934.1000000000004</v>
      </c>
      <c r="HM14" s="221">
        <f t="shared" si="188"/>
        <v>3789.6</v>
      </c>
      <c r="HN14" s="252">
        <v>10.3</v>
      </c>
      <c r="HO14" s="221">
        <f t="shared" si="5"/>
        <v>30660.2</v>
      </c>
      <c r="HP14" s="114">
        <v>7473.1</v>
      </c>
      <c r="HQ14" s="114">
        <v>179.8</v>
      </c>
      <c r="HR14" s="114">
        <f t="shared" si="189"/>
        <v>7293.3</v>
      </c>
      <c r="HS14" s="220">
        <f t="shared" si="6"/>
        <v>735.7</v>
      </c>
      <c r="HT14" s="220">
        <f t="shared" si="7"/>
        <v>-149.69999999999999</v>
      </c>
      <c r="HU14" s="220">
        <f t="shared" si="8"/>
        <v>885.4</v>
      </c>
      <c r="HV14" s="210">
        <f t="shared" si="9"/>
        <v>0</v>
      </c>
      <c r="HW14" s="251">
        <v>49.3</v>
      </c>
      <c r="HX14" s="251">
        <v>-100</v>
      </c>
      <c r="HY14" s="221">
        <f t="shared" si="10"/>
        <v>8158.1</v>
      </c>
      <c r="HZ14" s="220">
        <f t="shared" si="11"/>
        <v>685</v>
      </c>
      <c r="IA14" s="221">
        <f t="shared" si="12"/>
        <v>3635.7</v>
      </c>
      <c r="IB14" s="221">
        <f t="shared" si="13"/>
        <v>29415</v>
      </c>
    </row>
    <row r="15" spans="1:310">
      <c r="A15" s="105" t="s">
        <v>128</v>
      </c>
      <c r="B15" s="105"/>
      <c r="C15" s="105"/>
      <c r="D15" s="232">
        <v>0</v>
      </c>
      <c r="E15" s="232">
        <v>0</v>
      </c>
      <c r="F15" s="231"/>
      <c r="G15" s="106">
        <v>0</v>
      </c>
      <c r="H15" s="231"/>
      <c r="I15" s="232">
        <v>0</v>
      </c>
      <c r="J15" s="231"/>
      <c r="K15" s="106">
        <v>0</v>
      </c>
      <c r="L15" s="231"/>
      <c r="M15" s="231"/>
      <c r="N15" s="231"/>
      <c r="O15" s="232">
        <v>0</v>
      </c>
      <c r="P15" s="106">
        <v>0</v>
      </c>
      <c r="Q15" s="231"/>
      <c r="R15" s="106">
        <v>0</v>
      </c>
      <c r="S15" s="231">
        <v>50</v>
      </c>
      <c r="T15" s="231"/>
      <c r="U15" s="231"/>
      <c r="V15" s="107">
        <v>0</v>
      </c>
      <c r="W15" s="107">
        <v>0</v>
      </c>
      <c r="X15" s="107">
        <v>0</v>
      </c>
      <c r="Y15" s="106">
        <v>0</v>
      </c>
      <c r="Z15" s="106">
        <v>0</v>
      </c>
      <c r="AA15" s="106">
        <v>0</v>
      </c>
      <c r="AB15" s="106">
        <v>0</v>
      </c>
      <c r="AC15" s="106">
        <v>0</v>
      </c>
      <c r="AD15" s="106">
        <v>0</v>
      </c>
      <c r="AE15" s="106">
        <v>0</v>
      </c>
      <c r="AF15" s="108">
        <v>0</v>
      </c>
      <c r="AG15" s="108">
        <v>0</v>
      </c>
      <c r="AH15" s="108">
        <v>0</v>
      </c>
      <c r="AI15" s="108">
        <v>0</v>
      </c>
      <c r="AJ15" s="231"/>
      <c r="AK15" s="108">
        <v>0</v>
      </c>
      <c r="AL15" s="230">
        <f t="shared" si="14"/>
        <v>0</v>
      </c>
      <c r="AM15" s="230">
        <f t="shared" si="15"/>
        <v>50</v>
      </c>
      <c r="AN15" s="230">
        <f t="shared" si="16"/>
        <v>50</v>
      </c>
      <c r="AO15" s="109">
        <f t="shared" si="17"/>
        <v>0</v>
      </c>
      <c r="AP15" s="110">
        <f t="shared" si="190"/>
        <v>0</v>
      </c>
      <c r="AQ15" s="110">
        <f t="shared" si="18"/>
        <v>0</v>
      </c>
      <c r="AR15" s="110">
        <f t="shared" si="19"/>
        <v>0</v>
      </c>
      <c r="AS15" s="110">
        <f t="shared" si="20"/>
        <v>0</v>
      </c>
      <c r="AT15" s="110">
        <f t="shared" si="21"/>
        <v>0</v>
      </c>
      <c r="AU15" s="110">
        <f t="shared" si="22"/>
        <v>0</v>
      </c>
      <c r="AV15" s="110">
        <f t="shared" si="23"/>
        <v>0</v>
      </c>
      <c r="AW15" s="110">
        <f t="shared" si="24"/>
        <v>0</v>
      </c>
      <c r="AX15" s="110">
        <f t="shared" si="25"/>
        <v>0</v>
      </c>
      <c r="AY15" s="110">
        <f t="shared" si="26"/>
        <v>0</v>
      </c>
      <c r="AZ15" s="110">
        <f t="shared" si="27"/>
        <v>0</v>
      </c>
      <c r="BA15" s="110">
        <f t="shared" si="28"/>
        <v>0</v>
      </c>
      <c r="BB15" s="110">
        <f t="shared" si="29"/>
        <v>0</v>
      </c>
      <c r="BC15" s="110">
        <f t="shared" si="30"/>
        <v>0</v>
      </c>
      <c r="BD15" s="110">
        <f t="shared" si="31"/>
        <v>0</v>
      </c>
      <c r="BE15" s="110">
        <f t="shared" si="32"/>
        <v>0</v>
      </c>
      <c r="BF15" s="110">
        <f t="shared" si="33"/>
        <v>0</v>
      </c>
      <c r="BG15" s="110">
        <f t="shared" si="34"/>
        <v>0</v>
      </c>
      <c r="BH15" s="110">
        <f t="shared" si="35"/>
        <v>0</v>
      </c>
      <c r="BI15" s="110">
        <f t="shared" si="36"/>
        <v>0</v>
      </c>
      <c r="BJ15" s="110">
        <f t="shared" si="37"/>
        <v>0</v>
      </c>
      <c r="BK15" s="110">
        <f t="shared" si="38"/>
        <v>0</v>
      </c>
      <c r="BL15" s="110">
        <f t="shared" si="39"/>
        <v>0</v>
      </c>
      <c r="BM15" s="110">
        <f t="shared" si="40"/>
        <v>0</v>
      </c>
      <c r="BN15" s="110">
        <f t="shared" si="41"/>
        <v>0</v>
      </c>
      <c r="BO15" s="110">
        <f t="shared" si="42"/>
        <v>0</v>
      </c>
      <c r="BP15" s="110">
        <f t="shared" si="43"/>
        <v>0</v>
      </c>
      <c r="BQ15" s="110">
        <f t="shared" si="44"/>
        <v>0</v>
      </c>
      <c r="BR15" s="110">
        <f t="shared" si="45"/>
        <v>0</v>
      </c>
      <c r="BS15" s="110">
        <f t="shared" si="46"/>
        <v>0</v>
      </c>
      <c r="BT15" s="110">
        <f t="shared" si="47"/>
        <v>0</v>
      </c>
      <c r="BU15" s="110">
        <f t="shared" si="48"/>
        <v>0</v>
      </c>
      <c r="BV15" s="110">
        <f t="shared" si="49"/>
        <v>0</v>
      </c>
      <c r="BW15" s="110">
        <f t="shared" si="50"/>
        <v>0</v>
      </c>
      <c r="BX15" s="110"/>
      <c r="BY15" s="110">
        <f t="shared" si="51"/>
        <v>0</v>
      </c>
      <c r="BZ15" s="110">
        <f t="shared" si="52"/>
        <v>0</v>
      </c>
      <c r="CA15" s="110">
        <f t="shared" si="53"/>
        <v>0</v>
      </c>
      <c r="CB15" s="110">
        <f t="shared" si="54"/>
        <v>0</v>
      </c>
      <c r="CC15" s="110">
        <f t="shared" si="55"/>
        <v>0</v>
      </c>
      <c r="CD15" s="110">
        <f t="shared" si="56"/>
        <v>0</v>
      </c>
      <c r="CE15" s="110">
        <f t="shared" si="57"/>
        <v>0</v>
      </c>
      <c r="CF15" s="110">
        <f t="shared" si="58"/>
        <v>0</v>
      </c>
      <c r="CG15" s="110">
        <f t="shared" si="59"/>
        <v>0</v>
      </c>
      <c r="CH15" s="229">
        <f t="shared" si="60"/>
        <v>0</v>
      </c>
      <c r="CI15" s="110">
        <f t="shared" si="61"/>
        <v>0</v>
      </c>
      <c r="CJ15" s="110">
        <f t="shared" si="62"/>
        <v>0</v>
      </c>
      <c r="CK15" s="110">
        <f t="shared" si="63"/>
        <v>0</v>
      </c>
      <c r="CL15" s="110">
        <f t="shared" si="64"/>
        <v>0</v>
      </c>
      <c r="CM15" s="229">
        <f t="shared" si="65"/>
        <v>0</v>
      </c>
      <c r="CN15" s="110">
        <f t="shared" si="66"/>
        <v>0</v>
      </c>
      <c r="CO15" s="110">
        <f t="shared" si="67"/>
        <v>0</v>
      </c>
      <c r="CP15" s="110">
        <f t="shared" si="68"/>
        <v>0</v>
      </c>
      <c r="CQ15" s="110">
        <f t="shared" si="69"/>
        <v>0</v>
      </c>
      <c r="CR15" s="229">
        <f t="shared" si="70"/>
        <v>0</v>
      </c>
      <c r="CS15" s="110">
        <f t="shared" si="71"/>
        <v>0</v>
      </c>
      <c r="CT15" s="110">
        <f t="shared" si="72"/>
        <v>0</v>
      </c>
      <c r="CU15" s="110">
        <f t="shared" si="73"/>
        <v>0</v>
      </c>
      <c r="CV15" s="110">
        <f t="shared" si="74"/>
        <v>0</v>
      </c>
      <c r="CW15" s="229">
        <f t="shared" si="75"/>
        <v>0</v>
      </c>
      <c r="CX15" s="110">
        <f t="shared" si="76"/>
        <v>0</v>
      </c>
      <c r="CY15" s="110">
        <f t="shared" si="77"/>
        <v>0</v>
      </c>
      <c r="CZ15" s="110">
        <f t="shared" si="78"/>
        <v>0</v>
      </c>
      <c r="DA15" s="110">
        <f t="shared" si="79"/>
        <v>0</v>
      </c>
      <c r="DB15" s="110">
        <f t="shared" si="80"/>
        <v>0</v>
      </c>
      <c r="DC15" s="110">
        <f t="shared" si="81"/>
        <v>0</v>
      </c>
      <c r="DD15" s="110">
        <f t="shared" si="82"/>
        <v>0</v>
      </c>
      <c r="DE15" s="110">
        <f t="shared" si="83"/>
        <v>0</v>
      </c>
      <c r="DF15" s="110">
        <f t="shared" si="84"/>
        <v>0</v>
      </c>
      <c r="DG15" s="110">
        <f t="shared" si="85"/>
        <v>0</v>
      </c>
      <c r="DH15" s="110">
        <f t="shared" si="86"/>
        <v>6221.9</v>
      </c>
      <c r="DI15" s="110">
        <f t="shared" si="87"/>
        <v>6038.8</v>
      </c>
      <c r="DJ15" s="110">
        <f t="shared" si="88"/>
        <v>3840.5</v>
      </c>
      <c r="DK15" s="110">
        <f t="shared" si="89"/>
        <v>2198.3000000000002</v>
      </c>
      <c r="DL15" s="110">
        <f t="shared" si="90"/>
        <v>183.1</v>
      </c>
      <c r="DM15" s="110">
        <f t="shared" si="91"/>
        <v>0</v>
      </c>
      <c r="DN15" s="110">
        <f t="shared" si="92"/>
        <v>0</v>
      </c>
      <c r="DO15" s="110">
        <f t="shared" si="93"/>
        <v>0</v>
      </c>
      <c r="DP15" s="110">
        <f t="shared" si="94"/>
        <v>0</v>
      </c>
      <c r="DQ15" s="110">
        <f t="shared" si="95"/>
        <v>0</v>
      </c>
      <c r="DR15" s="110">
        <f t="shared" si="96"/>
        <v>0</v>
      </c>
      <c r="DS15" s="110">
        <f t="shared" si="97"/>
        <v>0</v>
      </c>
      <c r="DT15" s="110">
        <f t="shared" si="98"/>
        <v>0</v>
      </c>
      <c r="DU15" s="110">
        <f t="shared" si="99"/>
        <v>0</v>
      </c>
      <c r="DV15" s="110">
        <f t="shared" si="100"/>
        <v>0</v>
      </c>
      <c r="DW15" s="111">
        <f t="shared" si="101"/>
        <v>0</v>
      </c>
      <c r="DX15" s="112">
        <f t="shared" si="102"/>
        <v>0</v>
      </c>
      <c r="DY15" s="110">
        <f t="shared" si="103"/>
        <v>0</v>
      </c>
      <c r="DZ15" s="110">
        <f t="shared" si="104"/>
        <v>0</v>
      </c>
      <c r="EA15" s="112">
        <f t="shared" si="105"/>
        <v>0</v>
      </c>
      <c r="EB15" s="112">
        <f t="shared" si="106"/>
        <v>0</v>
      </c>
      <c r="EC15" s="112">
        <f t="shared" si="107"/>
        <v>0</v>
      </c>
      <c r="ED15" s="110">
        <f t="shared" si="108"/>
        <v>0</v>
      </c>
      <c r="EE15" s="110">
        <f t="shared" si="109"/>
        <v>0</v>
      </c>
      <c r="EF15" s="112">
        <f t="shared" si="110"/>
        <v>0</v>
      </c>
      <c r="EG15" s="112">
        <f t="shared" si="111"/>
        <v>0</v>
      </c>
      <c r="EH15" s="112">
        <f t="shared" si="112"/>
        <v>0</v>
      </c>
      <c r="EI15" s="110">
        <f t="shared" si="113"/>
        <v>0</v>
      </c>
      <c r="EJ15" s="110">
        <f t="shared" si="114"/>
        <v>0</v>
      </c>
      <c r="EK15" s="112">
        <f t="shared" si="115"/>
        <v>0</v>
      </c>
      <c r="EL15" s="112">
        <f t="shared" si="116"/>
        <v>0</v>
      </c>
      <c r="EM15" s="112">
        <f t="shared" si="117"/>
        <v>0</v>
      </c>
      <c r="EN15" s="110">
        <f t="shared" si="118"/>
        <v>0</v>
      </c>
      <c r="EO15" s="110">
        <f t="shared" si="119"/>
        <v>0</v>
      </c>
      <c r="EP15" s="112">
        <f t="shared" si="120"/>
        <v>0</v>
      </c>
      <c r="EQ15" s="112">
        <f t="shared" si="121"/>
        <v>0</v>
      </c>
      <c r="ER15" s="112">
        <f t="shared" si="122"/>
        <v>0</v>
      </c>
      <c r="ES15" s="110">
        <f t="shared" si="123"/>
        <v>0</v>
      </c>
      <c r="ET15" s="110">
        <f t="shared" si="124"/>
        <v>0</v>
      </c>
      <c r="EU15" s="112">
        <f t="shared" si="125"/>
        <v>0</v>
      </c>
      <c r="EV15" s="112">
        <f t="shared" si="126"/>
        <v>0</v>
      </c>
      <c r="EW15" s="112">
        <f t="shared" si="127"/>
        <v>0</v>
      </c>
      <c r="EX15" s="110">
        <f t="shared" si="128"/>
        <v>0</v>
      </c>
      <c r="EY15" s="110">
        <f t="shared" si="129"/>
        <v>0</v>
      </c>
      <c r="EZ15" s="112">
        <f t="shared" si="130"/>
        <v>0</v>
      </c>
      <c r="FA15" s="112">
        <f t="shared" si="131"/>
        <v>0</v>
      </c>
      <c r="FB15" s="112">
        <f t="shared" si="132"/>
        <v>0</v>
      </c>
      <c r="FC15" s="110">
        <f t="shared" si="133"/>
        <v>0</v>
      </c>
      <c r="FD15" s="110">
        <f t="shared" si="134"/>
        <v>0</v>
      </c>
      <c r="FE15" s="112">
        <f t="shared" si="135"/>
        <v>0</v>
      </c>
      <c r="FF15" s="112">
        <f t="shared" si="136"/>
        <v>0</v>
      </c>
      <c r="FG15" s="112">
        <f t="shared" si="137"/>
        <v>0</v>
      </c>
      <c r="FH15" s="110">
        <f t="shared" si="138"/>
        <v>0</v>
      </c>
      <c r="FI15" s="110">
        <f t="shared" si="139"/>
        <v>0</v>
      </c>
      <c r="FJ15" s="113">
        <f t="shared" si="140"/>
        <v>0</v>
      </c>
      <c r="FK15" s="228">
        <f t="shared" si="141"/>
        <v>0</v>
      </c>
      <c r="FL15" s="110">
        <f t="shared" si="142"/>
        <v>0</v>
      </c>
      <c r="FM15" s="110">
        <f t="shared" si="143"/>
        <v>0</v>
      </c>
      <c r="FN15" s="110">
        <f t="shared" si="144"/>
        <v>0</v>
      </c>
      <c r="FO15" s="110">
        <f t="shared" si="145"/>
        <v>0</v>
      </c>
      <c r="FP15" s="110">
        <f t="shared" si="146"/>
        <v>0</v>
      </c>
      <c r="FQ15" s="110">
        <f t="shared" si="147"/>
        <v>0</v>
      </c>
      <c r="FR15" s="110">
        <f t="shared" si="148"/>
        <v>0</v>
      </c>
      <c r="FS15" s="110">
        <f t="shared" si="149"/>
        <v>0</v>
      </c>
      <c r="FT15" s="110">
        <f t="shared" si="150"/>
        <v>0</v>
      </c>
      <c r="FU15" s="110">
        <f t="shared" si="151"/>
        <v>0</v>
      </c>
      <c r="FV15" s="110">
        <f t="shared" si="152"/>
        <v>0</v>
      </c>
      <c r="FW15" s="110">
        <f t="shared" si="153"/>
        <v>0</v>
      </c>
      <c r="FX15" s="110">
        <f t="shared" si="154"/>
        <v>0</v>
      </c>
      <c r="FY15" s="110">
        <f t="shared" si="155"/>
        <v>0</v>
      </c>
      <c r="FZ15" s="110">
        <f t="shared" si="156"/>
        <v>0</v>
      </c>
      <c r="GA15" s="110">
        <f t="shared" si="157"/>
        <v>0</v>
      </c>
      <c r="GB15" s="110">
        <f t="shared" si="158"/>
        <v>0</v>
      </c>
      <c r="GC15" s="110">
        <f t="shared" si="159"/>
        <v>0</v>
      </c>
      <c r="GD15" s="110">
        <f t="shared" si="160"/>
        <v>0</v>
      </c>
      <c r="GE15" s="110">
        <f t="shared" si="161"/>
        <v>0</v>
      </c>
      <c r="GF15" s="110">
        <f t="shared" si="162"/>
        <v>0</v>
      </c>
      <c r="GG15" s="110">
        <f t="shared" si="163"/>
        <v>0</v>
      </c>
      <c r="GH15" s="110">
        <f t="shared" si="164"/>
        <v>0</v>
      </c>
      <c r="GI15" s="110">
        <f t="shared" si="165"/>
        <v>0</v>
      </c>
      <c r="GJ15" s="110">
        <f t="shared" si="166"/>
        <v>0</v>
      </c>
      <c r="GK15" s="110">
        <f t="shared" si="167"/>
        <v>0</v>
      </c>
      <c r="GL15" s="110">
        <f t="shared" si="168"/>
        <v>0</v>
      </c>
      <c r="GM15" s="110">
        <f t="shared" si="169"/>
        <v>0</v>
      </c>
      <c r="GN15" s="110">
        <f t="shared" si="170"/>
        <v>0</v>
      </c>
      <c r="GO15" s="110">
        <f t="shared" si="171"/>
        <v>0</v>
      </c>
      <c r="GP15" s="110">
        <f t="shared" si="172"/>
        <v>0</v>
      </c>
      <c r="GQ15" s="110">
        <f t="shared" si="173"/>
        <v>0</v>
      </c>
      <c r="GR15" s="110">
        <f t="shared" si="174"/>
        <v>0</v>
      </c>
      <c r="GS15" s="110">
        <f t="shared" si="175"/>
        <v>0</v>
      </c>
      <c r="GT15" s="110">
        <f t="shared" si="176"/>
        <v>0</v>
      </c>
      <c r="GU15" s="110">
        <f t="shared" si="177"/>
        <v>0</v>
      </c>
      <c r="GV15" s="110">
        <f t="shared" si="178"/>
        <v>0</v>
      </c>
      <c r="GW15" s="110">
        <f t="shared" si="179"/>
        <v>0</v>
      </c>
      <c r="GX15" s="110">
        <f t="shared" si="180"/>
        <v>0</v>
      </c>
      <c r="GY15" s="227">
        <f t="shared" si="181"/>
        <v>6221.9</v>
      </c>
      <c r="GZ15" s="226">
        <f t="shared" si="182"/>
        <v>6038.8</v>
      </c>
      <c r="HA15" s="226">
        <f t="shared" si="183"/>
        <v>3840.5</v>
      </c>
      <c r="HB15" s="226">
        <f t="shared" si="184"/>
        <v>2198.3000000000002</v>
      </c>
      <c r="HC15" s="226">
        <f t="shared" si="185"/>
        <v>36.4</v>
      </c>
      <c r="HD15" s="226">
        <f t="shared" si="186"/>
        <v>183.1</v>
      </c>
      <c r="HE15" s="115">
        <f t="shared" si="187"/>
        <v>50</v>
      </c>
      <c r="HF15" s="174">
        <v>50</v>
      </c>
      <c r="HG15" s="225">
        <f t="shared" si="1"/>
        <v>0</v>
      </c>
      <c r="HH15" s="252">
        <v>14.75</v>
      </c>
      <c r="HI15" s="224">
        <v>28.2</v>
      </c>
      <c r="HJ15" s="221">
        <f t="shared" si="2"/>
        <v>6221.9</v>
      </c>
      <c r="HK15" s="221">
        <f t="shared" si="3"/>
        <v>6250.1</v>
      </c>
      <c r="HL15" s="223">
        <f t="shared" si="4"/>
        <v>3868.7</v>
      </c>
      <c r="HM15" s="221">
        <f t="shared" si="188"/>
        <v>2971.4</v>
      </c>
      <c r="HN15" s="252">
        <v>13</v>
      </c>
      <c r="HO15" s="221">
        <f t="shared" si="5"/>
        <v>19047.400000000001</v>
      </c>
      <c r="HP15" s="114">
        <v>6268</v>
      </c>
      <c r="HQ15" s="114">
        <v>168.4</v>
      </c>
      <c r="HR15" s="114">
        <f t="shared" si="189"/>
        <v>6099.6</v>
      </c>
      <c r="HS15" s="220">
        <f t="shared" si="6"/>
        <v>-17.899999999999999</v>
      </c>
      <c r="HT15" s="220">
        <f t="shared" si="7"/>
        <v>-140.19999999999999</v>
      </c>
      <c r="HU15" s="220">
        <f t="shared" si="8"/>
        <v>122.3</v>
      </c>
      <c r="HV15" s="210">
        <f t="shared" si="9"/>
        <v>0</v>
      </c>
      <c r="HW15" s="251"/>
      <c r="HX15" s="251"/>
      <c r="HY15" s="221">
        <f t="shared" si="10"/>
        <v>6250.1</v>
      </c>
      <c r="HZ15" s="220">
        <f t="shared" si="11"/>
        <v>-17.899999999999999</v>
      </c>
      <c r="IA15" s="221">
        <f t="shared" si="12"/>
        <v>2863.7</v>
      </c>
      <c r="IB15" s="221">
        <f t="shared" si="13"/>
        <v>18357.099999999999</v>
      </c>
    </row>
    <row r="16" spans="1:310" s="116" customFormat="1" ht="19.5" customHeight="1">
      <c r="A16" s="105" t="s">
        <v>211</v>
      </c>
      <c r="B16" s="105"/>
      <c r="C16" s="105"/>
      <c r="D16" s="232">
        <v>0</v>
      </c>
      <c r="E16" s="232">
        <v>0</v>
      </c>
      <c r="F16" s="231">
        <v>32</v>
      </c>
      <c r="G16" s="106">
        <v>0</v>
      </c>
      <c r="H16" s="231"/>
      <c r="I16" s="232">
        <v>0</v>
      </c>
      <c r="J16" s="231">
        <v>114</v>
      </c>
      <c r="K16" s="106">
        <v>0</v>
      </c>
      <c r="L16" s="231"/>
      <c r="M16" s="231"/>
      <c r="N16" s="231"/>
      <c r="O16" s="232">
        <v>0</v>
      </c>
      <c r="P16" s="106">
        <v>0</v>
      </c>
      <c r="Q16" s="231"/>
      <c r="R16" s="106">
        <v>0</v>
      </c>
      <c r="S16" s="231">
        <v>13</v>
      </c>
      <c r="T16" s="231"/>
      <c r="U16" s="231"/>
      <c r="V16" s="107">
        <v>0</v>
      </c>
      <c r="W16" s="107">
        <v>0</v>
      </c>
      <c r="X16" s="107">
        <v>0</v>
      </c>
      <c r="Y16" s="106">
        <v>0</v>
      </c>
      <c r="Z16" s="106">
        <v>0</v>
      </c>
      <c r="AA16" s="106">
        <v>0</v>
      </c>
      <c r="AB16" s="106">
        <v>0</v>
      </c>
      <c r="AC16" s="106">
        <v>0</v>
      </c>
      <c r="AD16" s="106">
        <v>0</v>
      </c>
      <c r="AE16" s="106">
        <v>0</v>
      </c>
      <c r="AF16" s="108">
        <v>0</v>
      </c>
      <c r="AG16" s="108">
        <v>0</v>
      </c>
      <c r="AH16" s="108">
        <v>0</v>
      </c>
      <c r="AI16" s="108">
        <v>0</v>
      </c>
      <c r="AJ16" s="231"/>
      <c r="AK16" s="108">
        <v>0</v>
      </c>
      <c r="AL16" s="230">
        <f t="shared" si="14"/>
        <v>32</v>
      </c>
      <c r="AM16" s="230">
        <f t="shared" si="15"/>
        <v>127</v>
      </c>
      <c r="AN16" s="230">
        <f t="shared" si="16"/>
        <v>159</v>
      </c>
      <c r="AO16" s="109">
        <f t="shared" si="17"/>
        <v>0</v>
      </c>
      <c r="AP16" s="110">
        <f t="shared" si="190"/>
        <v>0</v>
      </c>
      <c r="AQ16" s="110">
        <f t="shared" si="18"/>
        <v>0</v>
      </c>
      <c r="AR16" s="110">
        <f t="shared" si="19"/>
        <v>0</v>
      </c>
      <c r="AS16" s="110">
        <f t="shared" si="20"/>
        <v>0</v>
      </c>
      <c r="AT16" s="110">
        <f t="shared" si="21"/>
        <v>0</v>
      </c>
      <c r="AU16" s="110">
        <f t="shared" si="22"/>
        <v>0</v>
      </c>
      <c r="AV16" s="110">
        <f t="shared" si="23"/>
        <v>0</v>
      </c>
      <c r="AW16" s="110">
        <f t="shared" si="24"/>
        <v>0</v>
      </c>
      <c r="AX16" s="110">
        <f t="shared" si="25"/>
        <v>0</v>
      </c>
      <c r="AY16" s="110">
        <f t="shared" si="26"/>
        <v>1792.4</v>
      </c>
      <c r="AZ16" s="110">
        <f t="shared" si="27"/>
        <v>1709.4</v>
      </c>
      <c r="BA16" s="110">
        <f t="shared" si="28"/>
        <v>1087.2</v>
      </c>
      <c r="BB16" s="110">
        <f t="shared" si="29"/>
        <v>622.20000000000005</v>
      </c>
      <c r="BC16" s="110">
        <f t="shared" si="30"/>
        <v>83</v>
      </c>
      <c r="BD16" s="110">
        <f t="shared" si="31"/>
        <v>0</v>
      </c>
      <c r="BE16" s="110">
        <f t="shared" si="32"/>
        <v>0</v>
      </c>
      <c r="BF16" s="110">
        <f t="shared" si="33"/>
        <v>0</v>
      </c>
      <c r="BG16" s="110">
        <f t="shared" si="34"/>
        <v>0</v>
      </c>
      <c r="BH16" s="110">
        <f t="shared" si="35"/>
        <v>0</v>
      </c>
      <c r="BI16" s="110">
        <f t="shared" si="36"/>
        <v>0</v>
      </c>
      <c r="BJ16" s="110">
        <f t="shared" si="37"/>
        <v>0</v>
      </c>
      <c r="BK16" s="110">
        <f t="shared" si="38"/>
        <v>0</v>
      </c>
      <c r="BL16" s="110">
        <f t="shared" si="39"/>
        <v>0</v>
      </c>
      <c r="BM16" s="110">
        <f t="shared" si="40"/>
        <v>0</v>
      </c>
      <c r="BN16" s="110">
        <f t="shared" si="41"/>
        <v>0</v>
      </c>
      <c r="BO16" s="110">
        <f t="shared" si="42"/>
        <v>0</v>
      </c>
      <c r="BP16" s="110">
        <f t="shared" si="43"/>
        <v>0</v>
      </c>
      <c r="BQ16" s="110">
        <f t="shared" si="44"/>
        <v>0</v>
      </c>
      <c r="BR16" s="110">
        <f t="shared" si="45"/>
        <v>0</v>
      </c>
      <c r="BS16" s="110">
        <f t="shared" si="46"/>
        <v>5616.7</v>
      </c>
      <c r="BT16" s="110">
        <f t="shared" si="47"/>
        <v>5295.5</v>
      </c>
      <c r="BU16" s="110">
        <f t="shared" si="48"/>
        <v>3367.8</v>
      </c>
      <c r="BV16" s="110">
        <f t="shared" si="49"/>
        <v>1927.7</v>
      </c>
      <c r="BW16" s="110">
        <f t="shared" si="50"/>
        <v>321.2</v>
      </c>
      <c r="BX16" s="110"/>
      <c r="BY16" s="110">
        <f t="shared" si="51"/>
        <v>0</v>
      </c>
      <c r="BZ16" s="110">
        <f t="shared" si="52"/>
        <v>0</v>
      </c>
      <c r="CA16" s="110">
        <f t="shared" si="53"/>
        <v>0</v>
      </c>
      <c r="CB16" s="110">
        <f t="shared" si="54"/>
        <v>0</v>
      </c>
      <c r="CC16" s="110">
        <f t="shared" si="55"/>
        <v>0</v>
      </c>
      <c r="CD16" s="110">
        <f t="shared" si="56"/>
        <v>0</v>
      </c>
      <c r="CE16" s="110">
        <f t="shared" si="57"/>
        <v>0</v>
      </c>
      <c r="CF16" s="110">
        <f t="shared" si="58"/>
        <v>0</v>
      </c>
      <c r="CG16" s="110">
        <f t="shared" si="59"/>
        <v>0</v>
      </c>
      <c r="CH16" s="229">
        <f t="shared" si="60"/>
        <v>0</v>
      </c>
      <c r="CI16" s="110">
        <f t="shared" si="61"/>
        <v>0</v>
      </c>
      <c r="CJ16" s="110">
        <f t="shared" si="62"/>
        <v>0</v>
      </c>
      <c r="CK16" s="110">
        <f t="shared" si="63"/>
        <v>0</v>
      </c>
      <c r="CL16" s="110">
        <f t="shared" si="64"/>
        <v>0</v>
      </c>
      <c r="CM16" s="229">
        <f t="shared" si="65"/>
        <v>0</v>
      </c>
      <c r="CN16" s="110">
        <f t="shared" si="66"/>
        <v>0</v>
      </c>
      <c r="CO16" s="110">
        <f t="shared" si="67"/>
        <v>0</v>
      </c>
      <c r="CP16" s="110">
        <f t="shared" si="68"/>
        <v>0</v>
      </c>
      <c r="CQ16" s="110">
        <f t="shared" si="69"/>
        <v>0</v>
      </c>
      <c r="CR16" s="229">
        <f t="shared" si="70"/>
        <v>0</v>
      </c>
      <c r="CS16" s="110">
        <f t="shared" si="71"/>
        <v>0</v>
      </c>
      <c r="CT16" s="110">
        <f t="shared" si="72"/>
        <v>0</v>
      </c>
      <c r="CU16" s="110">
        <f t="shared" si="73"/>
        <v>0</v>
      </c>
      <c r="CV16" s="110">
        <f t="shared" si="74"/>
        <v>0</v>
      </c>
      <c r="CW16" s="229">
        <f t="shared" si="75"/>
        <v>0</v>
      </c>
      <c r="CX16" s="110">
        <f t="shared" si="76"/>
        <v>0</v>
      </c>
      <c r="CY16" s="110">
        <f t="shared" si="77"/>
        <v>0</v>
      </c>
      <c r="CZ16" s="110">
        <f t="shared" si="78"/>
        <v>0</v>
      </c>
      <c r="DA16" s="110">
        <f t="shared" si="79"/>
        <v>0</v>
      </c>
      <c r="DB16" s="110">
        <f t="shared" si="80"/>
        <v>0</v>
      </c>
      <c r="DC16" s="110">
        <f t="shared" si="81"/>
        <v>0</v>
      </c>
      <c r="DD16" s="110">
        <f t="shared" si="82"/>
        <v>0</v>
      </c>
      <c r="DE16" s="110">
        <f t="shared" si="83"/>
        <v>0</v>
      </c>
      <c r="DF16" s="110">
        <f t="shared" si="84"/>
        <v>0</v>
      </c>
      <c r="DG16" s="110">
        <f t="shared" si="85"/>
        <v>0</v>
      </c>
      <c r="DH16" s="110">
        <f t="shared" si="86"/>
        <v>1617.7</v>
      </c>
      <c r="DI16" s="110">
        <f t="shared" si="87"/>
        <v>1570.1</v>
      </c>
      <c r="DJ16" s="110">
        <f t="shared" si="88"/>
        <v>998.5</v>
      </c>
      <c r="DK16" s="110">
        <f t="shared" si="89"/>
        <v>571.6</v>
      </c>
      <c r="DL16" s="110">
        <f t="shared" si="90"/>
        <v>47.6</v>
      </c>
      <c r="DM16" s="110">
        <f t="shared" si="91"/>
        <v>0</v>
      </c>
      <c r="DN16" s="110">
        <f t="shared" si="92"/>
        <v>0</v>
      </c>
      <c r="DO16" s="110">
        <f t="shared" si="93"/>
        <v>0</v>
      </c>
      <c r="DP16" s="110">
        <f t="shared" si="94"/>
        <v>0</v>
      </c>
      <c r="DQ16" s="110">
        <f t="shared" si="95"/>
        <v>0</v>
      </c>
      <c r="DR16" s="110">
        <f t="shared" si="96"/>
        <v>0</v>
      </c>
      <c r="DS16" s="110">
        <f t="shared" si="97"/>
        <v>0</v>
      </c>
      <c r="DT16" s="110">
        <f t="shared" si="98"/>
        <v>0</v>
      </c>
      <c r="DU16" s="110">
        <f t="shared" si="99"/>
        <v>0</v>
      </c>
      <c r="DV16" s="110">
        <f t="shared" si="100"/>
        <v>0</v>
      </c>
      <c r="DW16" s="111">
        <f t="shared" si="101"/>
        <v>0</v>
      </c>
      <c r="DX16" s="112">
        <f t="shared" si="102"/>
        <v>0</v>
      </c>
      <c r="DY16" s="110">
        <f t="shared" si="103"/>
        <v>0</v>
      </c>
      <c r="DZ16" s="110">
        <f t="shared" si="104"/>
        <v>0</v>
      </c>
      <c r="EA16" s="112">
        <f t="shared" si="105"/>
        <v>0</v>
      </c>
      <c r="EB16" s="112">
        <f t="shared" si="106"/>
        <v>0</v>
      </c>
      <c r="EC16" s="112">
        <f t="shared" si="107"/>
        <v>0</v>
      </c>
      <c r="ED16" s="110">
        <f t="shared" si="108"/>
        <v>0</v>
      </c>
      <c r="EE16" s="110">
        <f t="shared" si="109"/>
        <v>0</v>
      </c>
      <c r="EF16" s="112">
        <f t="shared" si="110"/>
        <v>0</v>
      </c>
      <c r="EG16" s="112">
        <f t="shared" si="111"/>
        <v>0</v>
      </c>
      <c r="EH16" s="112">
        <f t="shared" si="112"/>
        <v>0</v>
      </c>
      <c r="EI16" s="110">
        <f t="shared" si="113"/>
        <v>0</v>
      </c>
      <c r="EJ16" s="110">
        <f t="shared" si="114"/>
        <v>0</v>
      </c>
      <c r="EK16" s="112">
        <f t="shared" si="115"/>
        <v>0</v>
      </c>
      <c r="EL16" s="112">
        <f t="shared" si="116"/>
        <v>0</v>
      </c>
      <c r="EM16" s="112">
        <f t="shared" si="117"/>
        <v>0</v>
      </c>
      <c r="EN16" s="110">
        <f t="shared" si="118"/>
        <v>0</v>
      </c>
      <c r="EO16" s="110">
        <f t="shared" si="119"/>
        <v>0</v>
      </c>
      <c r="EP16" s="112">
        <f t="shared" si="120"/>
        <v>0</v>
      </c>
      <c r="EQ16" s="112">
        <f t="shared" si="121"/>
        <v>0</v>
      </c>
      <c r="ER16" s="112">
        <f t="shared" si="122"/>
        <v>0</v>
      </c>
      <c r="ES16" s="110">
        <f t="shared" si="123"/>
        <v>0</v>
      </c>
      <c r="ET16" s="110">
        <f t="shared" si="124"/>
        <v>0</v>
      </c>
      <c r="EU16" s="112">
        <f t="shared" si="125"/>
        <v>0</v>
      </c>
      <c r="EV16" s="112">
        <f t="shared" si="126"/>
        <v>0</v>
      </c>
      <c r="EW16" s="112">
        <f t="shared" si="127"/>
        <v>0</v>
      </c>
      <c r="EX16" s="110">
        <f t="shared" si="128"/>
        <v>0</v>
      </c>
      <c r="EY16" s="110">
        <f t="shared" si="129"/>
        <v>0</v>
      </c>
      <c r="EZ16" s="112">
        <f t="shared" si="130"/>
        <v>0</v>
      </c>
      <c r="FA16" s="112">
        <f t="shared" si="131"/>
        <v>0</v>
      </c>
      <c r="FB16" s="112">
        <f t="shared" si="132"/>
        <v>0</v>
      </c>
      <c r="FC16" s="110">
        <f t="shared" si="133"/>
        <v>0</v>
      </c>
      <c r="FD16" s="110">
        <f t="shared" si="134"/>
        <v>0</v>
      </c>
      <c r="FE16" s="112">
        <f t="shared" si="135"/>
        <v>0</v>
      </c>
      <c r="FF16" s="112">
        <f t="shared" si="136"/>
        <v>0</v>
      </c>
      <c r="FG16" s="112">
        <f t="shared" si="137"/>
        <v>0</v>
      </c>
      <c r="FH16" s="110">
        <f t="shared" si="138"/>
        <v>0</v>
      </c>
      <c r="FI16" s="110">
        <f t="shared" si="139"/>
        <v>0</v>
      </c>
      <c r="FJ16" s="113">
        <f t="shared" si="140"/>
        <v>0</v>
      </c>
      <c r="FK16" s="228">
        <f t="shared" si="141"/>
        <v>0</v>
      </c>
      <c r="FL16" s="110">
        <f t="shared" si="142"/>
        <v>0</v>
      </c>
      <c r="FM16" s="110">
        <f t="shared" si="143"/>
        <v>0</v>
      </c>
      <c r="FN16" s="110">
        <f t="shared" si="144"/>
        <v>0</v>
      </c>
      <c r="FO16" s="110">
        <f t="shared" si="145"/>
        <v>0</v>
      </c>
      <c r="FP16" s="110">
        <f t="shared" si="146"/>
        <v>0</v>
      </c>
      <c r="FQ16" s="110">
        <f t="shared" si="147"/>
        <v>0</v>
      </c>
      <c r="FR16" s="110">
        <f t="shared" si="148"/>
        <v>0</v>
      </c>
      <c r="FS16" s="110">
        <f t="shared" si="149"/>
        <v>0</v>
      </c>
      <c r="FT16" s="110">
        <f t="shared" si="150"/>
        <v>0</v>
      </c>
      <c r="FU16" s="110">
        <f t="shared" si="151"/>
        <v>0</v>
      </c>
      <c r="FV16" s="110">
        <f t="shared" si="152"/>
        <v>0</v>
      </c>
      <c r="FW16" s="110">
        <f t="shared" si="153"/>
        <v>0</v>
      </c>
      <c r="FX16" s="110">
        <f t="shared" si="154"/>
        <v>0</v>
      </c>
      <c r="FY16" s="110">
        <f t="shared" si="155"/>
        <v>0</v>
      </c>
      <c r="FZ16" s="110">
        <f t="shared" si="156"/>
        <v>0</v>
      </c>
      <c r="GA16" s="110">
        <f t="shared" si="157"/>
        <v>0</v>
      </c>
      <c r="GB16" s="110">
        <f t="shared" si="158"/>
        <v>0</v>
      </c>
      <c r="GC16" s="110">
        <f t="shared" si="159"/>
        <v>0</v>
      </c>
      <c r="GD16" s="110">
        <f t="shared" si="160"/>
        <v>0</v>
      </c>
      <c r="GE16" s="110">
        <f t="shared" si="161"/>
        <v>0</v>
      </c>
      <c r="GF16" s="110">
        <f t="shared" si="162"/>
        <v>0</v>
      </c>
      <c r="GG16" s="110">
        <f t="shared" si="163"/>
        <v>0</v>
      </c>
      <c r="GH16" s="110">
        <f t="shared" si="164"/>
        <v>0</v>
      </c>
      <c r="GI16" s="110">
        <f t="shared" si="165"/>
        <v>0</v>
      </c>
      <c r="GJ16" s="110">
        <f t="shared" si="166"/>
        <v>0</v>
      </c>
      <c r="GK16" s="110">
        <f t="shared" si="167"/>
        <v>0</v>
      </c>
      <c r="GL16" s="110">
        <f t="shared" si="168"/>
        <v>0</v>
      </c>
      <c r="GM16" s="110">
        <f t="shared" si="169"/>
        <v>0</v>
      </c>
      <c r="GN16" s="110">
        <f t="shared" si="170"/>
        <v>0</v>
      </c>
      <c r="GO16" s="110">
        <f t="shared" si="171"/>
        <v>0</v>
      </c>
      <c r="GP16" s="110">
        <f t="shared" si="172"/>
        <v>0</v>
      </c>
      <c r="GQ16" s="110">
        <f t="shared" si="173"/>
        <v>0</v>
      </c>
      <c r="GR16" s="110">
        <f t="shared" si="174"/>
        <v>0</v>
      </c>
      <c r="GS16" s="110">
        <f t="shared" si="175"/>
        <v>0</v>
      </c>
      <c r="GT16" s="110">
        <f t="shared" si="176"/>
        <v>0</v>
      </c>
      <c r="GU16" s="110">
        <f t="shared" si="177"/>
        <v>0</v>
      </c>
      <c r="GV16" s="110">
        <f t="shared" si="178"/>
        <v>0</v>
      </c>
      <c r="GW16" s="110">
        <f t="shared" si="179"/>
        <v>0</v>
      </c>
      <c r="GX16" s="110">
        <f t="shared" si="180"/>
        <v>0</v>
      </c>
      <c r="GY16" s="227">
        <f t="shared" si="181"/>
        <v>9026.7999999999993</v>
      </c>
      <c r="GZ16" s="226">
        <f t="shared" si="182"/>
        <v>8575</v>
      </c>
      <c r="HA16" s="226">
        <f t="shared" si="183"/>
        <v>5453.5</v>
      </c>
      <c r="HB16" s="226">
        <f t="shared" si="184"/>
        <v>3121.5</v>
      </c>
      <c r="HC16" s="226">
        <f t="shared" si="185"/>
        <v>36.4</v>
      </c>
      <c r="HD16" s="226">
        <f t="shared" si="186"/>
        <v>451.8</v>
      </c>
      <c r="HE16" s="115">
        <f t="shared" si="187"/>
        <v>159</v>
      </c>
      <c r="HF16" s="174">
        <v>167</v>
      </c>
      <c r="HG16" s="225">
        <f t="shared" si="1"/>
        <v>-8</v>
      </c>
      <c r="HH16" s="252">
        <v>14.5</v>
      </c>
      <c r="HI16" s="224">
        <v>27.7</v>
      </c>
      <c r="HJ16" s="221">
        <f t="shared" si="2"/>
        <v>9026.7999999999993</v>
      </c>
      <c r="HK16" s="221">
        <f t="shared" si="3"/>
        <v>9054.5</v>
      </c>
      <c r="HL16" s="223">
        <f t="shared" si="4"/>
        <v>5481.2</v>
      </c>
      <c r="HM16" s="221">
        <f t="shared" si="188"/>
        <v>4209.8</v>
      </c>
      <c r="HN16" s="252">
        <v>12.9</v>
      </c>
      <c r="HO16" s="221">
        <f t="shared" si="5"/>
        <v>27195.1</v>
      </c>
      <c r="HP16" s="114">
        <v>8410.2999999999993</v>
      </c>
      <c r="HQ16" s="114">
        <v>165.6</v>
      </c>
      <c r="HR16" s="114">
        <f t="shared" si="189"/>
        <v>8244.7000000000007</v>
      </c>
      <c r="HS16" s="220">
        <f t="shared" si="6"/>
        <v>644.20000000000005</v>
      </c>
      <c r="HT16" s="220">
        <f t="shared" si="7"/>
        <v>-137.9</v>
      </c>
      <c r="HU16" s="220">
        <f t="shared" si="8"/>
        <v>782.1</v>
      </c>
      <c r="HV16" s="210">
        <f t="shared" si="9"/>
        <v>0</v>
      </c>
      <c r="HW16" s="251"/>
      <c r="HX16" s="251"/>
      <c r="HY16" s="221">
        <f t="shared" si="10"/>
        <v>9054.5</v>
      </c>
      <c r="HZ16" s="220">
        <f t="shared" si="11"/>
        <v>644.20000000000005</v>
      </c>
      <c r="IA16" s="221">
        <f t="shared" si="12"/>
        <v>4103.8999999999996</v>
      </c>
      <c r="IB16" s="221">
        <f t="shared" si="13"/>
        <v>26511</v>
      </c>
    </row>
    <row r="17" spans="1:310" s="117" customFormat="1" ht="18.75" customHeight="1">
      <c r="A17" s="105" t="s">
        <v>131</v>
      </c>
      <c r="B17" s="105"/>
      <c r="C17" s="105"/>
      <c r="D17" s="232">
        <v>0</v>
      </c>
      <c r="E17" s="232">
        <v>0</v>
      </c>
      <c r="F17" s="231"/>
      <c r="G17" s="106">
        <v>0</v>
      </c>
      <c r="H17" s="231"/>
      <c r="I17" s="232">
        <v>0</v>
      </c>
      <c r="J17" s="231">
        <v>131</v>
      </c>
      <c r="K17" s="106">
        <v>0</v>
      </c>
      <c r="L17" s="231"/>
      <c r="M17" s="231"/>
      <c r="N17" s="231"/>
      <c r="O17" s="232">
        <v>0</v>
      </c>
      <c r="P17" s="106">
        <v>0</v>
      </c>
      <c r="Q17" s="231"/>
      <c r="R17" s="106">
        <v>0</v>
      </c>
      <c r="S17" s="231"/>
      <c r="T17" s="231"/>
      <c r="U17" s="231"/>
      <c r="V17" s="107">
        <v>0</v>
      </c>
      <c r="W17" s="107">
        <v>0</v>
      </c>
      <c r="X17" s="107">
        <v>0</v>
      </c>
      <c r="Y17" s="106">
        <v>0</v>
      </c>
      <c r="Z17" s="106">
        <v>0</v>
      </c>
      <c r="AA17" s="106">
        <v>0</v>
      </c>
      <c r="AB17" s="106">
        <v>0</v>
      </c>
      <c r="AC17" s="106">
        <v>0</v>
      </c>
      <c r="AD17" s="106">
        <v>0</v>
      </c>
      <c r="AE17" s="106">
        <v>0</v>
      </c>
      <c r="AF17" s="108">
        <v>0</v>
      </c>
      <c r="AG17" s="108">
        <v>0</v>
      </c>
      <c r="AH17" s="108">
        <v>0</v>
      </c>
      <c r="AI17" s="108">
        <v>0</v>
      </c>
      <c r="AJ17" s="231"/>
      <c r="AK17" s="108">
        <v>0</v>
      </c>
      <c r="AL17" s="230">
        <f t="shared" si="14"/>
        <v>0</v>
      </c>
      <c r="AM17" s="230">
        <f t="shared" si="15"/>
        <v>131</v>
      </c>
      <c r="AN17" s="230">
        <f t="shared" si="16"/>
        <v>131</v>
      </c>
      <c r="AO17" s="109">
        <f t="shared" si="17"/>
        <v>0</v>
      </c>
      <c r="AP17" s="110">
        <f t="shared" si="190"/>
        <v>0</v>
      </c>
      <c r="AQ17" s="110">
        <f t="shared" si="18"/>
        <v>0</v>
      </c>
      <c r="AR17" s="110">
        <f t="shared" si="19"/>
        <v>0</v>
      </c>
      <c r="AS17" s="110">
        <f t="shared" si="20"/>
        <v>0</v>
      </c>
      <c r="AT17" s="110">
        <f t="shared" si="21"/>
        <v>0</v>
      </c>
      <c r="AU17" s="110">
        <f t="shared" si="22"/>
        <v>0</v>
      </c>
      <c r="AV17" s="110">
        <f t="shared" si="23"/>
        <v>0</v>
      </c>
      <c r="AW17" s="110">
        <f t="shared" si="24"/>
        <v>0</v>
      </c>
      <c r="AX17" s="110">
        <f t="shared" si="25"/>
        <v>0</v>
      </c>
      <c r="AY17" s="110">
        <f t="shared" si="26"/>
        <v>0</v>
      </c>
      <c r="AZ17" s="110">
        <f t="shared" si="27"/>
        <v>0</v>
      </c>
      <c r="BA17" s="110">
        <f t="shared" si="28"/>
        <v>0</v>
      </c>
      <c r="BB17" s="110">
        <f t="shared" si="29"/>
        <v>0</v>
      </c>
      <c r="BC17" s="110">
        <f t="shared" si="30"/>
        <v>0</v>
      </c>
      <c r="BD17" s="110">
        <f t="shared" si="31"/>
        <v>0</v>
      </c>
      <c r="BE17" s="110">
        <f t="shared" si="32"/>
        <v>0</v>
      </c>
      <c r="BF17" s="110">
        <f t="shared" si="33"/>
        <v>0</v>
      </c>
      <c r="BG17" s="110">
        <f t="shared" si="34"/>
        <v>0</v>
      </c>
      <c r="BH17" s="110">
        <f t="shared" si="35"/>
        <v>0</v>
      </c>
      <c r="BI17" s="110">
        <f t="shared" si="36"/>
        <v>0</v>
      </c>
      <c r="BJ17" s="110">
        <f t="shared" si="37"/>
        <v>0</v>
      </c>
      <c r="BK17" s="110">
        <f t="shared" si="38"/>
        <v>0</v>
      </c>
      <c r="BL17" s="110">
        <f t="shared" si="39"/>
        <v>0</v>
      </c>
      <c r="BM17" s="110">
        <f t="shared" si="40"/>
        <v>0</v>
      </c>
      <c r="BN17" s="110">
        <f t="shared" si="41"/>
        <v>0</v>
      </c>
      <c r="BO17" s="110">
        <f t="shared" si="42"/>
        <v>0</v>
      </c>
      <c r="BP17" s="110">
        <f t="shared" si="43"/>
        <v>0</v>
      </c>
      <c r="BQ17" s="110">
        <f t="shared" si="44"/>
        <v>0</v>
      </c>
      <c r="BR17" s="110">
        <f t="shared" si="45"/>
        <v>0</v>
      </c>
      <c r="BS17" s="110">
        <f t="shared" si="46"/>
        <v>6454.2</v>
      </c>
      <c r="BT17" s="110">
        <f t="shared" si="47"/>
        <v>6085.2</v>
      </c>
      <c r="BU17" s="110">
        <f t="shared" si="48"/>
        <v>3870</v>
      </c>
      <c r="BV17" s="110">
        <f t="shared" si="49"/>
        <v>2215.1999999999998</v>
      </c>
      <c r="BW17" s="110">
        <f t="shared" si="50"/>
        <v>369</v>
      </c>
      <c r="BX17" s="110"/>
      <c r="BY17" s="110">
        <f t="shared" si="51"/>
        <v>0</v>
      </c>
      <c r="BZ17" s="110">
        <f t="shared" si="52"/>
        <v>0</v>
      </c>
      <c r="CA17" s="110">
        <f t="shared" si="53"/>
        <v>0</v>
      </c>
      <c r="CB17" s="110">
        <f t="shared" si="54"/>
        <v>0</v>
      </c>
      <c r="CC17" s="110">
        <f t="shared" si="55"/>
        <v>0</v>
      </c>
      <c r="CD17" s="110">
        <f t="shared" si="56"/>
        <v>0</v>
      </c>
      <c r="CE17" s="110">
        <f t="shared" si="57"/>
        <v>0</v>
      </c>
      <c r="CF17" s="110">
        <f t="shared" si="58"/>
        <v>0</v>
      </c>
      <c r="CG17" s="110">
        <f t="shared" si="59"/>
        <v>0</v>
      </c>
      <c r="CH17" s="229">
        <f t="shared" si="60"/>
        <v>0</v>
      </c>
      <c r="CI17" s="110">
        <f t="shared" si="61"/>
        <v>0</v>
      </c>
      <c r="CJ17" s="110">
        <f t="shared" si="62"/>
        <v>0</v>
      </c>
      <c r="CK17" s="110">
        <f t="shared" si="63"/>
        <v>0</v>
      </c>
      <c r="CL17" s="110">
        <f t="shared" si="64"/>
        <v>0</v>
      </c>
      <c r="CM17" s="229">
        <f t="shared" si="65"/>
        <v>0</v>
      </c>
      <c r="CN17" s="110">
        <f t="shared" si="66"/>
        <v>0</v>
      </c>
      <c r="CO17" s="110">
        <f t="shared" si="67"/>
        <v>0</v>
      </c>
      <c r="CP17" s="110">
        <f t="shared" si="68"/>
        <v>0</v>
      </c>
      <c r="CQ17" s="110">
        <f t="shared" si="69"/>
        <v>0</v>
      </c>
      <c r="CR17" s="229">
        <f t="shared" si="70"/>
        <v>0</v>
      </c>
      <c r="CS17" s="110">
        <f t="shared" si="71"/>
        <v>0</v>
      </c>
      <c r="CT17" s="110">
        <f t="shared" si="72"/>
        <v>0</v>
      </c>
      <c r="CU17" s="110">
        <f t="shared" si="73"/>
        <v>0</v>
      </c>
      <c r="CV17" s="110">
        <f t="shared" si="74"/>
        <v>0</v>
      </c>
      <c r="CW17" s="229">
        <f t="shared" si="75"/>
        <v>0</v>
      </c>
      <c r="CX17" s="110">
        <f t="shared" si="76"/>
        <v>0</v>
      </c>
      <c r="CY17" s="110">
        <f t="shared" si="77"/>
        <v>0</v>
      </c>
      <c r="CZ17" s="110">
        <f t="shared" si="78"/>
        <v>0</v>
      </c>
      <c r="DA17" s="110">
        <f t="shared" si="79"/>
        <v>0</v>
      </c>
      <c r="DB17" s="110">
        <f t="shared" si="80"/>
        <v>0</v>
      </c>
      <c r="DC17" s="110">
        <f t="shared" si="81"/>
        <v>0</v>
      </c>
      <c r="DD17" s="110">
        <f t="shared" si="82"/>
        <v>0</v>
      </c>
      <c r="DE17" s="110">
        <f t="shared" si="83"/>
        <v>0</v>
      </c>
      <c r="DF17" s="110">
        <f t="shared" si="84"/>
        <v>0</v>
      </c>
      <c r="DG17" s="110">
        <f t="shared" si="85"/>
        <v>0</v>
      </c>
      <c r="DH17" s="110">
        <f t="shared" si="86"/>
        <v>0</v>
      </c>
      <c r="DI17" s="110">
        <f t="shared" si="87"/>
        <v>0</v>
      </c>
      <c r="DJ17" s="110">
        <f t="shared" si="88"/>
        <v>0</v>
      </c>
      <c r="DK17" s="110">
        <f t="shared" si="89"/>
        <v>0</v>
      </c>
      <c r="DL17" s="110">
        <f t="shared" si="90"/>
        <v>0</v>
      </c>
      <c r="DM17" s="110">
        <f t="shared" si="91"/>
        <v>0</v>
      </c>
      <c r="DN17" s="110">
        <f t="shared" si="92"/>
        <v>0</v>
      </c>
      <c r="DO17" s="110">
        <f t="shared" si="93"/>
        <v>0</v>
      </c>
      <c r="DP17" s="110">
        <f t="shared" si="94"/>
        <v>0</v>
      </c>
      <c r="DQ17" s="110">
        <f t="shared" si="95"/>
        <v>0</v>
      </c>
      <c r="DR17" s="110">
        <f t="shared" si="96"/>
        <v>0</v>
      </c>
      <c r="DS17" s="110">
        <f t="shared" si="97"/>
        <v>0</v>
      </c>
      <c r="DT17" s="110">
        <f t="shared" si="98"/>
        <v>0</v>
      </c>
      <c r="DU17" s="110">
        <f t="shared" si="99"/>
        <v>0</v>
      </c>
      <c r="DV17" s="110">
        <f t="shared" si="100"/>
        <v>0</v>
      </c>
      <c r="DW17" s="111">
        <f t="shared" si="101"/>
        <v>0</v>
      </c>
      <c r="DX17" s="112">
        <f t="shared" si="102"/>
        <v>0</v>
      </c>
      <c r="DY17" s="110">
        <f t="shared" si="103"/>
        <v>0</v>
      </c>
      <c r="DZ17" s="110">
        <f t="shared" si="104"/>
        <v>0</v>
      </c>
      <c r="EA17" s="112">
        <f t="shared" si="105"/>
        <v>0</v>
      </c>
      <c r="EB17" s="112">
        <f t="shared" si="106"/>
        <v>0</v>
      </c>
      <c r="EC17" s="112">
        <f t="shared" si="107"/>
        <v>0</v>
      </c>
      <c r="ED17" s="110">
        <f t="shared" si="108"/>
        <v>0</v>
      </c>
      <c r="EE17" s="110">
        <f t="shared" si="109"/>
        <v>0</v>
      </c>
      <c r="EF17" s="112">
        <f t="shared" si="110"/>
        <v>0</v>
      </c>
      <c r="EG17" s="112">
        <f t="shared" si="111"/>
        <v>0</v>
      </c>
      <c r="EH17" s="112">
        <f t="shared" si="112"/>
        <v>0</v>
      </c>
      <c r="EI17" s="110">
        <f t="shared" si="113"/>
        <v>0</v>
      </c>
      <c r="EJ17" s="110">
        <f t="shared" si="114"/>
        <v>0</v>
      </c>
      <c r="EK17" s="112">
        <f t="shared" si="115"/>
        <v>0</v>
      </c>
      <c r="EL17" s="112">
        <f t="shared" si="116"/>
        <v>0</v>
      </c>
      <c r="EM17" s="112">
        <f t="shared" si="117"/>
        <v>0</v>
      </c>
      <c r="EN17" s="110">
        <f t="shared" si="118"/>
        <v>0</v>
      </c>
      <c r="EO17" s="110">
        <f t="shared" si="119"/>
        <v>0</v>
      </c>
      <c r="EP17" s="112">
        <f t="shared" si="120"/>
        <v>0</v>
      </c>
      <c r="EQ17" s="112">
        <f t="shared" si="121"/>
        <v>0</v>
      </c>
      <c r="ER17" s="112">
        <f t="shared" si="122"/>
        <v>0</v>
      </c>
      <c r="ES17" s="110">
        <f t="shared" si="123"/>
        <v>0</v>
      </c>
      <c r="ET17" s="110">
        <f t="shared" si="124"/>
        <v>0</v>
      </c>
      <c r="EU17" s="112">
        <f t="shared" si="125"/>
        <v>0</v>
      </c>
      <c r="EV17" s="112">
        <f t="shared" si="126"/>
        <v>0</v>
      </c>
      <c r="EW17" s="112">
        <f t="shared" si="127"/>
        <v>0</v>
      </c>
      <c r="EX17" s="110">
        <f t="shared" si="128"/>
        <v>0</v>
      </c>
      <c r="EY17" s="110">
        <f t="shared" si="129"/>
        <v>0</v>
      </c>
      <c r="EZ17" s="112">
        <f t="shared" si="130"/>
        <v>0</v>
      </c>
      <c r="FA17" s="112">
        <f t="shared" si="131"/>
        <v>0</v>
      </c>
      <c r="FB17" s="112">
        <f t="shared" si="132"/>
        <v>0</v>
      </c>
      <c r="FC17" s="110">
        <f t="shared" si="133"/>
        <v>0</v>
      </c>
      <c r="FD17" s="110">
        <f t="shared" si="134"/>
        <v>0</v>
      </c>
      <c r="FE17" s="112">
        <f t="shared" si="135"/>
        <v>0</v>
      </c>
      <c r="FF17" s="112">
        <f t="shared" si="136"/>
        <v>0</v>
      </c>
      <c r="FG17" s="112">
        <f t="shared" si="137"/>
        <v>0</v>
      </c>
      <c r="FH17" s="110">
        <f t="shared" si="138"/>
        <v>0</v>
      </c>
      <c r="FI17" s="110">
        <f t="shared" si="139"/>
        <v>0</v>
      </c>
      <c r="FJ17" s="113">
        <f t="shared" si="140"/>
        <v>0</v>
      </c>
      <c r="FK17" s="228">
        <f t="shared" si="141"/>
        <v>0</v>
      </c>
      <c r="FL17" s="110">
        <f t="shared" si="142"/>
        <v>0</v>
      </c>
      <c r="FM17" s="110">
        <f t="shared" si="143"/>
        <v>0</v>
      </c>
      <c r="FN17" s="110">
        <f t="shared" si="144"/>
        <v>0</v>
      </c>
      <c r="FO17" s="110">
        <f t="shared" si="145"/>
        <v>0</v>
      </c>
      <c r="FP17" s="110">
        <f t="shared" si="146"/>
        <v>0</v>
      </c>
      <c r="FQ17" s="110">
        <f t="shared" si="147"/>
        <v>0</v>
      </c>
      <c r="FR17" s="110">
        <f t="shared" si="148"/>
        <v>0</v>
      </c>
      <c r="FS17" s="110">
        <f t="shared" si="149"/>
        <v>0</v>
      </c>
      <c r="FT17" s="110">
        <f t="shared" si="150"/>
        <v>0</v>
      </c>
      <c r="FU17" s="110">
        <f t="shared" si="151"/>
        <v>0</v>
      </c>
      <c r="FV17" s="110">
        <f t="shared" si="152"/>
        <v>0</v>
      </c>
      <c r="FW17" s="110">
        <f t="shared" si="153"/>
        <v>0</v>
      </c>
      <c r="FX17" s="110">
        <f t="shared" si="154"/>
        <v>0</v>
      </c>
      <c r="FY17" s="110">
        <f t="shared" si="155"/>
        <v>0</v>
      </c>
      <c r="FZ17" s="110">
        <f t="shared" si="156"/>
        <v>0</v>
      </c>
      <c r="GA17" s="110">
        <f t="shared" si="157"/>
        <v>0</v>
      </c>
      <c r="GB17" s="110">
        <f t="shared" si="158"/>
        <v>0</v>
      </c>
      <c r="GC17" s="110">
        <f t="shared" si="159"/>
        <v>0</v>
      </c>
      <c r="GD17" s="110">
        <f t="shared" si="160"/>
        <v>0</v>
      </c>
      <c r="GE17" s="110">
        <f t="shared" si="161"/>
        <v>0</v>
      </c>
      <c r="GF17" s="110">
        <f t="shared" si="162"/>
        <v>0</v>
      </c>
      <c r="GG17" s="110">
        <f t="shared" si="163"/>
        <v>0</v>
      </c>
      <c r="GH17" s="110">
        <f t="shared" si="164"/>
        <v>0</v>
      </c>
      <c r="GI17" s="110">
        <f t="shared" si="165"/>
        <v>0</v>
      </c>
      <c r="GJ17" s="110">
        <f t="shared" si="166"/>
        <v>0</v>
      </c>
      <c r="GK17" s="110">
        <f t="shared" si="167"/>
        <v>0</v>
      </c>
      <c r="GL17" s="110">
        <f t="shared" si="168"/>
        <v>0</v>
      </c>
      <c r="GM17" s="110">
        <f t="shared" si="169"/>
        <v>0</v>
      </c>
      <c r="GN17" s="110">
        <f t="shared" si="170"/>
        <v>0</v>
      </c>
      <c r="GO17" s="110">
        <f t="shared" si="171"/>
        <v>0</v>
      </c>
      <c r="GP17" s="110">
        <f t="shared" si="172"/>
        <v>0</v>
      </c>
      <c r="GQ17" s="110">
        <f t="shared" si="173"/>
        <v>0</v>
      </c>
      <c r="GR17" s="110">
        <f t="shared" si="174"/>
        <v>0</v>
      </c>
      <c r="GS17" s="110">
        <f t="shared" si="175"/>
        <v>0</v>
      </c>
      <c r="GT17" s="110">
        <f t="shared" si="176"/>
        <v>0</v>
      </c>
      <c r="GU17" s="110">
        <f t="shared" si="177"/>
        <v>0</v>
      </c>
      <c r="GV17" s="110">
        <f t="shared" si="178"/>
        <v>0</v>
      </c>
      <c r="GW17" s="110">
        <f t="shared" si="179"/>
        <v>0</v>
      </c>
      <c r="GX17" s="110">
        <f t="shared" si="180"/>
        <v>0</v>
      </c>
      <c r="GY17" s="227">
        <f t="shared" si="181"/>
        <v>6454.2</v>
      </c>
      <c r="GZ17" s="226">
        <f t="shared" si="182"/>
        <v>6085.2</v>
      </c>
      <c r="HA17" s="226">
        <f t="shared" si="183"/>
        <v>3870</v>
      </c>
      <c r="HB17" s="226">
        <f t="shared" si="184"/>
        <v>2215.1999999999998</v>
      </c>
      <c r="HC17" s="226">
        <f t="shared" si="185"/>
        <v>36.4</v>
      </c>
      <c r="HD17" s="226">
        <f t="shared" si="186"/>
        <v>369</v>
      </c>
      <c r="HE17" s="115">
        <f t="shared" si="187"/>
        <v>131</v>
      </c>
      <c r="HF17" s="174">
        <v>121</v>
      </c>
      <c r="HG17" s="225">
        <f t="shared" si="1"/>
        <v>10</v>
      </c>
      <c r="HH17" s="252">
        <v>10</v>
      </c>
      <c r="HI17" s="224">
        <v>19.100000000000001</v>
      </c>
      <c r="HJ17" s="221">
        <f t="shared" si="2"/>
        <v>6454.2</v>
      </c>
      <c r="HK17" s="221">
        <f t="shared" si="3"/>
        <v>6473.3</v>
      </c>
      <c r="HL17" s="223">
        <f t="shared" si="4"/>
        <v>3889.1</v>
      </c>
      <c r="HM17" s="221">
        <f t="shared" si="188"/>
        <v>2987</v>
      </c>
      <c r="HN17" s="252">
        <v>7.4</v>
      </c>
      <c r="HO17" s="221">
        <f t="shared" si="5"/>
        <v>33637.4</v>
      </c>
      <c r="HP17" s="114">
        <v>5958.5</v>
      </c>
      <c r="HQ17" s="114">
        <v>114.2</v>
      </c>
      <c r="HR17" s="114">
        <f t="shared" si="189"/>
        <v>5844.3</v>
      </c>
      <c r="HS17" s="220">
        <f t="shared" si="6"/>
        <v>514.79999999999995</v>
      </c>
      <c r="HT17" s="220">
        <f t="shared" si="7"/>
        <v>-95.1</v>
      </c>
      <c r="HU17" s="220">
        <f t="shared" si="8"/>
        <v>609.9</v>
      </c>
      <c r="HV17" s="210">
        <f t="shared" si="9"/>
        <v>0</v>
      </c>
      <c r="HW17" s="251">
        <v>49.3</v>
      </c>
      <c r="HX17" s="251">
        <v>-300</v>
      </c>
      <c r="HY17" s="221">
        <f t="shared" si="10"/>
        <v>6222.6</v>
      </c>
      <c r="HZ17" s="220">
        <f t="shared" si="11"/>
        <v>264.10000000000002</v>
      </c>
      <c r="IA17" s="221">
        <f t="shared" si="12"/>
        <v>2721.4</v>
      </c>
      <c r="IB17" s="221">
        <f t="shared" si="13"/>
        <v>30646.400000000001</v>
      </c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67"/>
      <c r="JA17" s="67"/>
      <c r="JB17" s="67"/>
      <c r="JC17" s="67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67"/>
      <c r="KQ17" s="67"/>
      <c r="KR17" s="67"/>
      <c r="KS17" s="67"/>
      <c r="KT17" s="67"/>
      <c r="KU17" s="67"/>
      <c r="KV17" s="67"/>
      <c r="KW17" s="67"/>
      <c r="KX17" s="67"/>
    </row>
    <row r="18" spans="1:310">
      <c r="A18" s="105" t="s">
        <v>212</v>
      </c>
      <c r="B18" s="105"/>
      <c r="C18" s="105"/>
      <c r="D18" s="232">
        <v>0</v>
      </c>
      <c r="E18" s="232">
        <v>0</v>
      </c>
      <c r="F18" s="231">
        <v>47</v>
      </c>
      <c r="G18" s="106">
        <v>0</v>
      </c>
      <c r="H18" s="231"/>
      <c r="I18" s="232">
        <v>0</v>
      </c>
      <c r="J18" s="231">
        <v>224</v>
      </c>
      <c r="K18" s="106">
        <v>0</v>
      </c>
      <c r="L18" s="231"/>
      <c r="M18" s="231"/>
      <c r="N18" s="231"/>
      <c r="O18" s="232">
        <v>0</v>
      </c>
      <c r="P18" s="106">
        <v>0</v>
      </c>
      <c r="Q18" s="231"/>
      <c r="R18" s="106">
        <v>0</v>
      </c>
      <c r="S18" s="231">
        <v>38</v>
      </c>
      <c r="T18" s="231"/>
      <c r="U18" s="231"/>
      <c r="V18" s="107">
        <v>0</v>
      </c>
      <c r="W18" s="107">
        <v>0</v>
      </c>
      <c r="X18" s="107">
        <v>0</v>
      </c>
      <c r="Y18" s="106">
        <v>0</v>
      </c>
      <c r="Z18" s="106">
        <v>0</v>
      </c>
      <c r="AA18" s="106">
        <v>0</v>
      </c>
      <c r="AB18" s="106">
        <v>0</v>
      </c>
      <c r="AC18" s="106">
        <v>0</v>
      </c>
      <c r="AD18" s="106">
        <v>0</v>
      </c>
      <c r="AE18" s="106">
        <v>0</v>
      </c>
      <c r="AF18" s="108">
        <v>0</v>
      </c>
      <c r="AG18" s="108">
        <v>0</v>
      </c>
      <c r="AH18" s="108">
        <v>0</v>
      </c>
      <c r="AI18" s="108">
        <v>0</v>
      </c>
      <c r="AJ18" s="231"/>
      <c r="AK18" s="108">
        <v>0</v>
      </c>
      <c r="AL18" s="230">
        <f t="shared" si="14"/>
        <v>47</v>
      </c>
      <c r="AM18" s="230">
        <f t="shared" si="15"/>
        <v>262</v>
      </c>
      <c r="AN18" s="230">
        <f t="shared" si="16"/>
        <v>309</v>
      </c>
      <c r="AO18" s="109">
        <f t="shared" si="17"/>
        <v>0</v>
      </c>
      <c r="AP18" s="110">
        <f t="shared" si="190"/>
        <v>0</v>
      </c>
      <c r="AQ18" s="110">
        <f t="shared" si="18"/>
        <v>0</v>
      </c>
      <c r="AR18" s="110">
        <f t="shared" si="19"/>
        <v>0</v>
      </c>
      <c r="AS18" s="110">
        <f t="shared" si="20"/>
        <v>0</v>
      </c>
      <c r="AT18" s="110">
        <f t="shared" si="21"/>
        <v>0</v>
      </c>
      <c r="AU18" s="110">
        <f t="shared" si="22"/>
        <v>0</v>
      </c>
      <c r="AV18" s="110">
        <f t="shared" si="23"/>
        <v>0</v>
      </c>
      <c r="AW18" s="110">
        <f t="shared" si="24"/>
        <v>0</v>
      </c>
      <c r="AX18" s="110">
        <f t="shared" si="25"/>
        <v>0</v>
      </c>
      <c r="AY18" s="110">
        <f t="shared" si="26"/>
        <v>2632.6</v>
      </c>
      <c r="AZ18" s="110">
        <f t="shared" si="27"/>
        <v>2510.6999999999998</v>
      </c>
      <c r="BA18" s="110">
        <f t="shared" si="28"/>
        <v>1596.8</v>
      </c>
      <c r="BB18" s="110">
        <f t="shared" si="29"/>
        <v>913.9</v>
      </c>
      <c r="BC18" s="110">
        <f t="shared" si="30"/>
        <v>121.9</v>
      </c>
      <c r="BD18" s="110">
        <f t="shared" si="31"/>
        <v>0</v>
      </c>
      <c r="BE18" s="110">
        <f t="shared" si="32"/>
        <v>0</v>
      </c>
      <c r="BF18" s="110">
        <f t="shared" si="33"/>
        <v>0</v>
      </c>
      <c r="BG18" s="110">
        <f t="shared" si="34"/>
        <v>0</v>
      </c>
      <c r="BH18" s="110">
        <f t="shared" si="35"/>
        <v>0</v>
      </c>
      <c r="BI18" s="110">
        <f t="shared" si="36"/>
        <v>0</v>
      </c>
      <c r="BJ18" s="110">
        <f t="shared" si="37"/>
        <v>0</v>
      </c>
      <c r="BK18" s="110">
        <f t="shared" si="38"/>
        <v>0</v>
      </c>
      <c r="BL18" s="110">
        <f t="shared" si="39"/>
        <v>0</v>
      </c>
      <c r="BM18" s="110">
        <f t="shared" si="40"/>
        <v>0</v>
      </c>
      <c r="BN18" s="110">
        <f t="shared" si="41"/>
        <v>0</v>
      </c>
      <c r="BO18" s="110">
        <f t="shared" si="42"/>
        <v>0</v>
      </c>
      <c r="BP18" s="110">
        <f t="shared" si="43"/>
        <v>0</v>
      </c>
      <c r="BQ18" s="110">
        <f t="shared" si="44"/>
        <v>0</v>
      </c>
      <c r="BR18" s="110">
        <f t="shared" si="45"/>
        <v>0</v>
      </c>
      <c r="BS18" s="110">
        <f t="shared" si="46"/>
        <v>11036.3</v>
      </c>
      <c r="BT18" s="110">
        <f t="shared" si="47"/>
        <v>10405.200000000001</v>
      </c>
      <c r="BU18" s="110">
        <f t="shared" si="48"/>
        <v>6617.4</v>
      </c>
      <c r="BV18" s="110">
        <f t="shared" si="49"/>
        <v>3787.8</v>
      </c>
      <c r="BW18" s="110">
        <f t="shared" si="50"/>
        <v>631.1</v>
      </c>
      <c r="BX18" s="110"/>
      <c r="BY18" s="110">
        <f t="shared" si="51"/>
        <v>0</v>
      </c>
      <c r="BZ18" s="110">
        <f t="shared" si="52"/>
        <v>0</v>
      </c>
      <c r="CA18" s="110">
        <f t="shared" si="53"/>
        <v>0</v>
      </c>
      <c r="CB18" s="110">
        <f t="shared" si="54"/>
        <v>0</v>
      </c>
      <c r="CC18" s="110">
        <f t="shared" si="55"/>
        <v>0</v>
      </c>
      <c r="CD18" s="110">
        <f t="shared" si="56"/>
        <v>0</v>
      </c>
      <c r="CE18" s="110">
        <f t="shared" si="57"/>
        <v>0</v>
      </c>
      <c r="CF18" s="110">
        <f t="shared" si="58"/>
        <v>0</v>
      </c>
      <c r="CG18" s="110">
        <f t="shared" si="59"/>
        <v>0</v>
      </c>
      <c r="CH18" s="229">
        <f t="shared" si="60"/>
        <v>0</v>
      </c>
      <c r="CI18" s="110">
        <f t="shared" si="61"/>
        <v>0</v>
      </c>
      <c r="CJ18" s="110">
        <f t="shared" si="62"/>
        <v>0</v>
      </c>
      <c r="CK18" s="110">
        <f t="shared" si="63"/>
        <v>0</v>
      </c>
      <c r="CL18" s="110">
        <f t="shared" si="64"/>
        <v>0</v>
      </c>
      <c r="CM18" s="229">
        <f t="shared" si="65"/>
        <v>0</v>
      </c>
      <c r="CN18" s="110">
        <f t="shared" si="66"/>
        <v>0</v>
      </c>
      <c r="CO18" s="110">
        <f t="shared" si="67"/>
        <v>0</v>
      </c>
      <c r="CP18" s="110">
        <f t="shared" si="68"/>
        <v>0</v>
      </c>
      <c r="CQ18" s="110">
        <f t="shared" si="69"/>
        <v>0</v>
      </c>
      <c r="CR18" s="229">
        <f t="shared" si="70"/>
        <v>0</v>
      </c>
      <c r="CS18" s="110">
        <f t="shared" si="71"/>
        <v>0</v>
      </c>
      <c r="CT18" s="110">
        <f t="shared" si="72"/>
        <v>0</v>
      </c>
      <c r="CU18" s="110">
        <f t="shared" si="73"/>
        <v>0</v>
      </c>
      <c r="CV18" s="110">
        <f t="shared" si="74"/>
        <v>0</v>
      </c>
      <c r="CW18" s="229">
        <f t="shared" si="75"/>
        <v>0</v>
      </c>
      <c r="CX18" s="110">
        <f t="shared" si="76"/>
        <v>0</v>
      </c>
      <c r="CY18" s="110">
        <f t="shared" si="77"/>
        <v>0</v>
      </c>
      <c r="CZ18" s="110">
        <f t="shared" si="78"/>
        <v>0</v>
      </c>
      <c r="DA18" s="110">
        <f t="shared" si="79"/>
        <v>0</v>
      </c>
      <c r="DB18" s="110">
        <f t="shared" si="80"/>
        <v>0</v>
      </c>
      <c r="DC18" s="110">
        <f t="shared" si="81"/>
        <v>0</v>
      </c>
      <c r="DD18" s="110">
        <f t="shared" si="82"/>
        <v>0</v>
      </c>
      <c r="DE18" s="110">
        <f t="shared" si="83"/>
        <v>0</v>
      </c>
      <c r="DF18" s="110">
        <f t="shared" si="84"/>
        <v>0</v>
      </c>
      <c r="DG18" s="110">
        <f t="shared" si="85"/>
        <v>0</v>
      </c>
      <c r="DH18" s="110">
        <f t="shared" si="86"/>
        <v>4728.6000000000004</v>
      </c>
      <c r="DI18" s="110">
        <f t="shared" si="87"/>
        <v>4589.5</v>
      </c>
      <c r="DJ18" s="110">
        <f t="shared" si="88"/>
        <v>2918.8</v>
      </c>
      <c r="DK18" s="110">
        <f t="shared" si="89"/>
        <v>1670.7</v>
      </c>
      <c r="DL18" s="110">
        <f t="shared" si="90"/>
        <v>139.1</v>
      </c>
      <c r="DM18" s="110">
        <f t="shared" si="91"/>
        <v>0</v>
      </c>
      <c r="DN18" s="110">
        <f t="shared" si="92"/>
        <v>0</v>
      </c>
      <c r="DO18" s="110">
        <f t="shared" si="93"/>
        <v>0</v>
      </c>
      <c r="DP18" s="110">
        <f t="shared" si="94"/>
        <v>0</v>
      </c>
      <c r="DQ18" s="110">
        <f t="shared" si="95"/>
        <v>0</v>
      </c>
      <c r="DR18" s="110">
        <f t="shared" si="96"/>
        <v>0</v>
      </c>
      <c r="DS18" s="110">
        <f t="shared" si="97"/>
        <v>0</v>
      </c>
      <c r="DT18" s="110">
        <f t="shared" si="98"/>
        <v>0</v>
      </c>
      <c r="DU18" s="110">
        <f t="shared" si="99"/>
        <v>0</v>
      </c>
      <c r="DV18" s="110">
        <f t="shared" si="100"/>
        <v>0</v>
      </c>
      <c r="DW18" s="111">
        <f t="shared" si="101"/>
        <v>0</v>
      </c>
      <c r="DX18" s="112">
        <f t="shared" si="102"/>
        <v>0</v>
      </c>
      <c r="DY18" s="110">
        <f t="shared" si="103"/>
        <v>0</v>
      </c>
      <c r="DZ18" s="110">
        <f t="shared" si="104"/>
        <v>0</v>
      </c>
      <c r="EA18" s="112">
        <f t="shared" si="105"/>
        <v>0</v>
      </c>
      <c r="EB18" s="112">
        <f t="shared" si="106"/>
        <v>0</v>
      </c>
      <c r="EC18" s="112">
        <f t="shared" si="107"/>
        <v>0</v>
      </c>
      <c r="ED18" s="110">
        <f t="shared" si="108"/>
        <v>0</v>
      </c>
      <c r="EE18" s="110">
        <f t="shared" si="109"/>
        <v>0</v>
      </c>
      <c r="EF18" s="112">
        <f t="shared" si="110"/>
        <v>0</v>
      </c>
      <c r="EG18" s="112">
        <f t="shared" si="111"/>
        <v>0</v>
      </c>
      <c r="EH18" s="112">
        <f t="shared" si="112"/>
        <v>0</v>
      </c>
      <c r="EI18" s="110">
        <f t="shared" si="113"/>
        <v>0</v>
      </c>
      <c r="EJ18" s="110">
        <f t="shared" si="114"/>
        <v>0</v>
      </c>
      <c r="EK18" s="112">
        <f t="shared" si="115"/>
        <v>0</v>
      </c>
      <c r="EL18" s="112">
        <f t="shared" si="116"/>
        <v>0</v>
      </c>
      <c r="EM18" s="112">
        <f t="shared" si="117"/>
        <v>0</v>
      </c>
      <c r="EN18" s="110">
        <f t="shared" si="118"/>
        <v>0</v>
      </c>
      <c r="EO18" s="110">
        <f t="shared" si="119"/>
        <v>0</v>
      </c>
      <c r="EP18" s="112">
        <f t="shared" si="120"/>
        <v>0</v>
      </c>
      <c r="EQ18" s="112">
        <f t="shared" si="121"/>
        <v>0</v>
      </c>
      <c r="ER18" s="112">
        <f t="shared" si="122"/>
        <v>0</v>
      </c>
      <c r="ES18" s="110">
        <f t="shared" si="123"/>
        <v>0</v>
      </c>
      <c r="ET18" s="110">
        <f t="shared" si="124"/>
        <v>0</v>
      </c>
      <c r="EU18" s="112">
        <f t="shared" si="125"/>
        <v>0</v>
      </c>
      <c r="EV18" s="112">
        <f t="shared" si="126"/>
        <v>0</v>
      </c>
      <c r="EW18" s="112">
        <f t="shared" si="127"/>
        <v>0</v>
      </c>
      <c r="EX18" s="110">
        <f t="shared" si="128"/>
        <v>0</v>
      </c>
      <c r="EY18" s="110">
        <f t="shared" si="129"/>
        <v>0</v>
      </c>
      <c r="EZ18" s="112">
        <f t="shared" si="130"/>
        <v>0</v>
      </c>
      <c r="FA18" s="112">
        <f t="shared" si="131"/>
        <v>0</v>
      </c>
      <c r="FB18" s="112">
        <f t="shared" si="132"/>
        <v>0</v>
      </c>
      <c r="FC18" s="110">
        <f t="shared" si="133"/>
        <v>0</v>
      </c>
      <c r="FD18" s="110">
        <f t="shared" si="134"/>
        <v>0</v>
      </c>
      <c r="FE18" s="112">
        <f t="shared" si="135"/>
        <v>0</v>
      </c>
      <c r="FF18" s="112">
        <f t="shared" si="136"/>
        <v>0</v>
      </c>
      <c r="FG18" s="112">
        <f t="shared" si="137"/>
        <v>0</v>
      </c>
      <c r="FH18" s="110">
        <f t="shared" si="138"/>
        <v>0</v>
      </c>
      <c r="FI18" s="110">
        <f t="shared" si="139"/>
        <v>0</v>
      </c>
      <c r="FJ18" s="113">
        <f t="shared" si="140"/>
        <v>0</v>
      </c>
      <c r="FK18" s="228">
        <f t="shared" si="141"/>
        <v>0</v>
      </c>
      <c r="FL18" s="110">
        <f t="shared" si="142"/>
        <v>0</v>
      </c>
      <c r="FM18" s="110">
        <f t="shared" si="143"/>
        <v>0</v>
      </c>
      <c r="FN18" s="110">
        <f t="shared" si="144"/>
        <v>0</v>
      </c>
      <c r="FO18" s="110">
        <f t="shared" si="145"/>
        <v>0</v>
      </c>
      <c r="FP18" s="110">
        <f t="shared" si="146"/>
        <v>0</v>
      </c>
      <c r="FQ18" s="110">
        <f t="shared" si="147"/>
        <v>0</v>
      </c>
      <c r="FR18" s="110">
        <f t="shared" si="148"/>
        <v>0</v>
      </c>
      <c r="FS18" s="110">
        <f t="shared" si="149"/>
        <v>0</v>
      </c>
      <c r="FT18" s="110">
        <f t="shared" si="150"/>
        <v>0</v>
      </c>
      <c r="FU18" s="110">
        <f t="shared" si="151"/>
        <v>0</v>
      </c>
      <c r="FV18" s="110">
        <f t="shared" si="152"/>
        <v>0</v>
      </c>
      <c r="FW18" s="110">
        <f t="shared" si="153"/>
        <v>0</v>
      </c>
      <c r="FX18" s="110">
        <f t="shared" si="154"/>
        <v>0</v>
      </c>
      <c r="FY18" s="110">
        <f t="shared" si="155"/>
        <v>0</v>
      </c>
      <c r="FZ18" s="110">
        <f t="shared" si="156"/>
        <v>0</v>
      </c>
      <c r="GA18" s="110">
        <f t="shared" si="157"/>
        <v>0</v>
      </c>
      <c r="GB18" s="110">
        <f t="shared" si="158"/>
        <v>0</v>
      </c>
      <c r="GC18" s="110">
        <f t="shared" si="159"/>
        <v>0</v>
      </c>
      <c r="GD18" s="110">
        <f t="shared" si="160"/>
        <v>0</v>
      </c>
      <c r="GE18" s="110">
        <f t="shared" si="161"/>
        <v>0</v>
      </c>
      <c r="GF18" s="110">
        <f t="shared" si="162"/>
        <v>0</v>
      </c>
      <c r="GG18" s="110">
        <f t="shared" si="163"/>
        <v>0</v>
      </c>
      <c r="GH18" s="110">
        <f t="shared" si="164"/>
        <v>0</v>
      </c>
      <c r="GI18" s="110">
        <f t="shared" si="165"/>
        <v>0</v>
      </c>
      <c r="GJ18" s="110">
        <f t="shared" si="166"/>
        <v>0</v>
      </c>
      <c r="GK18" s="110">
        <f t="shared" si="167"/>
        <v>0</v>
      </c>
      <c r="GL18" s="110">
        <f t="shared" si="168"/>
        <v>0</v>
      </c>
      <c r="GM18" s="110">
        <f t="shared" si="169"/>
        <v>0</v>
      </c>
      <c r="GN18" s="110">
        <f t="shared" si="170"/>
        <v>0</v>
      </c>
      <c r="GO18" s="110">
        <f t="shared" si="171"/>
        <v>0</v>
      </c>
      <c r="GP18" s="110">
        <f t="shared" si="172"/>
        <v>0</v>
      </c>
      <c r="GQ18" s="110">
        <f t="shared" si="173"/>
        <v>0</v>
      </c>
      <c r="GR18" s="110">
        <f t="shared" si="174"/>
        <v>0</v>
      </c>
      <c r="GS18" s="110">
        <f t="shared" si="175"/>
        <v>0</v>
      </c>
      <c r="GT18" s="110">
        <f t="shared" si="176"/>
        <v>0</v>
      </c>
      <c r="GU18" s="110">
        <f t="shared" si="177"/>
        <v>0</v>
      </c>
      <c r="GV18" s="110">
        <f t="shared" si="178"/>
        <v>0</v>
      </c>
      <c r="GW18" s="110">
        <f t="shared" si="179"/>
        <v>0</v>
      </c>
      <c r="GX18" s="110">
        <f t="shared" si="180"/>
        <v>0</v>
      </c>
      <c r="GY18" s="227">
        <f t="shared" si="181"/>
        <v>18397.5</v>
      </c>
      <c r="GZ18" s="226">
        <f t="shared" si="182"/>
        <v>17505.400000000001</v>
      </c>
      <c r="HA18" s="226">
        <f t="shared" si="183"/>
        <v>11133</v>
      </c>
      <c r="HB18" s="226">
        <f t="shared" si="184"/>
        <v>6372.4</v>
      </c>
      <c r="HC18" s="226">
        <f t="shared" si="185"/>
        <v>36.4</v>
      </c>
      <c r="HD18" s="226">
        <f t="shared" si="186"/>
        <v>892.1</v>
      </c>
      <c r="HE18" s="115">
        <f t="shared" si="187"/>
        <v>309</v>
      </c>
      <c r="HF18" s="174">
        <v>338</v>
      </c>
      <c r="HG18" s="225">
        <f t="shared" si="1"/>
        <v>-29</v>
      </c>
      <c r="HH18" s="252">
        <v>38.5</v>
      </c>
      <c r="HI18" s="224">
        <v>73.5</v>
      </c>
      <c r="HJ18" s="221">
        <f t="shared" si="2"/>
        <v>18397.5</v>
      </c>
      <c r="HK18" s="221">
        <f t="shared" si="3"/>
        <v>18471</v>
      </c>
      <c r="HL18" s="223">
        <f t="shared" si="4"/>
        <v>11206.5</v>
      </c>
      <c r="HM18" s="221">
        <f t="shared" si="188"/>
        <v>8607.1</v>
      </c>
      <c r="HN18" s="252">
        <v>26.3</v>
      </c>
      <c r="HO18" s="221">
        <f t="shared" si="5"/>
        <v>27272.2</v>
      </c>
      <c r="HP18" s="114">
        <v>19205.3</v>
      </c>
      <c r="HQ18" s="114">
        <v>439.6</v>
      </c>
      <c r="HR18" s="114">
        <f t="shared" si="189"/>
        <v>18765.7</v>
      </c>
      <c r="HS18" s="220">
        <f t="shared" si="6"/>
        <v>-734.3</v>
      </c>
      <c r="HT18" s="220">
        <f t="shared" si="7"/>
        <v>-366.1</v>
      </c>
      <c r="HU18" s="220">
        <f t="shared" si="8"/>
        <v>-368.2</v>
      </c>
      <c r="HV18" s="210">
        <f t="shared" si="9"/>
        <v>0</v>
      </c>
      <c r="HW18" s="251"/>
      <c r="HX18" s="251"/>
      <c r="HY18" s="221">
        <f t="shared" si="10"/>
        <v>18471</v>
      </c>
      <c r="HZ18" s="220">
        <f t="shared" si="11"/>
        <v>-734.3</v>
      </c>
      <c r="IA18" s="221">
        <f t="shared" si="12"/>
        <v>8326</v>
      </c>
      <c r="IB18" s="221">
        <f t="shared" si="13"/>
        <v>26381.5</v>
      </c>
    </row>
    <row r="19" spans="1:310" ht="18" customHeight="1">
      <c r="A19" s="105" t="s">
        <v>133</v>
      </c>
      <c r="B19" s="105"/>
      <c r="C19" s="105"/>
      <c r="D19" s="232">
        <v>0</v>
      </c>
      <c r="E19" s="232">
        <v>0</v>
      </c>
      <c r="F19" s="231"/>
      <c r="G19" s="106">
        <v>0</v>
      </c>
      <c r="H19" s="231"/>
      <c r="I19" s="232">
        <v>0</v>
      </c>
      <c r="J19" s="231">
        <v>167</v>
      </c>
      <c r="K19" s="106">
        <v>0</v>
      </c>
      <c r="L19" s="231"/>
      <c r="M19" s="231"/>
      <c r="N19" s="231"/>
      <c r="O19" s="232">
        <v>0</v>
      </c>
      <c r="P19" s="106">
        <v>0</v>
      </c>
      <c r="Q19" s="231"/>
      <c r="R19" s="106">
        <v>0</v>
      </c>
      <c r="S19" s="231"/>
      <c r="T19" s="231"/>
      <c r="U19" s="231"/>
      <c r="V19" s="107">
        <v>0</v>
      </c>
      <c r="W19" s="107">
        <v>0</v>
      </c>
      <c r="X19" s="107">
        <v>0</v>
      </c>
      <c r="Y19" s="106">
        <v>0</v>
      </c>
      <c r="Z19" s="106">
        <v>0</v>
      </c>
      <c r="AA19" s="106">
        <v>0</v>
      </c>
      <c r="AB19" s="106">
        <v>0</v>
      </c>
      <c r="AC19" s="106">
        <v>0</v>
      </c>
      <c r="AD19" s="106">
        <v>0</v>
      </c>
      <c r="AE19" s="106">
        <v>0</v>
      </c>
      <c r="AF19" s="108">
        <v>0</v>
      </c>
      <c r="AG19" s="108">
        <v>0</v>
      </c>
      <c r="AH19" s="108">
        <v>0</v>
      </c>
      <c r="AI19" s="108">
        <v>0</v>
      </c>
      <c r="AJ19" s="231"/>
      <c r="AK19" s="108">
        <v>0</v>
      </c>
      <c r="AL19" s="230">
        <f t="shared" si="14"/>
        <v>0</v>
      </c>
      <c r="AM19" s="230">
        <f t="shared" si="15"/>
        <v>167</v>
      </c>
      <c r="AN19" s="230">
        <f t="shared" si="16"/>
        <v>167</v>
      </c>
      <c r="AO19" s="109">
        <f t="shared" si="17"/>
        <v>0</v>
      </c>
      <c r="AP19" s="110">
        <f t="shared" si="190"/>
        <v>0</v>
      </c>
      <c r="AQ19" s="110">
        <f t="shared" si="18"/>
        <v>0</v>
      </c>
      <c r="AR19" s="110">
        <f t="shared" si="19"/>
        <v>0</v>
      </c>
      <c r="AS19" s="110">
        <f t="shared" si="20"/>
        <v>0</v>
      </c>
      <c r="AT19" s="110">
        <f t="shared" si="21"/>
        <v>0</v>
      </c>
      <c r="AU19" s="110">
        <f t="shared" si="22"/>
        <v>0</v>
      </c>
      <c r="AV19" s="110">
        <f t="shared" si="23"/>
        <v>0</v>
      </c>
      <c r="AW19" s="110">
        <f t="shared" si="24"/>
        <v>0</v>
      </c>
      <c r="AX19" s="110">
        <f t="shared" si="25"/>
        <v>0</v>
      </c>
      <c r="AY19" s="110">
        <f t="shared" si="26"/>
        <v>0</v>
      </c>
      <c r="AZ19" s="110">
        <f t="shared" si="27"/>
        <v>0</v>
      </c>
      <c r="BA19" s="110">
        <f t="shared" si="28"/>
        <v>0</v>
      </c>
      <c r="BB19" s="110">
        <f t="shared" si="29"/>
        <v>0</v>
      </c>
      <c r="BC19" s="110">
        <f t="shared" si="30"/>
        <v>0</v>
      </c>
      <c r="BD19" s="110">
        <f t="shared" si="31"/>
        <v>0</v>
      </c>
      <c r="BE19" s="110">
        <f t="shared" si="32"/>
        <v>0</v>
      </c>
      <c r="BF19" s="110">
        <f t="shared" si="33"/>
        <v>0</v>
      </c>
      <c r="BG19" s="110">
        <f t="shared" si="34"/>
        <v>0</v>
      </c>
      <c r="BH19" s="110">
        <f t="shared" si="35"/>
        <v>0</v>
      </c>
      <c r="BI19" s="110">
        <f t="shared" si="36"/>
        <v>0</v>
      </c>
      <c r="BJ19" s="110">
        <f t="shared" si="37"/>
        <v>0</v>
      </c>
      <c r="BK19" s="110">
        <f t="shared" si="38"/>
        <v>0</v>
      </c>
      <c r="BL19" s="110">
        <f t="shared" si="39"/>
        <v>0</v>
      </c>
      <c r="BM19" s="110">
        <f t="shared" si="40"/>
        <v>0</v>
      </c>
      <c r="BN19" s="110">
        <f t="shared" si="41"/>
        <v>0</v>
      </c>
      <c r="BO19" s="110">
        <f t="shared" si="42"/>
        <v>0</v>
      </c>
      <c r="BP19" s="110">
        <f t="shared" si="43"/>
        <v>0</v>
      </c>
      <c r="BQ19" s="110">
        <f t="shared" si="44"/>
        <v>0</v>
      </c>
      <c r="BR19" s="110">
        <f t="shared" si="45"/>
        <v>0</v>
      </c>
      <c r="BS19" s="110">
        <f t="shared" si="46"/>
        <v>8227.9</v>
      </c>
      <c r="BT19" s="110">
        <f t="shared" si="47"/>
        <v>7757.5</v>
      </c>
      <c r="BU19" s="110">
        <f t="shared" si="48"/>
        <v>4933.5</v>
      </c>
      <c r="BV19" s="110">
        <f t="shared" si="49"/>
        <v>2824</v>
      </c>
      <c r="BW19" s="110">
        <f t="shared" si="50"/>
        <v>470.4</v>
      </c>
      <c r="BX19" s="110"/>
      <c r="BY19" s="110">
        <f t="shared" si="51"/>
        <v>0</v>
      </c>
      <c r="BZ19" s="110">
        <f t="shared" si="52"/>
        <v>0</v>
      </c>
      <c r="CA19" s="110">
        <f t="shared" si="53"/>
        <v>0</v>
      </c>
      <c r="CB19" s="110">
        <f t="shared" si="54"/>
        <v>0</v>
      </c>
      <c r="CC19" s="110">
        <f t="shared" si="55"/>
        <v>0</v>
      </c>
      <c r="CD19" s="110">
        <f t="shared" si="56"/>
        <v>0</v>
      </c>
      <c r="CE19" s="110">
        <f t="shared" si="57"/>
        <v>0</v>
      </c>
      <c r="CF19" s="110">
        <f t="shared" si="58"/>
        <v>0</v>
      </c>
      <c r="CG19" s="110">
        <f t="shared" si="59"/>
        <v>0</v>
      </c>
      <c r="CH19" s="229">
        <f t="shared" si="60"/>
        <v>0</v>
      </c>
      <c r="CI19" s="110">
        <f t="shared" si="61"/>
        <v>0</v>
      </c>
      <c r="CJ19" s="110">
        <f t="shared" si="62"/>
        <v>0</v>
      </c>
      <c r="CK19" s="110">
        <f t="shared" si="63"/>
        <v>0</v>
      </c>
      <c r="CL19" s="110">
        <f t="shared" si="64"/>
        <v>0</v>
      </c>
      <c r="CM19" s="229">
        <f t="shared" si="65"/>
        <v>0</v>
      </c>
      <c r="CN19" s="110">
        <f t="shared" si="66"/>
        <v>0</v>
      </c>
      <c r="CO19" s="110">
        <f t="shared" si="67"/>
        <v>0</v>
      </c>
      <c r="CP19" s="110">
        <f t="shared" si="68"/>
        <v>0</v>
      </c>
      <c r="CQ19" s="110">
        <f t="shared" si="69"/>
        <v>0</v>
      </c>
      <c r="CR19" s="229">
        <f t="shared" si="70"/>
        <v>0</v>
      </c>
      <c r="CS19" s="110">
        <f t="shared" si="71"/>
        <v>0</v>
      </c>
      <c r="CT19" s="110">
        <f t="shared" si="72"/>
        <v>0</v>
      </c>
      <c r="CU19" s="110">
        <f t="shared" si="73"/>
        <v>0</v>
      </c>
      <c r="CV19" s="110">
        <f t="shared" si="74"/>
        <v>0</v>
      </c>
      <c r="CW19" s="229">
        <f t="shared" si="75"/>
        <v>0</v>
      </c>
      <c r="CX19" s="110">
        <f t="shared" si="76"/>
        <v>0</v>
      </c>
      <c r="CY19" s="110">
        <f t="shared" si="77"/>
        <v>0</v>
      </c>
      <c r="CZ19" s="110">
        <f t="shared" si="78"/>
        <v>0</v>
      </c>
      <c r="DA19" s="110">
        <f t="shared" si="79"/>
        <v>0</v>
      </c>
      <c r="DB19" s="110">
        <f t="shared" si="80"/>
        <v>0</v>
      </c>
      <c r="DC19" s="110">
        <f t="shared" si="81"/>
        <v>0</v>
      </c>
      <c r="DD19" s="110">
        <f t="shared" si="82"/>
        <v>0</v>
      </c>
      <c r="DE19" s="110">
        <f t="shared" si="83"/>
        <v>0</v>
      </c>
      <c r="DF19" s="110">
        <f t="shared" si="84"/>
        <v>0</v>
      </c>
      <c r="DG19" s="110">
        <f t="shared" si="85"/>
        <v>0</v>
      </c>
      <c r="DH19" s="110">
        <f t="shared" si="86"/>
        <v>0</v>
      </c>
      <c r="DI19" s="110">
        <f t="shared" si="87"/>
        <v>0</v>
      </c>
      <c r="DJ19" s="110">
        <f t="shared" si="88"/>
        <v>0</v>
      </c>
      <c r="DK19" s="110">
        <f t="shared" si="89"/>
        <v>0</v>
      </c>
      <c r="DL19" s="110">
        <f t="shared" si="90"/>
        <v>0</v>
      </c>
      <c r="DM19" s="110">
        <f t="shared" si="91"/>
        <v>0</v>
      </c>
      <c r="DN19" s="110">
        <f t="shared" si="92"/>
        <v>0</v>
      </c>
      <c r="DO19" s="110">
        <f t="shared" si="93"/>
        <v>0</v>
      </c>
      <c r="DP19" s="110">
        <f t="shared" si="94"/>
        <v>0</v>
      </c>
      <c r="DQ19" s="110">
        <f t="shared" si="95"/>
        <v>0</v>
      </c>
      <c r="DR19" s="110">
        <f t="shared" si="96"/>
        <v>0</v>
      </c>
      <c r="DS19" s="110">
        <f t="shared" si="97"/>
        <v>0</v>
      </c>
      <c r="DT19" s="110">
        <f t="shared" si="98"/>
        <v>0</v>
      </c>
      <c r="DU19" s="110">
        <f t="shared" si="99"/>
        <v>0</v>
      </c>
      <c r="DV19" s="110">
        <f t="shared" si="100"/>
        <v>0</v>
      </c>
      <c r="DW19" s="111">
        <f t="shared" si="101"/>
        <v>0</v>
      </c>
      <c r="DX19" s="112">
        <f t="shared" si="102"/>
        <v>0</v>
      </c>
      <c r="DY19" s="110">
        <f t="shared" si="103"/>
        <v>0</v>
      </c>
      <c r="DZ19" s="110">
        <f t="shared" si="104"/>
        <v>0</v>
      </c>
      <c r="EA19" s="112">
        <f t="shared" si="105"/>
        <v>0</v>
      </c>
      <c r="EB19" s="112">
        <f t="shared" si="106"/>
        <v>0</v>
      </c>
      <c r="EC19" s="112">
        <f t="shared" si="107"/>
        <v>0</v>
      </c>
      <c r="ED19" s="110">
        <f t="shared" si="108"/>
        <v>0</v>
      </c>
      <c r="EE19" s="110">
        <f t="shared" si="109"/>
        <v>0</v>
      </c>
      <c r="EF19" s="112">
        <f t="shared" si="110"/>
        <v>0</v>
      </c>
      <c r="EG19" s="112">
        <f t="shared" si="111"/>
        <v>0</v>
      </c>
      <c r="EH19" s="112">
        <f t="shared" si="112"/>
        <v>0</v>
      </c>
      <c r="EI19" s="110">
        <f t="shared" si="113"/>
        <v>0</v>
      </c>
      <c r="EJ19" s="110">
        <f t="shared" si="114"/>
        <v>0</v>
      </c>
      <c r="EK19" s="112">
        <f t="shared" si="115"/>
        <v>0</v>
      </c>
      <c r="EL19" s="112">
        <f t="shared" si="116"/>
        <v>0</v>
      </c>
      <c r="EM19" s="112">
        <f t="shared" si="117"/>
        <v>0</v>
      </c>
      <c r="EN19" s="110">
        <f t="shared" si="118"/>
        <v>0</v>
      </c>
      <c r="EO19" s="110">
        <f t="shared" si="119"/>
        <v>0</v>
      </c>
      <c r="EP19" s="112">
        <f t="shared" si="120"/>
        <v>0</v>
      </c>
      <c r="EQ19" s="112">
        <f t="shared" si="121"/>
        <v>0</v>
      </c>
      <c r="ER19" s="112">
        <f t="shared" si="122"/>
        <v>0</v>
      </c>
      <c r="ES19" s="110">
        <f t="shared" si="123"/>
        <v>0</v>
      </c>
      <c r="ET19" s="110">
        <f t="shared" si="124"/>
        <v>0</v>
      </c>
      <c r="EU19" s="112">
        <f t="shared" si="125"/>
        <v>0</v>
      </c>
      <c r="EV19" s="112">
        <f t="shared" si="126"/>
        <v>0</v>
      </c>
      <c r="EW19" s="112">
        <f t="shared" si="127"/>
        <v>0</v>
      </c>
      <c r="EX19" s="110">
        <f t="shared" si="128"/>
        <v>0</v>
      </c>
      <c r="EY19" s="110">
        <f t="shared" si="129"/>
        <v>0</v>
      </c>
      <c r="EZ19" s="112">
        <f t="shared" si="130"/>
        <v>0</v>
      </c>
      <c r="FA19" s="112">
        <f t="shared" si="131"/>
        <v>0</v>
      </c>
      <c r="FB19" s="112">
        <f t="shared" si="132"/>
        <v>0</v>
      </c>
      <c r="FC19" s="110">
        <f t="shared" si="133"/>
        <v>0</v>
      </c>
      <c r="FD19" s="110">
        <f t="shared" si="134"/>
        <v>0</v>
      </c>
      <c r="FE19" s="112">
        <f t="shared" si="135"/>
        <v>0</v>
      </c>
      <c r="FF19" s="112">
        <f t="shared" si="136"/>
        <v>0</v>
      </c>
      <c r="FG19" s="112">
        <f t="shared" si="137"/>
        <v>0</v>
      </c>
      <c r="FH19" s="110">
        <f t="shared" si="138"/>
        <v>0</v>
      </c>
      <c r="FI19" s="110">
        <f t="shared" si="139"/>
        <v>0</v>
      </c>
      <c r="FJ19" s="113">
        <f t="shared" si="140"/>
        <v>0</v>
      </c>
      <c r="FK19" s="228">
        <f t="shared" si="141"/>
        <v>0</v>
      </c>
      <c r="FL19" s="110">
        <f t="shared" si="142"/>
        <v>0</v>
      </c>
      <c r="FM19" s="110">
        <f t="shared" si="143"/>
        <v>0</v>
      </c>
      <c r="FN19" s="110">
        <f t="shared" si="144"/>
        <v>0</v>
      </c>
      <c r="FO19" s="110">
        <f t="shared" si="145"/>
        <v>0</v>
      </c>
      <c r="FP19" s="110">
        <f t="shared" si="146"/>
        <v>0</v>
      </c>
      <c r="FQ19" s="110">
        <f t="shared" si="147"/>
        <v>0</v>
      </c>
      <c r="FR19" s="110">
        <f t="shared" si="148"/>
        <v>0</v>
      </c>
      <c r="FS19" s="110">
        <f t="shared" si="149"/>
        <v>0</v>
      </c>
      <c r="FT19" s="110">
        <f t="shared" si="150"/>
        <v>0</v>
      </c>
      <c r="FU19" s="110">
        <f t="shared" si="151"/>
        <v>0</v>
      </c>
      <c r="FV19" s="110">
        <f t="shared" si="152"/>
        <v>0</v>
      </c>
      <c r="FW19" s="110">
        <f t="shared" si="153"/>
        <v>0</v>
      </c>
      <c r="FX19" s="110">
        <f t="shared" si="154"/>
        <v>0</v>
      </c>
      <c r="FY19" s="110">
        <f t="shared" si="155"/>
        <v>0</v>
      </c>
      <c r="FZ19" s="110">
        <f t="shared" si="156"/>
        <v>0</v>
      </c>
      <c r="GA19" s="110">
        <f t="shared" si="157"/>
        <v>0</v>
      </c>
      <c r="GB19" s="110">
        <f t="shared" si="158"/>
        <v>0</v>
      </c>
      <c r="GC19" s="110">
        <f t="shared" si="159"/>
        <v>0</v>
      </c>
      <c r="GD19" s="110">
        <f t="shared" si="160"/>
        <v>0</v>
      </c>
      <c r="GE19" s="110">
        <f t="shared" si="161"/>
        <v>0</v>
      </c>
      <c r="GF19" s="110">
        <f t="shared" si="162"/>
        <v>0</v>
      </c>
      <c r="GG19" s="110">
        <f t="shared" si="163"/>
        <v>0</v>
      </c>
      <c r="GH19" s="110">
        <f t="shared" si="164"/>
        <v>0</v>
      </c>
      <c r="GI19" s="110">
        <f t="shared" si="165"/>
        <v>0</v>
      </c>
      <c r="GJ19" s="110">
        <f t="shared" si="166"/>
        <v>0</v>
      </c>
      <c r="GK19" s="110">
        <f t="shared" si="167"/>
        <v>0</v>
      </c>
      <c r="GL19" s="110">
        <f t="shared" si="168"/>
        <v>0</v>
      </c>
      <c r="GM19" s="110">
        <f t="shared" si="169"/>
        <v>0</v>
      </c>
      <c r="GN19" s="110">
        <f t="shared" si="170"/>
        <v>0</v>
      </c>
      <c r="GO19" s="110">
        <f t="shared" si="171"/>
        <v>0</v>
      </c>
      <c r="GP19" s="110">
        <f t="shared" si="172"/>
        <v>0</v>
      </c>
      <c r="GQ19" s="110">
        <f t="shared" si="173"/>
        <v>0</v>
      </c>
      <c r="GR19" s="110">
        <f t="shared" si="174"/>
        <v>0</v>
      </c>
      <c r="GS19" s="110">
        <f t="shared" si="175"/>
        <v>0</v>
      </c>
      <c r="GT19" s="110">
        <f t="shared" si="176"/>
        <v>0</v>
      </c>
      <c r="GU19" s="110">
        <f t="shared" si="177"/>
        <v>0</v>
      </c>
      <c r="GV19" s="110">
        <f t="shared" si="178"/>
        <v>0</v>
      </c>
      <c r="GW19" s="110">
        <f t="shared" si="179"/>
        <v>0</v>
      </c>
      <c r="GX19" s="110">
        <f t="shared" si="180"/>
        <v>0</v>
      </c>
      <c r="GY19" s="227">
        <f t="shared" si="181"/>
        <v>8227.9</v>
      </c>
      <c r="GZ19" s="226">
        <f t="shared" si="182"/>
        <v>7757.5</v>
      </c>
      <c r="HA19" s="226">
        <f t="shared" si="183"/>
        <v>4933.5</v>
      </c>
      <c r="HB19" s="226">
        <f t="shared" si="184"/>
        <v>2824</v>
      </c>
      <c r="HC19" s="226">
        <f t="shared" si="185"/>
        <v>36.4</v>
      </c>
      <c r="HD19" s="226">
        <f t="shared" si="186"/>
        <v>470.4</v>
      </c>
      <c r="HE19" s="115">
        <f t="shared" si="187"/>
        <v>167</v>
      </c>
      <c r="HF19" s="174">
        <v>170</v>
      </c>
      <c r="HG19" s="225">
        <f t="shared" si="1"/>
        <v>-3</v>
      </c>
      <c r="HH19" s="252">
        <v>15</v>
      </c>
      <c r="HI19" s="224">
        <v>28.6</v>
      </c>
      <c r="HJ19" s="221">
        <f t="shared" si="2"/>
        <v>8227.9</v>
      </c>
      <c r="HK19" s="221">
        <f t="shared" si="3"/>
        <v>8256.5</v>
      </c>
      <c r="HL19" s="223">
        <f t="shared" si="4"/>
        <v>4962.1000000000004</v>
      </c>
      <c r="HM19" s="221">
        <f t="shared" si="188"/>
        <v>3811.1</v>
      </c>
      <c r="HN19" s="252">
        <v>13.7</v>
      </c>
      <c r="HO19" s="221">
        <f t="shared" si="5"/>
        <v>23181.9</v>
      </c>
      <c r="HP19" s="114">
        <v>8382.2999999999993</v>
      </c>
      <c r="HQ19" s="114">
        <v>171.3</v>
      </c>
      <c r="HR19" s="114">
        <f t="shared" si="189"/>
        <v>8211</v>
      </c>
      <c r="HS19" s="220">
        <f t="shared" si="6"/>
        <v>-125.8</v>
      </c>
      <c r="HT19" s="220">
        <f t="shared" si="7"/>
        <v>-142.69999999999999</v>
      </c>
      <c r="HU19" s="220">
        <f t="shared" si="8"/>
        <v>16.899999999999999</v>
      </c>
      <c r="HV19" s="210">
        <f t="shared" si="9"/>
        <v>0</v>
      </c>
      <c r="HW19" s="251">
        <v>197.1</v>
      </c>
      <c r="HX19" s="251"/>
      <c r="HY19" s="221">
        <f t="shared" si="10"/>
        <v>8453.6</v>
      </c>
      <c r="HZ19" s="220">
        <f t="shared" si="11"/>
        <v>71.3</v>
      </c>
      <c r="IA19" s="221">
        <f t="shared" si="12"/>
        <v>3852.9</v>
      </c>
      <c r="IB19" s="221">
        <f t="shared" si="13"/>
        <v>23436.1</v>
      </c>
    </row>
    <row r="20" spans="1:310" ht="31.5">
      <c r="A20" s="105" t="s">
        <v>213</v>
      </c>
      <c r="B20" s="105"/>
      <c r="C20" s="105"/>
      <c r="D20" s="232">
        <v>0</v>
      </c>
      <c r="E20" s="232">
        <v>0</v>
      </c>
      <c r="F20" s="231"/>
      <c r="G20" s="106">
        <v>0</v>
      </c>
      <c r="H20" s="231"/>
      <c r="I20" s="232">
        <v>0</v>
      </c>
      <c r="J20" s="231"/>
      <c r="K20" s="106">
        <v>0</v>
      </c>
      <c r="L20" s="231"/>
      <c r="M20" s="231"/>
      <c r="N20" s="231"/>
      <c r="O20" s="232">
        <v>0</v>
      </c>
      <c r="P20" s="106">
        <v>0</v>
      </c>
      <c r="Q20" s="231"/>
      <c r="R20" s="232">
        <v>0</v>
      </c>
      <c r="S20" s="231">
        <v>50</v>
      </c>
      <c r="T20" s="231"/>
      <c r="U20" s="231"/>
      <c r="V20" s="107">
        <v>0</v>
      </c>
      <c r="W20" s="107">
        <v>0</v>
      </c>
      <c r="X20" s="107">
        <v>0</v>
      </c>
      <c r="Y20" s="106">
        <v>0</v>
      </c>
      <c r="Z20" s="106">
        <v>0</v>
      </c>
      <c r="AA20" s="106">
        <v>0</v>
      </c>
      <c r="AB20" s="106">
        <v>0</v>
      </c>
      <c r="AC20" s="106">
        <v>0</v>
      </c>
      <c r="AD20" s="106">
        <v>0</v>
      </c>
      <c r="AE20" s="106">
        <v>0</v>
      </c>
      <c r="AF20" s="108">
        <v>0</v>
      </c>
      <c r="AG20" s="108">
        <v>0</v>
      </c>
      <c r="AH20" s="108">
        <v>0</v>
      </c>
      <c r="AI20" s="108">
        <v>0</v>
      </c>
      <c r="AJ20" s="231"/>
      <c r="AK20" s="108">
        <v>0</v>
      </c>
      <c r="AL20" s="230">
        <f t="shared" si="14"/>
        <v>0</v>
      </c>
      <c r="AM20" s="230">
        <f t="shared" si="15"/>
        <v>50</v>
      </c>
      <c r="AN20" s="230">
        <f t="shared" si="16"/>
        <v>50</v>
      </c>
      <c r="AO20" s="109">
        <f t="shared" si="17"/>
        <v>0</v>
      </c>
      <c r="AP20" s="110">
        <f t="shared" si="190"/>
        <v>0</v>
      </c>
      <c r="AQ20" s="110">
        <f t="shared" si="18"/>
        <v>0</v>
      </c>
      <c r="AR20" s="110">
        <f t="shared" si="19"/>
        <v>0</v>
      </c>
      <c r="AS20" s="110">
        <f t="shared" si="20"/>
        <v>0</v>
      </c>
      <c r="AT20" s="110">
        <f t="shared" si="21"/>
        <v>0</v>
      </c>
      <c r="AU20" s="110">
        <f t="shared" si="22"/>
        <v>0</v>
      </c>
      <c r="AV20" s="110">
        <f t="shared" si="23"/>
        <v>0</v>
      </c>
      <c r="AW20" s="110">
        <f t="shared" si="24"/>
        <v>0</v>
      </c>
      <c r="AX20" s="110">
        <f t="shared" si="25"/>
        <v>0</v>
      </c>
      <c r="AY20" s="110">
        <f t="shared" si="26"/>
        <v>0</v>
      </c>
      <c r="AZ20" s="110">
        <f t="shared" si="27"/>
        <v>0</v>
      </c>
      <c r="BA20" s="110">
        <f t="shared" si="28"/>
        <v>0</v>
      </c>
      <c r="BB20" s="110">
        <f t="shared" si="29"/>
        <v>0</v>
      </c>
      <c r="BC20" s="110">
        <f t="shared" si="30"/>
        <v>0</v>
      </c>
      <c r="BD20" s="110">
        <f t="shared" si="31"/>
        <v>0</v>
      </c>
      <c r="BE20" s="110">
        <f t="shared" si="32"/>
        <v>0</v>
      </c>
      <c r="BF20" s="110">
        <f t="shared" si="33"/>
        <v>0</v>
      </c>
      <c r="BG20" s="110">
        <f t="shared" si="34"/>
        <v>0</v>
      </c>
      <c r="BH20" s="110">
        <f t="shared" si="35"/>
        <v>0</v>
      </c>
      <c r="BI20" s="110">
        <f t="shared" si="36"/>
        <v>0</v>
      </c>
      <c r="BJ20" s="110">
        <f t="shared" si="37"/>
        <v>0</v>
      </c>
      <c r="BK20" s="110">
        <f t="shared" si="38"/>
        <v>0</v>
      </c>
      <c r="BL20" s="110">
        <f t="shared" si="39"/>
        <v>0</v>
      </c>
      <c r="BM20" s="110">
        <f t="shared" si="40"/>
        <v>0</v>
      </c>
      <c r="BN20" s="110">
        <f t="shared" si="41"/>
        <v>0</v>
      </c>
      <c r="BO20" s="110">
        <f t="shared" si="42"/>
        <v>0</v>
      </c>
      <c r="BP20" s="110">
        <f t="shared" si="43"/>
        <v>0</v>
      </c>
      <c r="BQ20" s="110">
        <f t="shared" si="44"/>
        <v>0</v>
      </c>
      <c r="BR20" s="110">
        <f t="shared" si="45"/>
        <v>0</v>
      </c>
      <c r="BS20" s="110">
        <f t="shared" si="46"/>
        <v>0</v>
      </c>
      <c r="BT20" s="110">
        <f t="shared" si="47"/>
        <v>0</v>
      </c>
      <c r="BU20" s="110">
        <f t="shared" si="48"/>
        <v>0</v>
      </c>
      <c r="BV20" s="110">
        <f t="shared" si="49"/>
        <v>0</v>
      </c>
      <c r="BW20" s="110">
        <f t="shared" si="50"/>
        <v>0</v>
      </c>
      <c r="BX20" s="110"/>
      <c r="BY20" s="110">
        <f t="shared" si="51"/>
        <v>0</v>
      </c>
      <c r="BZ20" s="110">
        <f t="shared" si="52"/>
        <v>0</v>
      </c>
      <c r="CA20" s="110">
        <f t="shared" si="53"/>
        <v>0</v>
      </c>
      <c r="CB20" s="110">
        <f t="shared" si="54"/>
        <v>0</v>
      </c>
      <c r="CC20" s="110">
        <f t="shared" si="55"/>
        <v>0</v>
      </c>
      <c r="CD20" s="110">
        <f t="shared" si="56"/>
        <v>0</v>
      </c>
      <c r="CE20" s="110">
        <f t="shared" si="57"/>
        <v>0</v>
      </c>
      <c r="CF20" s="110">
        <f t="shared" si="58"/>
        <v>0</v>
      </c>
      <c r="CG20" s="110">
        <f t="shared" si="59"/>
        <v>0</v>
      </c>
      <c r="CH20" s="229">
        <f t="shared" si="60"/>
        <v>0</v>
      </c>
      <c r="CI20" s="110">
        <f t="shared" si="61"/>
        <v>0</v>
      </c>
      <c r="CJ20" s="110">
        <f t="shared" si="62"/>
        <v>0</v>
      </c>
      <c r="CK20" s="110">
        <f t="shared" si="63"/>
        <v>0</v>
      </c>
      <c r="CL20" s="110">
        <f t="shared" si="64"/>
        <v>0</v>
      </c>
      <c r="CM20" s="229">
        <f t="shared" si="65"/>
        <v>0</v>
      </c>
      <c r="CN20" s="110">
        <f t="shared" si="66"/>
        <v>0</v>
      </c>
      <c r="CO20" s="110">
        <f t="shared" si="67"/>
        <v>0</v>
      </c>
      <c r="CP20" s="110">
        <f t="shared" si="68"/>
        <v>0</v>
      </c>
      <c r="CQ20" s="110">
        <f t="shared" si="69"/>
        <v>0</v>
      </c>
      <c r="CR20" s="229">
        <f t="shared" si="70"/>
        <v>0</v>
      </c>
      <c r="CS20" s="110">
        <f t="shared" si="71"/>
        <v>0</v>
      </c>
      <c r="CT20" s="110">
        <f t="shared" si="72"/>
        <v>0</v>
      </c>
      <c r="CU20" s="110">
        <f t="shared" si="73"/>
        <v>0</v>
      </c>
      <c r="CV20" s="110">
        <f t="shared" si="74"/>
        <v>0</v>
      </c>
      <c r="CW20" s="229">
        <f t="shared" si="75"/>
        <v>0</v>
      </c>
      <c r="CX20" s="110">
        <f t="shared" si="76"/>
        <v>0</v>
      </c>
      <c r="CY20" s="110">
        <f t="shared" si="77"/>
        <v>0</v>
      </c>
      <c r="CZ20" s="110">
        <f t="shared" si="78"/>
        <v>0</v>
      </c>
      <c r="DA20" s="110">
        <f t="shared" si="79"/>
        <v>0</v>
      </c>
      <c r="DB20" s="110">
        <f t="shared" si="80"/>
        <v>0</v>
      </c>
      <c r="DC20" s="110">
        <f t="shared" si="81"/>
        <v>0</v>
      </c>
      <c r="DD20" s="110">
        <f t="shared" si="82"/>
        <v>0</v>
      </c>
      <c r="DE20" s="110">
        <f t="shared" si="83"/>
        <v>0</v>
      </c>
      <c r="DF20" s="110">
        <f t="shared" si="84"/>
        <v>0</v>
      </c>
      <c r="DG20" s="110">
        <f t="shared" si="85"/>
        <v>0</v>
      </c>
      <c r="DH20" s="110">
        <f t="shared" si="86"/>
        <v>6221.9</v>
      </c>
      <c r="DI20" s="110">
        <f t="shared" si="87"/>
        <v>6038.8</v>
      </c>
      <c r="DJ20" s="110">
        <f t="shared" si="88"/>
        <v>3840.5</v>
      </c>
      <c r="DK20" s="110">
        <f t="shared" si="89"/>
        <v>2198.3000000000002</v>
      </c>
      <c r="DL20" s="110">
        <f t="shared" si="90"/>
        <v>183.1</v>
      </c>
      <c r="DM20" s="110">
        <f t="shared" si="91"/>
        <v>0</v>
      </c>
      <c r="DN20" s="110">
        <f t="shared" si="92"/>
        <v>0</v>
      </c>
      <c r="DO20" s="110">
        <f t="shared" si="93"/>
        <v>0</v>
      </c>
      <c r="DP20" s="110">
        <f t="shared" si="94"/>
        <v>0</v>
      </c>
      <c r="DQ20" s="110">
        <f t="shared" si="95"/>
        <v>0</v>
      </c>
      <c r="DR20" s="110">
        <f t="shared" si="96"/>
        <v>0</v>
      </c>
      <c r="DS20" s="110">
        <f t="shared" si="97"/>
        <v>0</v>
      </c>
      <c r="DT20" s="110">
        <f t="shared" si="98"/>
        <v>0</v>
      </c>
      <c r="DU20" s="110">
        <f t="shared" si="99"/>
        <v>0</v>
      </c>
      <c r="DV20" s="110">
        <f t="shared" si="100"/>
        <v>0</v>
      </c>
      <c r="DW20" s="111">
        <f t="shared" si="101"/>
        <v>0</v>
      </c>
      <c r="DX20" s="112">
        <f t="shared" si="102"/>
        <v>0</v>
      </c>
      <c r="DY20" s="110">
        <f t="shared" si="103"/>
        <v>0</v>
      </c>
      <c r="DZ20" s="110">
        <f t="shared" si="104"/>
        <v>0</v>
      </c>
      <c r="EA20" s="112">
        <f t="shared" si="105"/>
        <v>0</v>
      </c>
      <c r="EB20" s="112">
        <f t="shared" si="106"/>
        <v>0</v>
      </c>
      <c r="EC20" s="112">
        <f t="shared" si="107"/>
        <v>0</v>
      </c>
      <c r="ED20" s="110">
        <f t="shared" si="108"/>
        <v>0</v>
      </c>
      <c r="EE20" s="110">
        <f t="shared" si="109"/>
        <v>0</v>
      </c>
      <c r="EF20" s="112">
        <f t="shared" si="110"/>
        <v>0</v>
      </c>
      <c r="EG20" s="112">
        <f t="shared" si="111"/>
        <v>0</v>
      </c>
      <c r="EH20" s="112">
        <f t="shared" si="112"/>
        <v>0</v>
      </c>
      <c r="EI20" s="110">
        <f t="shared" si="113"/>
        <v>0</v>
      </c>
      <c r="EJ20" s="110">
        <f t="shared" si="114"/>
        <v>0</v>
      </c>
      <c r="EK20" s="112">
        <f t="shared" si="115"/>
        <v>0</v>
      </c>
      <c r="EL20" s="112">
        <f t="shared" si="116"/>
        <v>0</v>
      </c>
      <c r="EM20" s="112">
        <f t="shared" si="117"/>
        <v>0</v>
      </c>
      <c r="EN20" s="110">
        <f t="shared" si="118"/>
        <v>0</v>
      </c>
      <c r="EO20" s="110">
        <f t="shared" si="119"/>
        <v>0</v>
      </c>
      <c r="EP20" s="112">
        <f t="shared" si="120"/>
        <v>0</v>
      </c>
      <c r="EQ20" s="112">
        <f t="shared" si="121"/>
        <v>0</v>
      </c>
      <c r="ER20" s="112">
        <f t="shared" si="122"/>
        <v>0</v>
      </c>
      <c r="ES20" s="110">
        <f t="shared" si="123"/>
        <v>0</v>
      </c>
      <c r="ET20" s="110">
        <f t="shared" si="124"/>
        <v>0</v>
      </c>
      <c r="EU20" s="112">
        <f t="shared" si="125"/>
        <v>0</v>
      </c>
      <c r="EV20" s="112">
        <f t="shared" si="126"/>
        <v>0</v>
      </c>
      <c r="EW20" s="112">
        <f t="shared" si="127"/>
        <v>0</v>
      </c>
      <c r="EX20" s="110">
        <f t="shared" si="128"/>
        <v>0</v>
      </c>
      <c r="EY20" s="110">
        <f t="shared" si="129"/>
        <v>0</v>
      </c>
      <c r="EZ20" s="112">
        <f t="shared" si="130"/>
        <v>0</v>
      </c>
      <c r="FA20" s="112">
        <f t="shared" si="131"/>
        <v>0</v>
      </c>
      <c r="FB20" s="112">
        <f t="shared" si="132"/>
        <v>0</v>
      </c>
      <c r="FC20" s="110">
        <f t="shared" si="133"/>
        <v>0</v>
      </c>
      <c r="FD20" s="110">
        <f t="shared" si="134"/>
        <v>0</v>
      </c>
      <c r="FE20" s="112">
        <f t="shared" si="135"/>
        <v>0</v>
      </c>
      <c r="FF20" s="112">
        <f t="shared" si="136"/>
        <v>0</v>
      </c>
      <c r="FG20" s="112">
        <f t="shared" si="137"/>
        <v>0</v>
      </c>
      <c r="FH20" s="110">
        <f t="shared" si="138"/>
        <v>0</v>
      </c>
      <c r="FI20" s="110">
        <f t="shared" si="139"/>
        <v>0</v>
      </c>
      <c r="FJ20" s="113">
        <f t="shared" si="140"/>
        <v>0</v>
      </c>
      <c r="FK20" s="228">
        <f t="shared" si="141"/>
        <v>0</v>
      </c>
      <c r="FL20" s="110">
        <f t="shared" si="142"/>
        <v>0</v>
      </c>
      <c r="FM20" s="110">
        <f t="shared" si="143"/>
        <v>0</v>
      </c>
      <c r="FN20" s="110">
        <f t="shared" si="144"/>
        <v>0</v>
      </c>
      <c r="FO20" s="110">
        <f t="shared" si="145"/>
        <v>0</v>
      </c>
      <c r="FP20" s="110">
        <f t="shared" si="146"/>
        <v>0</v>
      </c>
      <c r="FQ20" s="110">
        <f t="shared" si="147"/>
        <v>0</v>
      </c>
      <c r="FR20" s="110">
        <f t="shared" si="148"/>
        <v>0</v>
      </c>
      <c r="FS20" s="110">
        <f t="shared" si="149"/>
        <v>0</v>
      </c>
      <c r="FT20" s="110">
        <f t="shared" si="150"/>
        <v>0</v>
      </c>
      <c r="FU20" s="110">
        <f t="shared" si="151"/>
        <v>0</v>
      </c>
      <c r="FV20" s="110">
        <f t="shared" si="152"/>
        <v>0</v>
      </c>
      <c r="FW20" s="110">
        <f t="shared" si="153"/>
        <v>0</v>
      </c>
      <c r="FX20" s="110">
        <f t="shared" si="154"/>
        <v>0</v>
      </c>
      <c r="FY20" s="110">
        <f t="shared" si="155"/>
        <v>0</v>
      </c>
      <c r="FZ20" s="110">
        <f t="shared" si="156"/>
        <v>0</v>
      </c>
      <c r="GA20" s="110">
        <f t="shared" si="157"/>
        <v>0</v>
      </c>
      <c r="GB20" s="110">
        <f t="shared" si="158"/>
        <v>0</v>
      </c>
      <c r="GC20" s="110">
        <f t="shared" si="159"/>
        <v>0</v>
      </c>
      <c r="GD20" s="110">
        <f t="shared" si="160"/>
        <v>0</v>
      </c>
      <c r="GE20" s="110">
        <f t="shared" si="161"/>
        <v>0</v>
      </c>
      <c r="GF20" s="110">
        <f t="shared" si="162"/>
        <v>0</v>
      </c>
      <c r="GG20" s="110">
        <f t="shared" si="163"/>
        <v>0</v>
      </c>
      <c r="GH20" s="110">
        <f t="shared" si="164"/>
        <v>0</v>
      </c>
      <c r="GI20" s="110">
        <f t="shared" si="165"/>
        <v>0</v>
      </c>
      <c r="GJ20" s="110">
        <f t="shared" si="166"/>
        <v>0</v>
      </c>
      <c r="GK20" s="110">
        <f t="shared" si="167"/>
        <v>0</v>
      </c>
      <c r="GL20" s="110">
        <f t="shared" si="168"/>
        <v>0</v>
      </c>
      <c r="GM20" s="110">
        <f t="shared" si="169"/>
        <v>0</v>
      </c>
      <c r="GN20" s="110">
        <f t="shared" si="170"/>
        <v>0</v>
      </c>
      <c r="GO20" s="110">
        <f t="shared" si="171"/>
        <v>0</v>
      </c>
      <c r="GP20" s="110">
        <f t="shared" si="172"/>
        <v>0</v>
      </c>
      <c r="GQ20" s="110">
        <f t="shared" si="173"/>
        <v>0</v>
      </c>
      <c r="GR20" s="110">
        <f t="shared" si="174"/>
        <v>0</v>
      </c>
      <c r="GS20" s="110">
        <f t="shared" si="175"/>
        <v>0</v>
      </c>
      <c r="GT20" s="110">
        <f t="shared" si="176"/>
        <v>0</v>
      </c>
      <c r="GU20" s="110">
        <f t="shared" si="177"/>
        <v>0</v>
      </c>
      <c r="GV20" s="110">
        <f t="shared" si="178"/>
        <v>0</v>
      </c>
      <c r="GW20" s="110">
        <f t="shared" si="179"/>
        <v>0</v>
      </c>
      <c r="GX20" s="110">
        <f t="shared" si="180"/>
        <v>0</v>
      </c>
      <c r="GY20" s="227">
        <f t="shared" si="181"/>
        <v>6221.9</v>
      </c>
      <c r="GZ20" s="226">
        <f t="shared" si="182"/>
        <v>6038.8</v>
      </c>
      <c r="HA20" s="226">
        <f t="shared" si="183"/>
        <v>3840.5</v>
      </c>
      <c r="HB20" s="226">
        <f t="shared" si="184"/>
        <v>2198.3000000000002</v>
      </c>
      <c r="HC20" s="226">
        <f t="shared" si="185"/>
        <v>36.4</v>
      </c>
      <c r="HD20" s="226">
        <f t="shared" si="186"/>
        <v>183.1</v>
      </c>
      <c r="HE20" s="115">
        <f t="shared" si="187"/>
        <v>50</v>
      </c>
      <c r="HF20" s="174">
        <v>53</v>
      </c>
      <c r="HG20" s="225">
        <f t="shared" si="1"/>
        <v>-3</v>
      </c>
      <c r="HH20" s="252">
        <v>11.25</v>
      </c>
      <c r="HI20" s="224">
        <v>21.5</v>
      </c>
      <c r="HJ20" s="221">
        <f t="shared" si="2"/>
        <v>6221.9</v>
      </c>
      <c r="HK20" s="221">
        <f t="shared" si="3"/>
        <v>6243.4</v>
      </c>
      <c r="HL20" s="223">
        <f t="shared" si="4"/>
        <v>3862</v>
      </c>
      <c r="HM20" s="221">
        <f t="shared" si="188"/>
        <v>2966.2</v>
      </c>
      <c r="HN20" s="252">
        <v>10.6</v>
      </c>
      <c r="HO20" s="221">
        <f t="shared" si="5"/>
        <v>23319.200000000001</v>
      </c>
      <c r="HP20" s="114">
        <v>6593.9</v>
      </c>
      <c r="HQ20" s="114">
        <v>128.4</v>
      </c>
      <c r="HR20" s="114">
        <f t="shared" si="189"/>
        <v>6465.5</v>
      </c>
      <c r="HS20" s="220">
        <f t="shared" si="6"/>
        <v>-350.5</v>
      </c>
      <c r="HT20" s="220">
        <f t="shared" si="7"/>
        <v>-106.9</v>
      </c>
      <c r="HU20" s="220">
        <f t="shared" si="8"/>
        <v>-243.6</v>
      </c>
      <c r="HV20" s="210">
        <f t="shared" si="9"/>
        <v>0</v>
      </c>
      <c r="HW20" s="251"/>
      <c r="HX20" s="251"/>
      <c r="HY20" s="221">
        <f t="shared" si="10"/>
        <v>6243.4</v>
      </c>
      <c r="HZ20" s="220">
        <f t="shared" si="11"/>
        <v>-350.5</v>
      </c>
      <c r="IA20" s="221">
        <f t="shared" si="12"/>
        <v>2884.1</v>
      </c>
      <c r="IB20" s="221">
        <f t="shared" si="13"/>
        <v>22673.7</v>
      </c>
    </row>
    <row r="21" spans="1:310" s="118" customFormat="1" ht="18.75" customHeight="1">
      <c r="A21" s="105" t="s">
        <v>134</v>
      </c>
      <c r="B21" s="105"/>
      <c r="C21" s="105"/>
      <c r="D21" s="232">
        <v>0</v>
      </c>
      <c r="E21" s="232">
        <v>0</v>
      </c>
      <c r="F21" s="231">
        <v>28</v>
      </c>
      <c r="G21" s="106">
        <v>0</v>
      </c>
      <c r="H21" s="231"/>
      <c r="I21" s="232">
        <v>0</v>
      </c>
      <c r="J21" s="231">
        <v>201</v>
      </c>
      <c r="K21" s="106">
        <v>0</v>
      </c>
      <c r="L21" s="231"/>
      <c r="M21" s="231"/>
      <c r="N21" s="231"/>
      <c r="O21" s="232">
        <v>0</v>
      </c>
      <c r="P21" s="106">
        <v>0</v>
      </c>
      <c r="Q21" s="231"/>
      <c r="R21" s="106">
        <v>0</v>
      </c>
      <c r="S21" s="231"/>
      <c r="T21" s="231"/>
      <c r="U21" s="231"/>
      <c r="V21" s="107">
        <v>0</v>
      </c>
      <c r="W21" s="107">
        <v>0</v>
      </c>
      <c r="X21" s="107">
        <v>0</v>
      </c>
      <c r="Y21" s="106">
        <v>0</v>
      </c>
      <c r="Z21" s="106">
        <v>0</v>
      </c>
      <c r="AA21" s="106">
        <v>0</v>
      </c>
      <c r="AB21" s="106">
        <v>0</v>
      </c>
      <c r="AC21" s="106">
        <v>0</v>
      </c>
      <c r="AD21" s="106">
        <v>0</v>
      </c>
      <c r="AE21" s="106">
        <v>0</v>
      </c>
      <c r="AF21" s="108">
        <v>0</v>
      </c>
      <c r="AG21" s="108">
        <v>0</v>
      </c>
      <c r="AH21" s="108">
        <v>0</v>
      </c>
      <c r="AI21" s="108">
        <v>0</v>
      </c>
      <c r="AJ21" s="231"/>
      <c r="AK21" s="108">
        <v>0</v>
      </c>
      <c r="AL21" s="230">
        <f t="shared" si="14"/>
        <v>28</v>
      </c>
      <c r="AM21" s="230">
        <f t="shared" si="15"/>
        <v>201</v>
      </c>
      <c r="AN21" s="230">
        <f t="shared" si="16"/>
        <v>229</v>
      </c>
      <c r="AO21" s="109">
        <f t="shared" si="17"/>
        <v>0</v>
      </c>
      <c r="AP21" s="110">
        <f t="shared" si="190"/>
        <v>0</v>
      </c>
      <c r="AQ21" s="110">
        <f t="shared" si="18"/>
        <v>0</v>
      </c>
      <c r="AR21" s="110">
        <f t="shared" si="19"/>
        <v>0</v>
      </c>
      <c r="AS21" s="110">
        <f t="shared" si="20"/>
        <v>0</v>
      </c>
      <c r="AT21" s="110">
        <f t="shared" si="21"/>
        <v>0</v>
      </c>
      <c r="AU21" s="110">
        <f t="shared" si="22"/>
        <v>0</v>
      </c>
      <c r="AV21" s="110">
        <f t="shared" si="23"/>
        <v>0</v>
      </c>
      <c r="AW21" s="110">
        <f t="shared" si="24"/>
        <v>0</v>
      </c>
      <c r="AX21" s="110">
        <f t="shared" si="25"/>
        <v>0</v>
      </c>
      <c r="AY21" s="110">
        <f t="shared" si="26"/>
        <v>1568.3</v>
      </c>
      <c r="AZ21" s="110">
        <f t="shared" si="27"/>
        <v>1495.8</v>
      </c>
      <c r="BA21" s="110">
        <f t="shared" si="28"/>
        <v>951.3</v>
      </c>
      <c r="BB21" s="110">
        <f t="shared" si="29"/>
        <v>544.5</v>
      </c>
      <c r="BC21" s="110">
        <f t="shared" si="30"/>
        <v>72.5</v>
      </c>
      <c r="BD21" s="110">
        <f t="shared" si="31"/>
        <v>0</v>
      </c>
      <c r="BE21" s="110">
        <f t="shared" si="32"/>
        <v>0</v>
      </c>
      <c r="BF21" s="110">
        <f t="shared" si="33"/>
        <v>0</v>
      </c>
      <c r="BG21" s="110">
        <f t="shared" si="34"/>
        <v>0</v>
      </c>
      <c r="BH21" s="110">
        <f t="shared" si="35"/>
        <v>0</v>
      </c>
      <c r="BI21" s="110">
        <f t="shared" si="36"/>
        <v>0</v>
      </c>
      <c r="BJ21" s="110">
        <f t="shared" si="37"/>
        <v>0</v>
      </c>
      <c r="BK21" s="110">
        <f t="shared" si="38"/>
        <v>0</v>
      </c>
      <c r="BL21" s="110">
        <f t="shared" si="39"/>
        <v>0</v>
      </c>
      <c r="BM21" s="110">
        <f t="shared" si="40"/>
        <v>0</v>
      </c>
      <c r="BN21" s="110">
        <f t="shared" si="41"/>
        <v>0</v>
      </c>
      <c r="BO21" s="110">
        <f t="shared" si="42"/>
        <v>0</v>
      </c>
      <c r="BP21" s="110">
        <f t="shared" si="43"/>
        <v>0</v>
      </c>
      <c r="BQ21" s="110">
        <f t="shared" si="44"/>
        <v>0</v>
      </c>
      <c r="BR21" s="110">
        <f t="shared" si="45"/>
        <v>0</v>
      </c>
      <c r="BS21" s="110">
        <f t="shared" si="46"/>
        <v>9903.1</v>
      </c>
      <c r="BT21" s="110">
        <f t="shared" si="47"/>
        <v>9336.9</v>
      </c>
      <c r="BU21" s="110">
        <f t="shared" si="48"/>
        <v>5937.9</v>
      </c>
      <c r="BV21" s="110">
        <f t="shared" si="49"/>
        <v>3399</v>
      </c>
      <c r="BW21" s="110">
        <f t="shared" si="50"/>
        <v>566.20000000000005</v>
      </c>
      <c r="BX21" s="110"/>
      <c r="BY21" s="110">
        <f t="shared" si="51"/>
        <v>0</v>
      </c>
      <c r="BZ21" s="110">
        <f t="shared" si="52"/>
        <v>0</v>
      </c>
      <c r="CA21" s="110">
        <f t="shared" si="53"/>
        <v>0</v>
      </c>
      <c r="CB21" s="110">
        <f t="shared" si="54"/>
        <v>0</v>
      </c>
      <c r="CC21" s="110">
        <f t="shared" si="55"/>
        <v>0</v>
      </c>
      <c r="CD21" s="110">
        <f t="shared" si="56"/>
        <v>0</v>
      </c>
      <c r="CE21" s="110">
        <f t="shared" si="57"/>
        <v>0</v>
      </c>
      <c r="CF21" s="110">
        <f t="shared" si="58"/>
        <v>0</v>
      </c>
      <c r="CG21" s="110">
        <f t="shared" si="59"/>
        <v>0</v>
      </c>
      <c r="CH21" s="229">
        <f t="shared" si="60"/>
        <v>0</v>
      </c>
      <c r="CI21" s="110">
        <f t="shared" si="61"/>
        <v>0</v>
      </c>
      <c r="CJ21" s="110">
        <f t="shared" si="62"/>
        <v>0</v>
      </c>
      <c r="CK21" s="110">
        <f t="shared" si="63"/>
        <v>0</v>
      </c>
      <c r="CL21" s="110">
        <f t="shared" si="64"/>
        <v>0</v>
      </c>
      <c r="CM21" s="229">
        <f t="shared" si="65"/>
        <v>0</v>
      </c>
      <c r="CN21" s="110">
        <f t="shared" si="66"/>
        <v>0</v>
      </c>
      <c r="CO21" s="110">
        <f t="shared" si="67"/>
        <v>0</v>
      </c>
      <c r="CP21" s="110">
        <f t="shared" si="68"/>
        <v>0</v>
      </c>
      <c r="CQ21" s="110">
        <f t="shared" si="69"/>
        <v>0</v>
      </c>
      <c r="CR21" s="229">
        <f t="shared" si="70"/>
        <v>0</v>
      </c>
      <c r="CS21" s="110">
        <f t="shared" si="71"/>
        <v>0</v>
      </c>
      <c r="CT21" s="110">
        <f t="shared" si="72"/>
        <v>0</v>
      </c>
      <c r="CU21" s="110">
        <f t="shared" si="73"/>
        <v>0</v>
      </c>
      <c r="CV21" s="110">
        <f t="shared" si="74"/>
        <v>0</v>
      </c>
      <c r="CW21" s="229">
        <f t="shared" si="75"/>
        <v>0</v>
      </c>
      <c r="CX21" s="110">
        <f t="shared" si="76"/>
        <v>0</v>
      </c>
      <c r="CY21" s="110">
        <f t="shared" si="77"/>
        <v>0</v>
      </c>
      <c r="CZ21" s="110">
        <f t="shared" si="78"/>
        <v>0</v>
      </c>
      <c r="DA21" s="110">
        <f t="shared" si="79"/>
        <v>0</v>
      </c>
      <c r="DB21" s="110">
        <f t="shared" si="80"/>
        <v>0</v>
      </c>
      <c r="DC21" s="110">
        <f t="shared" si="81"/>
        <v>0</v>
      </c>
      <c r="DD21" s="110">
        <f t="shared" si="82"/>
        <v>0</v>
      </c>
      <c r="DE21" s="110">
        <f t="shared" si="83"/>
        <v>0</v>
      </c>
      <c r="DF21" s="110">
        <f t="shared" si="84"/>
        <v>0</v>
      </c>
      <c r="DG21" s="110">
        <f t="shared" si="85"/>
        <v>0</v>
      </c>
      <c r="DH21" s="110">
        <f t="shared" si="86"/>
        <v>0</v>
      </c>
      <c r="DI21" s="110">
        <f t="shared" si="87"/>
        <v>0</v>
      </c>
      <c r="DJ21" s="110">
        <f t="shared" si="88"/>
        <v>0</v>
      </c>
      <c r="DK21" s="110">
        <f t="shared" si="89"/>
        <v>0</v>
      </c>
      <c r="DL21" s="110">
        <f t="shared" si="90"/>
        <v>0</v>
      </c>
      <c r="DM21" s="110">
        <f t="shared" si="91"/>
        <v>0</v>
      </c>
      <c r="DN21" s="110">
        <f t="shared" si="92"/>
        <v>0</v>
      </c>
      <c r="DO21" s="110">
        <f t="shared" si="93"/>
        <v>0</v>
      </c>
      <c r="DP21" s="110">
        <f t="shared" si="94"/>
        <v>0</v>
      </c>
      <c r="DQ21" s="110">
        <f t="shared" si="95"/>
        <v>0</v>
      </c>
      <c r="DR21" s="110">
        <f t="shared" si="96"/>
        <v>0</v>
      </c>
      <c r="DS21" s="110">
        <f t="shared" si="97"/>
        <v>0</v>
      </c>
      <c r="DT21" s="110">
        <f t="shared" si="98"/>
        <v>0</v>
      </c>
      <c r="DU21" s="110">
        <f t="shared" si="99"/>
        <v>0</v>
      </c>
      <c r="DV21" s="110">
        <f t="shared" si="100"/>
        <v>0</v>
      </c>
      <c r="DW21" s="111">
        <f t="shared" si="101"/>
        <v>0</v>
      </c>
      <c r="DX21" s="112">
        <f t="shared" si="102"/>
        <v>0</v>
      </c>
      <c r="DY21" s="110">
        <f t="shared" si="103"/>
        <v>0</v>
      </c>
      <c r="DZ21" s="110">
        <f t="shared" si="104"/>
        <v>0</v>
      </c>
      <c r="EA21" s="112">
        <f t="shared" si="105"/>
        <v>0</v>
      </c>
      <c r="EB21" s="112">
        <f t="shared" si="106"/>
        <v>0</v>
      </c>
      <c r="EC21" s="112">
        <f t="shared" si="107"/>
        <v>0</v>
      </c>
      <c r="ED21" s="110">
        <f t="shared" si="108"/>
        <v>0</v>
      </c>
      <c r="EE21" s="110">
        <f t="shared" si="109"/>
        <v>0</v>
      </c>
      <c r="EF21" s="112">
        <f t="shared" si="110"/>
        <v>0</v>
      </c>
      <c r="EG21" s="112">
        <f t="shared" si="111"/>
        <v>0</v>
      </c>
      <c r="EH21" s="112">
        <f t="shared" si="112"/>
        <v>0</v>
      </c>
      <c r="EI21" s="110">
        <f t="shared" si="113"/>
        <v>0</v>
      </c>
      <c r="EJ21" s="110">
        <f t="shared" si="114"/>
        <v>0</v>
      </c>
      <c r="EK21" s="112">
        <f t="shared" si="115"/>
        <v>0</v>
      </c>
      <c r="EL21" s="112">
        <f t="shared" si="116"/>
        <v>0</v>
      </c>
      <c r="EM21" s="112">
        <f t="shared" si="117"/>
        <v>0</v>
      </c>
      <c r="EN21" s="110">
        <f t="shared" si="118"/>
        <v>0</v>
      </c>
      <c r="EO21" s="110">
        <f t="shared" si="119"/>
        <v>0</v>
      </c>
      <c r="EP21" s="112">
        <f t="shared" si="120"/>
        <v>0</v>
      </c>
      <c r="EQ21" s="112">
        <f t="shared" si="121"/>
        <v>0</v>
      </c>
      <c r="ER21" s="112">
        <f t="shared" si="122"/>
        <v>0</v>
      </c>
      <c r="ES21" s="110">
        <f t="shared" si="123"/>
        <v>0</v>
      </c>
      <c r="ET21" s="110">
        <f t="shared" si="124"/>
        <v>0</v>
      </c>
      <c r="EU21" s="112">
        <f t="shared" si="125"/>
        <v>0</v>
      </c>
      <c r="EV21" s="112">
        <f t="shared" si="126"/>
        <v>0</v>
      </c>
      <c r="EW21" s="112">
        <f t="shared" si="127"/>
        <v>0</v>
      </c>
      <c r="EX21" s="110">
        <f t="shared" si="128"/>
        <v>0</v>
      </c>
      <c r="EY21" s="110">
        <f t="shared" si="129"/>
        <v>0</v>
      </c>
      <c r="EZ21" s="112">
        <f t="shared" si="130"/>
        <v>0</v>
      </c>
      <c r="FA21" s="112">
        <f t="shared" si="131"/>
        <v>0</v>
      </c>
      <c r="FB21" s="112">
        <f t="shared" si="132"/>
        <v>0</v>
      </c>
      <c r="FC21" s="110">
        <f t="shared" si="133"/>
        <v>0</v>
      </c>
      <c r="FD21" s="110">
        <f t="shared" si="134"/>
        <v>0</v>
      </c>
      <c r="FE21" s="112">
        <f t="shared" si="135"/>
        <v>0</v>
      </c>
      <c r="FF21" s="112">
        <f t="shared" si="136"/>
        <v>0</v>
      </c>
      <c r="FG21" s="112">
        <f t="shared" si="137"/>
        <v>0</v>
      </c>
      <c r="FH21" s="110">
        <f t="shared" si="138"/>
        <v>0</v>
      </c>
      <c r="FI21" s="110">
        <f t="shared" si="139"/>
        <v>0</v>
      </c>
      <c r="FJ21" s="113">
        <f t="shared" si="140"/>
        <v>0</v>
      </c>
      <c r="FK21" s="228">
        <f t="shared" si="141"/>
        <v>0</v>
      </c>
      <c r="FL21" s="110">
        <f t="shared" si="142"/>
        <v>0</v>
      </c>
      <c r="FM21" s="110">
        <f t="shared" si="143"/>
        <v>0</v>
      </c>
      <c r="FN21" s="110">
        <f t="shared" si="144"/>
        <v>0</v>
      </c>
      <c r="FO21" s="110">
        <f t="shared" si="145"/>
        <v>0</v>
      </c>
      <c r="FP21" s="110">
        <f t="shared" si="146"/>
        <v>0</v>
      </c>
      <c r="FQ21" s="110">
        <f t="shared" si="147"/>
        <v>0</v>
      </c>
      <c r="FR21" s="110">
        <f t="shared" si="148"/>
        <v>0</v>
      </c>
      <c r="FS21" s="110">
        <f t="shared" si="149"/>
        <v>0</v>
      </c>
      <c r="FT21" s="110">
        <f t="shared" si="150"/>
        <v>0</v>
      </c>
      <c r="FU21" s="110">
        <f t="shared" si="151"/>
        <v>0</v>
      </c>
      <c r="FV21" s="110">
        <f t="shared" si="152"/>
        <v>0</v>
      </c>
      <c r="FW21" s="110">
        <f t="shared" si="153"/>
        <v>0</v>
      </c>
      <c r="FX21" s="110">
        <f t="shared" si="154"/>
        <v>0</v>
      </c>
      <c r="FY21" s="110">
        <f t="shared" si="155"/>
        <v>0</v>
      </c>
      <c r="FZ21" s="110">
        <f t="shared" si="156"/>
        <v>0</v>
      </c>
      <c r="GA21" s="110">
        <f t="shared" si="157"/>
        <v>0</v>
      </c>
      <c r="GB21" s="110">
        <f t="shared" si="158"/>
        <v>0</v>
      </c>
      <c r="GC21" s="110">
        <f t="shared" si="159"/>
        <v>0</v>
      </c>
      <c r="GD21" s="110">
        <f t="shared" si="160"/>
        <v>0</v>
      </c>
      <c r="GE21" s="110">
        <f t="shared" si="161"/>
        <v>0</v>
      </c>
      <c r="GF21" s="110">
        <f t="shared" si="162"/>
        <v>0</v>
      </c>
      <c r="GG21" s="110">
        <f t="shared" si="163"/>
        <v>0</v>
      </c>
      <c r="GH21" s="110">
        <f t="shared" si="164"/>
        <v>0</v>
      </c>
      <c r="GI21" s="110">
        <f t="shared" si="165"/>
        <v>0</v>
      </c>
      <c r="GJ21" s="110">
        <f t="shared" si="166"/>
        <v>0</v>
      </c>
      <c r="GK21" s="110">
        <f t="shared" si="167"/>
        <v>0</v>
      </c>
      <c r="GL21" s="110">
        <f t="shared" si="168"/>
        <v>0</v>
      </c>
      <c r="GM21" s="110">
        <f t="shared" si="169"/>
        <v>0</v>
      </c>
      <c r="GN21" s="110">
        <f t="shared" si="170"/>
        <v>0</v>
      </c>
      <c r="GO21" s="110">
        <f t="shared" si="171"/>
        <v>0</v>
      </c>
      <c r="GP21" s="110">
        <f t="shared" si="172"/>
        <v>0</v>
      </c>
      <c r="GQ21" s="110">
        <f t="shared" si="173"/>
        <v>0</v>
      </c>
      <c r="GR21" s="110">
        <f t="shared" si="174"/>
        <v>0</v>
      </c>
      <c r="GS21" s="110">
        <f t="shared" si="175"/>
        <v>0</v>
      </c>
      <c r="GT21" s="110">
        <f t="shared" si="176"/>
        <v>0</v>
      </c>
      <c r="GU21" s="110">
        <f t="shared" si="177"/>
        <v>0</v>
      </c>
      <c r="GV21" s="110">
        <f t="shared" si="178"/>
        <v>0</v>
      </c>
      <c r="GW21" s="110">
        <f t="shared" si="179"/>
        <v>0</v>
      </c>
      <c r="GX21" s="110">
        <f t="shared" si="180"/>
        <v>0</v>
      </c>
      <c r="GY21" s="227">
        <f t="shared" si="181"/>
        <v>11471.4</v>
      </c>
      <c r="GZ21" s="226">
        <f t="shared" si="182"/>
        <v>10832.7</v>
      </c>
      <c r="HA21" s="226">
        <f t="shared" si="183"/>
        <v>6889.2</v>
      </c>
      <c r="HB21" s="226">
        <f t="shared" si="184"/>
        <v>3943.5</v>
      </c>
      <c r="HC21" s="226">
        <f t="shared" si="185"/>
        <v>36.4</v>
      </c>
      <c r="HD21" s="226">
        <f t="shared" si="186"/>
        <v>638.70000000000005</v>
      </c>
      <c r="HE21" s="115">
        <f t="shared" si="187"/>
        <v>229</v>
      </c>
      <c r="HF21" s="174">
        <v>239</v>
      </c>
      <c r="HG21" s="225">
        <f t="shared" si="1"/>
        <v>-10</v>
      </c>
      <c r="HH21" s="252">
        <v>24.5</v>
      </c>
      <c r="HI21" s="224">
        <v>46.8</v>
      </c>
      <c r="HJ21" s="221">
        <f t="shared" si="2"/>
        <v>11471.4</v>
      </c>
      <c r="HK21" s="221">
        <f t="shared" si="3"/>
        <v>11518.2</v>
      </c>
      <c r="HL21" s="223">
        <f t="shared" si="4"/>
        <v>6936</v>
      </c>
      <c r="HM21" s="221">
        <f t="shared" si="188"/>
        <v>5327.2</v>
      </c>
      <c r="HN21" s="252">
        <v>16</v>
      </c>
      <c r="HO21" s="221">
        <f t="shared" si="5"/>
        <v>27745.8</v>
      </c>
      <c r="HP21" s="114">
        <v>12068</v>
      </c>
      <c r="HQ21" s="114">
        <v>279.7</v>
      </c>
      <c r="HR21" s="114">
        <f t="shared" si="189"/>
        <v>11788.3</v>
      </c>
      <c r="HS21" s="220">
        <f t="shared" si="6"/>
        <v>-549.79999999999995</v>
      </c>
      <c r="HT21" s="220">
        <f t="shared" si="7"/>
        <v>-232.9</v>
      </c>
      <c r="HU21" s="220">
        <f t="shared" si="8"/>
        <v>-316.89999999999998</v>
      </c>
      <c r="HV21" s="210">
        <f t="shared" si="9"/>
        <v>0</v>
      </c>
      <c r="HW21" s="251"/>
      <c r="HX21" s="251"/>
      <c r="HY21" s="221">
        <f t="shared" si="10"/>
        <v>11518.2</v>
      </c>
      <c r="HZ21" s="220">
        <f t="shared" si="11"/>
        <v>-549.79999999999995</v>
      </c>
      <c r="IA21" s="221">
        <f t="shared" si="12"/>
        <v>5148.3</v>
      </c>
      <c r="IB21" s="221">
        <f t="shared" si="13"/>
        <v>26814.1</v>
      </c>
      <c r="IC21" s="67"/>
      <c r="ID21" s="67"/>
      <c r="IE21" s="67"/>
      <c r="IF21" s="67"/>
      <c r="IG21" s="67"/>
      <c r="IH21" s="67"/>
      <c r="II21" s="67"/>
      <c r="IJ21" s="67"/>
      <c r="IK21" s="67"/>
      <c r="IL21" s="67"/>
      <c r="IM21" s="67"/>
      <c r="IN21" s="67"/>
      <c r="IO21" s="67"/>
      <c r="IP21" s="67"/>
      <c r="IQ21" s="67"/>
      <c r="IR21" s="67"/>
      <c r="IS21" s="67"/>
      <c r="IT21" s="67"/>
      <c r="IU21" s="67"/>
      <c r="IV21" s="67"/>
      <c r="IW21" s="67"/>
      <c r="IX21" s="67"/>
      <c r="IY21" s="67"/>
      <c r="IZ21" s="67"/>
      <c r="JA21" s="67"/>
      <c r="JB21" s="67"/>
      <c r="JC21" s="67"/>
      <c r="JD21" s="67"/>
      <c r="JE21" s="67"/>
      <c r="JF21" s="67"/>
      <c r="JG21" s="67"/>
      <c r="JH21" s="67"/>
      <c r="JI21" s="67"/>
      <c r="JJ21" s="67"/>
      <c r="JK21" s="67"/>
      <c r="JL21" s="67"/>
      <c r="JM21" s="67"/>
      <c r="JN21" s="67"/>
      <c r="JO21" s="67"/>
      <c r="JP21" s="67"/>
      <c r="JQ21" s="67"/>
      <c r="JR21" s="67"/>
      <c r="JS21" s="67"/>
      <c r="JT21" s="67"/>
      <c r="JU21" s="67"/>
      <c r="JV21" s="67"/>
      <c r="JW21" s="67"/>
      <c r="JX21" s="67"/>
      <c r="JY21" s="67"/>
      <c r="JZ21" s="67"/>
      <c r="KA21" s="67"/>
      <c r="KB21" s="67"/>
      <c r="KC21" s="67"/>
      <c r="KD21" s="67"/>
      <c r="KE21" s="67"/>
      <c r="KF21" s="67"/>
      <c r="KG21" s="67"/>
      <c r="KH21" s="67"/>
      <c r="KI21" s="67"/>
      <c r="KJ21" s="67"/>
      <c r="KK21" s="67"/>
      <c r="KL21" s="67"/>
      <c r="KM21" s="67"/>
      <c r="KN21" s="67"/>
      <c r="KO21" s="67"/>
      <c r="KP21" s="67"/>
      <c r="KQ21" s="67"/>
      <c r="KR21" s="67"/>
      <c r="KS21" s="67"/>
      <c r="KT21" s="67"/>
      <c r="KU21" s="67"/>
      <c r="KV21" s="67"/>
      <c r="KW21" s="67"/>
      <c r="KX21" s="67"/>
    </row>
    <row r="22" spans="1:310">
      <c r="A22" s="105" t="s">
        <v>135</v>
      </c>
      <c r="B22" s="105"/>
      <c r="C22" s="105"/>
      <c r="D22" s="232">
        <v>0</v>
      </c>
      <c r="E22" s="232">
        <v>0</v>
      </c>
      <c r="F22" s="231">
        <v>42</v>
      </c>
      <c r="G22" s="106">
        <v>0</v>
      </c>
      <c r="H22" s="231"/>
      <c r="I22" s="232">
        <v>0</v>
      </c>
      <c r="J22" s="231">
        <v>266</v>
      </c>
      <c r="K22" s="106">
        <v>0</v>
      </c>
      <c r="L22" s="231"/>
      <c r="M22" s="231"/>
      <c r="N22" s="231"/>
      <c r="O22" s="232">
        <v>0</v>
      </c>
      <c r="P22" s="106">
        <v>0</v>
      </c>
      <c r="Q22" s="231"/>
      <c r="R22" s="106">
        <v>0</v>
      </c>
      <c r="S22" s="231"/>
      <c r="T22" s="231"/>
      <c r="U22" s="231"/>
      <c r="V22" s="107">
        <v>0</v>
      </c>
      <c r="W22" s="107">
        <v>0</v>
      </c>
      <c r="X22" s="107">
        <v>0</v>
      </c>
      <c r="Y22" s="106">
        <v>0</v>
      </c>
      <c r="Z22" s="106">
        <v>0</v>
      </c>
      <c r="AA22" s="106">
        <v>0</v>
      </c>
      <c r="AB22" s="106">
        <v>0</v>
      </c>
      <c r="AC22" s="106">
        <v>0</v>
      </c>
      <c r="AD22" s="106">
        <v>0</v>
      </c>
      <c r="AE22" s="106">
        <v>0</v>
      </c>
      <c r="AF22" s="108">
        <v>0</v>
      </c>
      <c r="AG22" s="108">
        <v>0</v>
      </c>
      <c r="AH22" s="108">
        <v>0</v>
      </c>
      <c r="AI22" s="108">
        <v>0</v>
      </c>
      <c r="AJ22" s="231"/>
      <c r="AK22" s="108">
        <v>0</v>
      </c>
      <c r="AL22" s="230">
        <f t="shared" si="14"/>
        <v>42</v>
      </c>
      <c r="AM22" s="230">
        <f t="shared" si="15"/>
        <v>266</v>
      </c>
      <c r="AN22" s="230">
        <f t="shared" si="16"/>
        <v>308</v>
      </c>
      <c r="AO22" s="109">
        <f t="shared" si="17"/>
        <v>0</v>
      </c>
      <c r="AP22" s="110">
        <f t="shared" si="190"/>
        <v>0</v>
      </c>
      <c r="AQ22" s="110">
        <f t="shared" si="18"/>
        <v>0</v>
      </c>
      <c r="AR22" s="110">
        <f t="shared" si="19"/>
        <v>0</v>
      </c>
      <c r="AS22" s="110">
        <f t="shared" si="20"/>
        <v>0</v>
      </c>
      <c r="AT22" s="110">
        <f t="shared" si="21"/>
        <v>0</v>
      </c>
      <c r="AU22" s="110">
        <f t="shared" si="22"/>
        <v>0</v>
      </c>
      <c r="AV22" s="110">
        <f t="shared" si="23"/>
        <v>0</v>
      </c>
      <c r="AW22" s="110">
        <f t="shared" si="24"/>
        <v>0</v>
      </c>
      <c r="AX22" s="110">
        <f t="shared" si="25"/>
        <v>0</v>
      </c>
      <c r="AY22" s="110">
        <f t="shared" si="26"/>
        <v>2352.5</v>
      </c>
      <c r="AZ22" s="110">
        <f t="shared" si="27"/>
        <v>2243.6</v>
      </c>
      <c r="BA22" s="110">
        <f t="shared" si="28"/>
        <v>1426.9</v>
      </c>
      <c r="BB22" s="110">
        <f t="shared" si="29"/>
        <v>816.7</v>
      </c>
      <c r="BC22" s="110">
        <f t="shared" si="30"/>
        <v>108.9</v>
      </c>
      <c r="BD22" s="110">
        <f t="shared" si="31"/>
        <v>0</v>
      </c>
      <c r="BE22" s="110">
        <f t="shared" si="32"/>
        <v>0</v>
      </c>
      <c r="BF22" s="110">
        <f t="shared" si="33"/>
        <v>0</v>
      </c>
      <c r="BG22" s="110">
        <f t="shared" si="34"/>
        <v>0</v>
      </c>
      <c r="BH22" s="110">
        <f t="shared" si="35"/>
        <v>0</v>
      </c>
      <c r="BI22" s="110">
        <f t="shared" si="36"/>
        <v>0</v>
      </c>
      <c r="BJ22" s="110">
        <f t="shared" si="37"/>
        <v>0</v>
      </c>
      <c r="BK22" s="110">
        <f t="shared" si="38"/>
        <v>0</v>
      </c>
      <c r="BL22" s="110">
        <f t="shared" si="39"/>
        <v>0</v>
      </c>
      <c r="BM22" s="110">
        <f t="shared" si="40"/>
        <v>0</v>
      </c>
      <c r="BN22" s="110">
        <f t="shared" si="41"/>
        <v>0</v>
      </c>
      <c r="BO22" s="110">
        <f t="shared" si="42"/>
        <v>0</v>
      </c>
      <c r="BP22" s="110">
        <f t="shared" si="43"/>
        <v>0</v>
      </c>
      <c r="BQ22" s="110">
        <f t="shared" si="44"/>
        <v>0</v>
      </c>
      <c r="BR22" s="110">
        <f t="shared" si="45"/>
        <v>0</v>
      </c>
      <c r="BS22" s="110">
        <f t="shared" si="46"/>
        <v>13105.6</v>
      </c>
      <c r="BT22" s="110">
        <f t="shared" si="47"/>
        <v>12356.2</v>
      </c>
      <c r="BU22" s="110">
        <f t="shared" si="48"/>
        <v>7858.2</v>
      </c>
      <c r="BV22" s="110">
        <f t="shared" si="49"/>
        <v>4498</v>
      </c>
      <c r="BW22" s="110">
        <f t="shared" si="50"/>
        <v>749.4</v>
      </c>
      <c r="BX22" s="110"/>
      <c r="BY22" s="110">
        <f t="shared" si="51"/>
        <v>0</v>
      </c>
      <c r="BZ22" s="110">
        <f t="shared" si="52"/>
        <v>0</v>
      </c>
      <c r="CA22" s="110">
        <f t="shared" si="53"/>
        <v>0</v>
      </c>
      <c r="CB22" s="110">
        <f t="shared" si="54"/>
        <v>0</v>
      </c>
      <c r="CC22" s="110">
        <f t="shared" si="55"/>
        <v>0</v>
      </c>
      <c r="CD22" s="110">
        <f t="shared" si="56"/>
        <v>0</v>
      </c>
      <c r="CE22" s="110">
        <f t="shared" si="57"/>
        <v>0</v>
      </c>
      <c r="CF22" s="110">
        <f t="shared" si="58"/>
        <v>0</v>
      </c>
      <c r="CG22" s="110">
        <f t="shared" si="59"/>
        <v>0</v>
      </c>
      <c r="CH22" s="229">
        <f t="shared" si="60"/>
        <v>0</v>
      </c>
      <c r="CI22" s="110">
        <f t="shared" si="61"/>
        <v>0</v>
      </c>
      <c r="CJ22" s="110">
        <f t="shared" si="62"/>
        <v>0</v>
      </c>
      <c r="CK22" s="110">
        <f t="shared" si="63"/>
        <v>0</v>
      </c>
      <c r="CL22" s="110">
        <f t="shared" si="64"/>
        <v>0</v>
      </c>
      <c r="CM22" s="229">
        <f t="shared" si="65"/>
        <v>0</v>
      </c>
      <c r="CN22" s="110">
        <f t="shared" si="66"/>
        <v>0</v>
      </c>
      <c r="CO22" s="110">
        <f t="shared" si="67"/>
        <v>0</v>
      </c>
      <c r="CP22" s="110">
        <f t="shared" si="68"/>
        <v>0</v>
      </c>
      <c r="CQ22" s="110">
        <f t="shared" si="69"/>
        <v>0</v>
      </c>
      <c r="CR22" s="229">
        <f t="shared" si="70"/>
        <v>0</v>
      </c>
      <c r="CS22" s="110">
        <f t="shared" si="71"/>
        <v>0</v>
      </c>
      <c r="CT22" s="110">
        <f t="shared" si="72"/>
        <v>0</v>
      </c>
      <c r="CU22" s="110">
        <f t="shared" si="73"/>
        <v>0</v>
      </c>
      <c r="CV22" s="110">
        <f t="shared" si="74"/>
        <v>0</v>
      </c>
      <c r="CW22" s="229">
        <f t="shared" si="75"/>
        <v>0</v>
      </c>
      <c r="CX22" s="110">
        <f t="shared" si="76"/>
        <v>0</v>
      </c>
      <c r="CY22" s="110">
        <f t="shared" si="77"/>
        <v>0</v>
      </c>
      <c r="CZ22" s="110">
        <f t="shared" si="78"/>
        <v>0</v>
      </c>
      <c r="DA22" s="110">
        <f t="shared" si="79"/>
        <v>0</v>
      </c>
      <c r="DB22" s="110">
        <f t="shared" si="80"/>
        <v>0</v>
      </c>
      <c r="DC22" s="110">
        <f t="shared" si="81"/>
        <v>0</v>
      </c>
      <c r="DD22" s="110">
        <f t="shared" si="82"/>
        <v>0</v>
      </c>
      <c r="DE22" s="110">
        <f t="shared" si="83"/>
        <v>0</v>
      </c>
      <c r="DF22" s="110">
        <f t="shared" si="84"/>
        <v>0</v>
      </c>
      <c r="DG22" s="110">
        <f t="shared" si="85"/>
        <v>0</v>
      </c>
      <c r="DH22" s="110">
        <f t="shared" si="86"/>
        <v>0</v>
      </c>
      <c r="DI22" s="110">
        <f t="shared" si="87"/>
        <v>0</v>
      </c>
      <c r="DJ22" s="110">
        <f t="shared" si="88"/>
        <v>0</v>
      </c>
      <c r="DK22" s="110">
        <f t="shared" si="89"/>
        <v>0</v>
      </c>
      <c r="DL22" s="110">
        <f t="shared" si="90"/>
        <v>0</v>
      </c>
      <c r="DM22" s="110">
        <f t="shared" si="91"/>
        <v>0</v>
      </c>
      <c r="DN22" s="110">
        <f t="shared" si="92"/>
        <v>0</v>
      </c>
      <c r="DO22" s="110">
        <f t="shared" si="93"/>
        <v>0</v>
      </c>
      <c r="DP22" s="110">
        <f t="shared" si="94"/>
        <v>0</v>
      </c>
      <c r="DQ22" s="110">
        <f t="shared" si="95"/>
        <v>0</v>
      </c>
      <c r="DR22" s="110">
        <f t="shared" si="96"/>
        <v>0</v>
      </c>
      <c r="DS22" s="110">
        <f t="shared" si="97"/>
        <v>0</v>
      </c>
      <c r="DT22" s="110">
        <f t="shared" si="98"/>
        <v>0</v>
      </c>
      <c r="DU22" s="110">
        <f t="shared" si="99"/>
        <v>0</v>
      </c>
      <c r="DV22" s="110">
        <f t="shared" si="100"/>
        <v>0</v>
      </c>
      <c r="DW22" s="111">
        <f t="shared" si="101"/>
        <v>0</v>
      </c>
      <c r="DX22" s="112">
        <f t="shared" si="102"/>
        <v>0</v>
      </c>
      <c r="DY22" s="110">
        <f t="shared" si="103"/>
        <v>0</v>
      </c>
      <c r="DZ22" s="110">
        <f t="shared" si="104"/>
        <v>0</v>
      </c>
      <c r="EA22" s="112">
        <f t="shared" si="105"/>
        <v>0</v>
      </c>
      <c r="EB22" s="112">
        <f t="shared" si="106"/>
        <v>0</v>
      </c>
      <c r="EC22" s="112">
        <f t="shared" si="107"/>
        <v>0</v>
      </c>
      <c r="ED22" s="110">
        <f t="shared" si="108"/>
        <v>0</v>
      </c>
      <c r="EE22" s="110">
        <f t="shared" si="109"/>
        <v>0</v>
      </c>
      <c r="EF22" s="112">
        <f t="shared" si="110"/>
        <v>0</v>
      </c>
      <c r="EG22" s="112">
        <f t="shared" si="111"/>
        <v>0</v>
      </c>
      <c r="EH22" s="112">
        <f t="shared" si="112"/>
        <v>0</v>
      </c>
      <c r="EI22" s="110">
        <f t="shared" si="113"/>
        <v>0</v>
      </c>
      <c r="EJ22" s="110">
        <f t="shared" si="114"/>
        <v>0</v>
      </c>
      <c r="EK22" s="112">
        <f t="shared" si="115"/>
        <v>0</v>
      </c>
      <c r="EL22" s="112">
        <f t="shared" si="116"/>
        <v>0</v>
      </c>
      <c r="EM22" s="112">
        <f t="shared" si="117"/>
        <v>0</v>
      </c>
      <c r="EN22" s="110">
        <f t="shared" si="118"/>
        <v>0</v>
      </c>
      <c r="EO22" s="110">
        <f t="shared" si="119"/>
        <v>0</v>
      </c>
      <c r="EP22" s="112">
        <f t="shared" si="120"/>
        <v>0</v>
      </c>
      <c r="EQ22" s="112">
        <f t="shared" si="121"/>
        <v>0</v>
      </c>
      <c r="ER22" s="112">
        <f t="shared" si="122"/>
        <v>0</v>
      </c>
      <c r="ES22" s="110">
        <f t="shared" si="123"/>
        <v>0</v>
      </c>
      <c r="ET22" s="110">
        <f t="shared" si="124"/>
        <v>0</v>
      </c>
      <c r="EU22" s="112">
        <f t="shared" si="125"/>
        <v>0</v>
      </c>
      <c r="EV22" s="112">
        <f t="shared" si="126"/>
        <v>0</v>
      </c>
      <c r="EW22" s="112">
        <f t="shared" si="127"/>
        <v>0</v>
      </c>
      <c r="EX22" s="110">
        <f t="shared" si="128"/>
        <v>0</v>
      </c>
      <c r="EY22" s="110">
        <f t="shared" si="129"/>
        <v>0</v>
      </c>
      <c r="EZ22" s="112">
        <f t="shared" si="130"/>
        <v>0</v>
      </c>
      <c r="FA22" s="112">
        <f t="shared" si="131"/>
        <v>0</v>
      </c>
      <c r="FB22" s="112">
        <f t="shared" si="132"/>
        <v>0</v>
      </c>
      <c r="FC22" s="110">
        <f t="shared" si="133"/>
        <v>0</v>
      </c>
      <c r="FD22" s="110">
        <f t="shared" si="134"/>
        <v>0</v>
      </c>
      <c r="FE22" s="112">
        <f t="shared" si="135"/>
        <v>0</v>
      </c>
      <c r="FF22" s="112">
        <f t="shared" si="136"/>
        <v>0</v>
      </c>
      <c r="FG22" s="112">
        <f t="shared" si="137"/>
        <v>0</v>
      </c>
      <c r="FH22" s="110">
        <f t="shared" si="138"/>
        <v>0</v>
      </c>
      <c r="FI22" s="110">
        <f t="shared" si="139"/>
        <v>0</v>
      </c>
      <c r="FJ22" s="113">
        <f t="shared" si="140"/>
        <v>0</v>
      </c>
      <c r="FK22" s="228">
        <f t="shared" si="141"/>
        <v>0</v>
      </c>
      <c r="FL22" s="110">
        <f t="shared" si="142"/>
        <v>0</v>
      </c>
      <c r="FM22" s="110">
        <f t="shared" si="143"/>
        <v>0</v>
      </c>
      <c r="FN22" s="110">
        <f t="shared" si="144"/>
        <v>0</v>
      </c>
      <c r="FO22" s="110">
        <f t="shared" si="145"/>
        <v>0</v>
      </c>
      <c r="FP22" s="110">
        <f t="shared" si="146"/>
        <v>0</v>
      </c>
      <c r="FQ22" s="110">
        <f t="shared" si="147"/>
        <v>0</v>
      </c>
      <c r="FR22" s="110">
        <f t="shared" si="148"/>
        <v>0</v>
      </c>
      <c r="FS22" s="110">
        <f t="shared" si="149"/>
        <v>0</v>
      </c>
      <c r="FT22" s="110">
        <f t="shared" si="150"/>
        <v>0</v>
      </c>
      <c r="FU22" s="110">
        <f t="shared" si="151"/>
        <v>0</v>
      </c>
      <c r="FV22" s="110">
        <f t="shared" si="152"/>
        <v>0</v>
      </c>
      <c r="FW22" s="110">
        <f t="shared" si="153"/>
        <v>0</v>
      </c>
      <c r="FX22" s="110">
        <f t="shared" si="154"/>
        <v>0</v>
      </c>
      <c r="FY22" s="110">
        <f t="shared" si="155"/>
        <v>0</v>
      </c>
      <c r="FZ22" s="110">
        <f t="shared" si="156"/>
        <v>0</v>
      </c>
      <c r="GA22" s="110">
        <f t="shared" si="157"/>
        <v>0</v>
      </c>
      <c r="GB22" s="110">
        <f t="shared" si="158"/>
        <v>0</v>
      </c>
      <c r="GC22" s="110">
        <f t="shared" si="159"/>
        <v>0</v>
      </c>
      <c r="GD22" s="110">
        <f t="shared" si="160"/>
        <v>0</v>
      </c>
      <c r="GE22" s="110">
        <f t="shared" si="161"/>
        <v>0</v>
      </c>
      <c r="GF22" s="110">
        <f t="shared" si="162"/>
        <v>0</v>
      </c>
      <c r="GG22" s="110">
        <f t="shared" si="163"/>
        <v>0</v>
      </c>
      <c r="GH22" s="110">
        <f t="shared" si="164"/>
        <v>0</v>
      </c>
      <c r="GI22" s="110">
        <f t="shared" si="165"/>
        <v>0</v>
      </c>
      <c r="GJ22" s="110">
        <f t="shared" si="166"/>
        <v>0</v>
      </c>
      <c r="GK22" s="110">
        <f t="shared" si="167"/>
        <v>0</v>
      </c>
      <c r="GL22" s="110">
        <f t="shared" si="168"/>
        <v>0</v>
      </c>
      <c r="GM22" s="110">
        <f t="shared" si="169"/>
        <v>0</v>
      </c>
      <c r="GN22" s="110">
        <f t="shared" si="170"/>
        <v>0</v>
      </c>
      <c r="GO22" s="110">
        <f t="shared" si="171"/>
        <v>0</v>
      </c>
      <c r="GP22" s="110">
        <f t="shared" si="172"/>
        <v>0</v>
      </c>
      <c r="GQ22" s="110">
        <f t="shared" si="173"/>
        <v>0</v>
      </c>
      <c r="GR22" s="110">
        <f t="shared" si="174"/>
        <v>0</v>
      </c>
      <c r="GS22" s="110">
        <f t="shared" si="175"/>
        <v>0</v>
      </c>
      <c r="GT22" s="110">
        <f t="shared" si="176"/>
        <v>0</v>
      </c>
      <c r="GU22" s="110">
        <f t="shared" si="177"/>
        <v>0</v>
      </c>
      <c r="GV22" s="110">
        <f t="shared" si="178"/>
        <v>0</v>
      </c>
      <c r="GW22" s="110">
        <f t="shared" si="179"/>
        <v>0</v>
      </c>
      <c r="GX22" s="110">
        <f t="shared" si="180"/>
        <v>0</v>
      </c>
      <c r="GY22" s="227">
        <f t="shared" si="181"/>
        <v>15458.1</v>
      </c>
      <c r="GZ22" s="226">
        <f t="shared" si="182"/>
        <v>14599.8</v>
      </c>
      <c r="HA22" s="226">
        <f t="shared" si="183"/>
        <v>9285.1</v>
      </c>
      <c r="HB22" s="226">
        <f t="shared" si="184"/>
        <v>5314.7</v>
      </c>
      <c r="HC22" s="226">
        <f t="shared" si="185"/>
        <v>36.4</v>
      </c>
      <c r="HD22" s="226">
        <f t="shared" si="186"/>
        <v>858.3</v>
      </c>
      <c r="HE22" s="115">
        <f t="shared" si="187"/>
        <v>308</v>
      </c>
      <c r="HF22" s="174">
        <v>318</v>
      </c>
      <c r="HG22" s="225">
        <f t="shared" si="1"/>
        <v>-10</v>
      </c>
      <c r="HH22" s="252">
        <v>29.25</v>
      </c>
      <c r="HI22" s="224">
        <v>55.8</v>
      </c>
      <c r="HJ22" s="221">
        <f t="shared" si="2"/>
        <v>15458.1</v>
      </c>
      <c r="HK22" s="221">
        <f t="shared" si="3"/>
        <v>15513.9</v>
      </c>
      <c r="HL22" s="223">
        <f t="shared" si="4"/>
        <v>9340.9</v>
      </c>
      <c r="HM22" s="221">
        <f t="shared" si="188"/>
        <v>7174.3</v>
      </c>
      <c r="HN22" s="252">
        <v>26</v>
      </c>
      <c r="HO22" s="221">
        <f t="shared" si="5"/>
        <v>22994.6</v>
      </c>
      <c r="HP22" s="114">
        <v>15984.3</v>
      </c>
      <c r="HQ22" s="114">
        <v>334</v>
      </c>
      <c r="HR22" s="114">
        <f t="shared" si="189"/>
        <v>15650.3</v>
      </c>
      <c r="HS22" s="220">
        <f t="shared" si="6"/>
        <v>-470.4</v>
      </c>
      <c r="HT22" s="220">
        <f t="shared" si="7"/>
        <v>-278.2</v>
      </c>
      <c r="HU22" s="220">
        <f t="shared" si="8"/>
        <v>-192.2</v>
      </c>
      <c r="HV22" s="210">
        <f t="shared" si="9"/>
        <v>0</v>
      </c>
      <c r="HW22" s="251">
        <v>-1035</v>
      </c>
      <c r="HX22" s="251"/>
      <c r="HY22" s="221">
        <f t="shared" si="10"/>
        <v>14478.9</v>
      </c>
      <c r="HZ22" s="220">
        <f t="shared" si="11"/>
        <v>-1505.4</v>
      </c>
      <c r="IA22" s="221">
        <f t="shared" si="12"/>
        <v>6165.7</v>
      </c>
      <c r="IB22" s="221">
        <f t="shared" si="13"/>
        <v>19761.900000000001</v>
      </c>
    </row>
    <row r="23" spans="1:310" s="118" customFormat="1" ht="31.5">
      <c r="A23" s="105" t="s">
        <v>214</v>
      </c>
      <c r="B23" s="105"/>
      <c r="C23" s="105"/>
      <c r="D23" s="232">
        <v>0</v>
      </c>
      <c r="E23" s="232">
        <v>0</v>
      </c>
      <c r="F23" s="231">
        <v>25</v>
      </c>
      <c r="G23" s="256">
        <v>0</v>
      </c>
      <c r="H23" s="231"/>
      <c r="I23" s="232">
        <v>0</v>
      </c>
      <c r="J23" s="231">
        <v>12</v>
      </c>
      <c r="K23" s="256">
        <v>0</v>
      </c>
      <c r="L23" s="231"/>
      <c r="M23" s="231">
        <v>69</v>
      </c>
      <c r="N23" s="231"/>
      <c r="O23" s="232">
        <v>0</v>
      </c>
      <c r="P23" s="106">
        <v>0</v>
      </c>
      <c r="Q23" s="231"/>
      <c r="R23" s="106">
        <v>0</v>
      </c>
      <c r="S23" s="231"/>
      <c r="T23" s="231"/>
      <c r="U23" s="231"/>
      <c r="V23" s="107">
        <v>0</v>
      </c>
      <c r="W23" s="107">
        <v>0</v>
      </c>
      <c r="X23" s="107">
        <v>0</v>
      </c>
      <c r="Y23" s="106">
        <v>0</v>
      </c>
      <c r="Z23" s="106">
        <v>0</v>
      </c>
      <c r="AA23" s="106">
        <v>0</v>
      </c>
      <c r="AB23" s="106">
        <v>0</v>
      </c>
      <c r="AC23" s="106">
        <v>0</v>
      </c>
      <c r="AD23" s="106">
        <v>0</v>
      </c>
      <c r="AE23" s="106">
        <v>0</v>
      </c>
      <c r="AF23" s="108">
        <v>0</v>
      </c>
      <c r="AG23" s="108">
        <v>0</v>
      </c>
      <c r="AH23" s="108">
        <v>0</v>
      </c>
      <c r="AI23" s="108">
        <v>0</v>
      </c>
      <c r="AJ23" s="231"/>
      <c r="AK23" s="108">
        <v>0</v>
      </c>
      <c r="AL23" s="230">
        <f t="shared" si="14"/>
        <v>25</v>
      </c>
      <c r="AM23" s="230">
        <f t="shared" si="15"/>
        <v>81</v>
      </c>
      <c r="AN23" s="230">
        <f t="shared" si="16"/>
        <v>106</v>
      </c>
      <c r="AO23" s="109">
        <f t="shared" si="17"/>
        <v>0</v>
      </c>
      <c r="AP23" s="110">
        <f t="shared" si="190"/>
        <v>0</v>
      </c>
      <c r="AQ23" s="110">
        <f t="shared" si="18"/>
        <v>0</v>
      </c>
      <c r="AR23" s="110">
        <f t="shared" si="19"/>
        <v>0</v>
      </c>
      <c r="AS23" s="110">
        <f t="shared" si="20"/>
        <v>0</v>
      </c>
      <c r="AT23" s="110">
        <f t="shared" si="21"/>
        <v>0</v>
      </c>
      <c r="AU23" s="110">
        <f t="shared" si="22"/>
        <v>0</v>
      </c>
      <c r="AV23" s="110">
        <f t="shared" si="23"/>
        <v>0</v>
      </c>
      <c r="AW23" s="110">
        <f t="shared" si="24"/>
        <v>0</v>
      </c>
      <c r="AX23" s="110">
        <f t="shared" si="25"/>
        <v>0</v>
      </c>
      <c r="AY23" s="110">
        <f t="shared" si="26"/>
        <v>1400.3</v>
      </c>
      <c r="AZ23" s="110">
        <f t="shared" si="27"/>
        <v>1335.5</v>
      </c>
      <c r="BA23" s="110">
        <f t="shared" si="28"/>
        <v>849.4</v>
      </c>
      <c r="BB23" s="110">
        <f t="shared" si="29"/>
        <v>486.1</v>
      </c>
      <c r="BC23" s="110">
        <f t="shared" si="30"/>
        <v>64.8</v>
      </c>
      <c r="BD23" s="110">
        <f t="shared" si="31"/>
        <v>0</v>
      </c>
      <c r="BE23" s="110">
        <f t="shared" si="32"/>
        <v>0</v>
      </c>
      <c r="BF23" s="110">
        <f t="shared" si="33"/>
        <v>0</v>
      </c>
      <c r="BG23" s="110">
        <f t="shared" si="34"/>
        <v>0</v>
      </c>
      <c r="BH23" s="110">
        <f t="shared" si="35"/>
        <v>0</v>
      </c>
      <c r="BI23" s="110">
        <f t="shared" si="36"/>
        <v>0</v>
      </c>
      <c r="BJ23" s="110">
        <f t="shared" si="37"/>
        <v>0</v>
      </c>
      <c r="BK23" s="110">
        <f t="shared" si="38"/>
        <v>0</v>
      </c>
      <c r="BL23" s="110">
        <f t="shared" si="39"/>
        <v>0</v>
      </c>
      <c r="BM23" s="110">
        <f t="shared" si="40"/>
        <v>0</v>
      </c>
      <c r="BN23" s="110">
        <f t="shared" si="41"/>
        <v>0</v>
      </c>
      <c r="BO23" s="110">
        <f t="shared" si="42"/>
        <v>0</v>
      </c>
      <c r="BP23" s="110">
        <f t="shared" si="43"/>
        <v>0</v>
      </c>
      <c r="BQ23" s="110">
        <f t="shared" si="44"/>
        <v>0</v>
      </c>
      <c r="BR23" s="110">
        <f t="shared" si="45"/>
        <v>0</v>
      </c>
      <c r="BS23" s="110">
        <f t="shared" si="46"/>
        <v>591.20000000000005</v>
      </c>
      <c r="BT23" s="110">
        <f t="shared" si="47"/>
        <v>557.4</v>
      </c>
      <c r="BU23" s="110">
        <f t="shared" si="48"/>
        <v>354.5</v>
      </c>
      <c r="BV23" s="110">
        <f t="shared" si="49"/>
        <v>202.9</v>
      </c>
      <c r="BW23" s="110">
        <f t="shared" si="50"/>
        <v>33.799999999999997</v>
      </c>
      <c r="BX23" s="110"/>
      <c r="BY23" s="110">
        <f t="shared" si="51"/>
        <v>0</v>
      </c>
      <c r="BZ23" s="110">
        <f t="shared" si="52"/>
        <v>0</v>
      </c>
      <c r="CA23" s="110">
        <f t="shared" si="53"/>
        <v>0</v>
      </c>
      <c r="CB23" s="110">
        <f t="shared" si="54"/>
        <v>0</v>
      </c>
      <c r="CC23" s="110">
        <f t="shared" si="55"/>
        <v>0</v>
      </c>
      <c r="CD23" s="110">
        <f t="shared" si="56"/>
        <v>3399.6</v>
      </c>
      <c r="CE23" s="110">
        <f t="shared" si="57"/>
        <v>3205.2</v>
      </c>
      <c r="CF23" s="110">
        <f t="shared" si="58"/>
        <v>2038.4</v>
      </c>
      <c r="CG23" s="110">
        <f t="shared" si="59"/>
        <v>1166.8</v>
      </c>
      <c r="CH23" s="229">
        <f t="shared" si="60"/>
        <v>194.4</v>
      </c>
      <c r="CI23" s="110">
        <f t="shared" si="61"/>
        <v>0</v>
      </c>
      <c r="CJ23" s="110">
        <f t="shared" si="62"/>
        <v>0</v>
      </c>
      <c r="CK23" s="110">
        <f t="shared" si="63"/>
        <v>0</v>
      </c>
      <c r="CL23" s="110">
        <f t="shared" si="64"/>
        <v>0</v>
      </c>
      <c r="CM23" s="229">
        <f t="shared" si="65"/>
        <v>0</v>
      </c>
      <c r="CN23" s="110">
        <f t="shared" si="66"/>
        <v>0</v>
      </c>
      <c r="CO23" s="110">
        <f t="shared" si="67"/>
        <v>0</v>
      </c>
      <c r="CP23" s="110">
        <f t="shared" si="68"/>
        <v>0</v>
      </c>
      <c r="CQ23" s="110">
        <f t="shared" si="69"/>
        <v>0</v>
      </c>
      <c r="CR23" s="229">
        <f t="shared" si="70"/>
        <v>0</v>
      </c>
      <c r="CS23" s="110">
        <f t="shared" si="71"/>
        <v>0</v>
      </c>
      <c r="CT23" s="110">
        <f t="shared" si="72"/>
        <v>0</v>
      </c>
      <c r="CU23" s="110">
        <f t="shared" si="73"/>
        <v>0</v>
      </c>
      <c r="CV23" s="110">
        <f t="shared" si="74"/>
        <v>0</v>
      </c>
      <c r="CW23" s="229">
        <f t="shared" si="75"/>
        <v>0</v>
      </c>
      <c r="CX23" s="110">
        <f t="shared" si="76"/>
        <v>0</v>
      </c>
      <c r="CY23" s="110">
        <f t="shared" si="77"/>
        <v>0</v>
      </c>
      <c r="CZ23" s="110">
        <f t="shared" si="78"/>
        <v>0</v>
      </c>
      <c r="DA23" s="110">
        <f t="shared" si="79"/>
        <v>0</v>
      </c>
      <c r="DB23" s="110">
        <f t="shared" si="80"/>
        <v>0</v>
      </c>
      <c r="DC23" s="110">
        <f t="shared" si="81"/>
        <v>0</v>
      </c>
      <c r="DD23" s="110">
        <f t="shared" si="82"/>
        <v>0</v>
      </c>
      <c r="DE23" s="110">
        <f t="shared" si="83"/>
        <v>0</v>
      </c>
      <c r="DF23" s="110">
        <f t="shared" si="84"/>
        <v>0</v>
      </c>
      <c r="DG23" s="110">
        <f t="shared" si="85"/>
        <v>0</v>
      </c>
      <c r="DH23" s="110">
        <f t="shared" si="86"/>
        <v>0</v>
      </c>
      <c r="DI23" s="110">
        <f t="shared" si="87"/>
        <v>0</v>
      </c>
      <c r="DJ23" s="110">
        <f t="shared" si="88"/>
        <v>0</v>
      </c>
      <c r="DK23" s="110">
        <f t="shared" si="89"/>
        <v>0</v>
      </c>
      <c r="DL23" s="110">
        <f t="shared" si="90"/>
        <v>0</v>
      </c>
      <c r="DM23" s="110">
        <f t="shared" si="91"/>
        <v>0</v>
      </c>
      <c r="DN23" s="110">
        <f t="shared" si="92"/>
        <v>0</v>
      </c>
      <c r="DO23" s="110">
        <f t="shared" si="93"/>
        <v>0</v>
      </c>
      <c r="DP23" s="110">
        <f t="shared" si="94"/>
        <v>0</v>
      </c>
      <c r="DQ23" s="110">
        <f t="shared" si="95"/>
        <v>0</v>
      </c>
      <c r="DR23" s="110">
        <f t="shared" si="96"/>
        <v>0</v>
      </c>
      <c r="DS23" s="110">
        <f t="shared" si="97"/>
        <v>0</v>
      </c>
      <c r="DT23" s="110">
        <f t="shared" si="98"/>
        <v>0</v>
      </c>
      <c r="DU23" s="110">
        <f t="shared" si="99"/>
        <v>0</v>
      </c>
      <c r="DV23" s="110">
        <f t="shared" si="100"/>
        <v>0</v>
      </c>
      <c r="DW23" s="111">
        <f t="shared" si="101"/>
        <v>0</v>
      </c>
      <c r="DX23" s="112">
        <f t="shared" si="102"/>
        <v>0</v>
      </c>
      <c r="DY23" s="110">
        <f t="shared" si="103"/>
        <v>0</v>
      </c>
      <c r="DZ23" s="110">
        <f t="shared" si="104"/>
        <v>0</v>
      </c>
      <c r="EA23" s="112">
        <f t="shared" si="105"/>
        <v>0</v>
      </c>
      <c r="EB23" s="112">
        <f t="shared" si="106"/>
        <v>0</v>
      </c>
      <c r="EC23" s="112">
        <f t="shared" si="107"/>
        <v>0</v>
      </c>
      <c r="ED23" s="110">
        <f t="shared" si="108"/>
        <v>0</v>
      </c>
      <c r="EE23" s="110">
        <f t="shared" si="109"/>
        <v>0</v>
      </c>
      <c r="EF23" s="112">
        <f t="shared" si="110"/>
        <v>0</v>
      </c>
      <c r="EG23" s="112">
        <f t="shared" si="111"/>
        <v>0</v>
      </c>
      <c r="EH23" s="112">
        <f t="shared" si="112"/>
        <v>0</v>
      </c>
      <c r="EI23" s="110">
        <f t="shared" si="113"/>
        <v>0</v>
      </c>
      <c r="EJ23" s="110">
        <f t="shared" si="114"/>
        <v>0</v>
      </c>
      <c r="EK23" s="112">
        <f t="shared" si="115"/>
        <v>0</v>
      </c>
      <c r="EL23" s="112">
        <f t="shared" si="116"/>
        <v>0</v>
      </c>
      <c r="EM23" s="112">
        <f t="shared" si="117"/>
        <v>0</v>
      </c>
      <c r="EN23" s="110">
        <f t="shared" si="118"/>
        <v>0</v>
      </c>
      <c r="EO23" s="110">
        <f t="shared" si="119"/>
        <v>0</v>
      </c>
      <c r="EP23" s="112">
        <f t="shared" si="120"/>
        <v>0</v>
      </c>
      <c r="EQ23" s="112">
        <f t="shared" si="121"/>
        <v>0</v>
      </c>
      <c r="ER23" s="112">
        <f t="shared" si="122"/>
        <v>0</v>
      </c>
      <c r="ES23" s="110">
        <f t="shared" si="123"/>
        <v>0</v>
      </c>
      <c r="ET23" s="110">
        <f t="shared" si="124"/>
        <v>0</v>
      </c>
      <c r="EU23" s="112">
        <f t="shared" si="125"/>
        <v>0</v>
      </c>
      <c r="EV23" s="112">
        <f t="shared" si="126"/>
        <v>0</v>
      </c>
      <c r="EW23" s="112">
        <f t="shared" si="127"/>
        <v>0</v>
      </c>
      <c r="EX23" s="110">
        <f t="shared" si="128"/>
        <v>0</v>
      </c>
      <c r="EY23" s="110">
        <f t="shared" si="129"/>
        <v>0</v>
      </c>
      <c r="EZ23" s="112">
        <f t="shared" si="130"/>
        <v>0</v>
      </c>
      <c r="FA23" s="112">
        <f t="shared" si="131"/>
        <v>0</v>
      </c>
      <c r="FB23" s="112">
        <f t="shared" si="132"/>
        <v>0</v>
      </c>
      <c r="FC23" s="110">
        <f t="shared" si="133"/>
        <v>0</v>
      </c>
      <c r="FD23" s="110">
        <f t="shared" si="134"/>
        <v>0</v>
      </c>
      <c r="FE23" s="112">
        <f t="shared" si="135"/>
        <v>0</v>
      </c>
      <c r="FF23" s="112">
        <f t="shared" si="136"/>
        <v>0</v>
      </c>
      <c r="FG23" s="112">
        <f t="shared" si="137"/>
        <v>0</v>
      </c>
      <c r="FH23" s="110">
        <f t="shared" si="138"/>
        <v>0</v>
      </c>
      <c r="FI23" s="110">
        <f t="shared" si="139"/>
        <v>0</v>
      </c>
      <c r="FJ23" s="113">
        <f t="shared" si="140"/>
        <v>0</v>
      </c>
      <c r="FK23" s="228">
        <f t="shared" si="141"/>
        <v>0</v>
      </c>
      <c r="FL23" s="110">
        <f t="shared" si="142"/>
        <v>0</v>
      </c>
      <c r="FM23" s="110">
        <f t="shared" si="143"/>
        <v>0</v>
      </c>
      <c r="FN23" s="110">
        <f t="shared" si="144"/>
        <v>0</v>
      </c>
      <c r="FO23" s="110">
        <f t="shared" si="145"/>
        <v>0</v>
      </c>
      <c r="FP23" s="110">
        <f t="shared" si="146"/>
        <v>0</v>
      </c>
      <c r="FQ23" s="110">
        <f t="shared" si="147"/>
        <v>0</v>
      </c>
      <c r="FR23" s="110">
        <f t="shared" si="148"/>
        <v>0</v>
      </c>
      <c r="FS23" s="110">
        <f t="shared" si="149"/>
        <v>0</v>
      </c>
      <c r="FT23" s="110">
        <f t="shared" si="150"/>
        <v>0</v>
      </c>
      <c r="FU23" s="110">
        <f t="shared" si="151"/>
        <v>0</v>
      </c>
      <c r="FV23" s="110">
        <f t="shared" si="152"/>
        <v>0</v>
      </c>
      <c r="FW23" s="110">
        <f t="shared" si="153"/>
        <v>0</v>
      </c>
      <c r="FX23" s="110">
        <f t="shared" si="154"/>
        <v>0</v>
      </c>
      <c r="FY23" s="110">
        <f t="shared" si="155"/>
        <v>0</v>
      </c>
      <c r="FZ23" s="110">
        <f t="shared" si="156"/>
        <v>0</v>
      </c>
      <c r="GA23" s="110">
        <f t="shared" si="157"/>
        <v>0</v>
      </c>
      <c r="GB23" s="110">
        <f t="shared" si="158"/>
        <v>0</v>
      </c>
      <c r="GC23" s="110">
        <f t="shared" si="159"/>
        <v>0</v>
      </c>
      <c r="GD23" s="110">
        <f t="shared" si="160"/>
        <v>0</v>
      </c>
      <c r="GE23" s="110">
        <f t="shared" si="161"/>
        <v>0</v>
      </c>
      <c r="GF23" s="110">
        <f t="shared" si="162"/>
        <v>0</v>
      </c>
      <c r="GG23" s="110">
        <f t="shared" si="163"/>
        <v>0</v>
      </c>
      <c r="GH23" s="110">
        <f t="shared" si="164"/>
        <v>0</v>
      </c>
      <c r="GI23" s="110">
        <f t="shared" si="165"/>
        <v>0</v>
      </c>
      <c r="GJ23" s="110">
        <f t="shared" si="166"/>
        <v>0</v>
      </c>
      <c r="GK23" s="110">
        <f t="shared" si="167"/>
        <v>0</v>
      </c>
      <c r="GL23" s="110">
        <f t="shared" si="168"/>
        <v>0</v>
      </c>
      <c r="GM23" s="110">
        <f t="shared" si="169"/>
        <v>0</v>
      </c>
      <c r="GN23" s="110">
        <f t="shared" si="170"/>
        <v>0</v>
      </c>
      <c r="GO23" s="110">
        <f t="shared" si="171"/>
        <v>0</v>
      </c>
      <c r="GP23" s="110">
        <f t="shared" si="172"/>
        <v>0</v>
      </c>
      <c r="GQ23" s="110">
        <f t="shared" si="173"/>
        <v>0</v>
      </c>
      <c r="GR23" s="110">
        <f t="shared" si="174"/>
        <v>0</v>
      </c>
      <c r="GS23" s="110">
        <f t="shared" si="175"/>
        <v>0</v>
      </c>
      <c r="GT23" s="110">
        <f t="shared" si="176"/>
        <v>0</v>
      </c>
      <c r="GU23" s="110">
        <f t="shared" si="177"/>
        <v>0</v>
      </c>
      <c r="GV23" s="110">
        <f t="shared" si="178"/>
        <v>0</v>
      </c>
      <c r="GW23" s="110">
        <f t="shared" si="179"/>
        <v>0</v>
      </c>
      <c r="GX23" s="110">
        <f t="shared" si="180"/>
        <v>0</v>
      </c>
      <c r="GY23" s="227">
        <f t="shared" si="181"/>
        <v>5391.1</v>
      </c>
      <c r="GZ23" s="226">
        <f t="shared" si="182"/>
        <v>5098.1000000000004</v>
      </c>
      <c r="HA23" s="226">
        <f t="shared" si="183"/>
        <v>3242.3</v>
      </c>
      <c r="HB23" s="226">
        <f t="shared" si="184"/>
        <v>1855.8</v>
      </c>
      <c r="HC23" s="226">
        <f t="shared" si="185"/>
        <v>36.4</v>
      </c>
      <c r="HD23" s="226">
        <f t="shared" si="186"/>
        <v>293</v>
      </c>
      <c r="HE23" s="115">
        <f t="shared" si="187"/>
        <v>106</v>
      </c>
      <c r="HF23" s="174">
        <v>107</v>
      </c>
      <c r="HG23" s="225">
        <f t="shared" si="1"/>
        <v>-1</v>
      </c>
      <c r="HH23" s="252">
        <v>10</v>
      </c>
      <c r="HI23" s="224">
        <v>19.100000000000001</v>
      </c>
      <c r="HJ23" s="221">
        <f t="shared" si="2"/>
        <v>5391.1</v>
      </c>
      <c r="HK23" s="221">
        <f t="shared" si="3"/>
        <v>5410.2</v>
      </c>
      <c r="HL23" s="223">
        <f t="shared" si="4"/>
        <v>3261.4</v>
      </c>
      <c r="HM23" s="221">
        <f t="shared" si="188"/>
        <v>2504.9</v>
      </c>
      <c r="HN23" s="252">
        <v>8.1999999999999993</v>
      </c>
      <c r="HO23" s="221">
        <f t="shared" si="5"/>
        <v>25456.3</v>
      </c>
      <c r="HP23" s="114">
        <v>5460.8</v>
      </c>
      <c r="HQ23" s="114">
        <v>114.2</v>
      </c>
      <c r="HR23" s="114">
        <f t="shared" si="189"/>
        <v>5346.6</v>
      </c>
      <c r="HS23" s="220">
        <f t="shared" si="6"/>
        <v>-50.6</v>
      </c>
      <c r="HT23" s="220">
        <f t="shared" si="7"/>
        <v>-95.1</v>
      </c>
      <c r="HU23" s="220">
        <f t="shared" si="8"/>
        <v>44.5</v>
      </c>
      <c r="HV23" s="210">
        <f t="shared" si="9"/>
        <v>0</v>
      </c>
      <c r="HW23" s="251"/>
      <c r="HX23" s="251"/>
      <c r="HY23" s="221">
        <f t="shared" si="10"/>
        <v>5410.2</v>
      </c>
      <c r="HZ23" s="220">
        <f t="shared" si="11"/>
        <v>-50.6</v>
      </c>
      <c r="IA23" s="221">
        <f t="shared" si="12"/>
        <v>2431.9</v>
      </c>
      <c r="IB23" s="221">
        <f t="shared" si="13"/>
        <v>24714.400000000001</v>
      </c>
      <c r="IC23" s="67"/>
      <c r="ID23" s="67"/>
      <c r="IE23" s="67"/>
      <c r="IF23" s="67"/>
      <c r="IG23" s="67"/>
      <c r="IH23" s="67"/>
      <c r="II23" s="67"/>
      <c r="IJ23" s="67"/>
      <c r="IK23" s="67"/>
      <c r="IL23" s="67"/>
      <c r="IM23" s="67"/>
      <c r="IN23" s="67"/>
      <c r="IO23" s="67"/>
      <c r="IP23" s="67"/>
      <c r="IQ23" s="67"/>
      <c r="IR23" s="67"/>
      <c r="IS23" s="67"/>
      <c r="IT23" s="67"/>
      <c r="IU23" s="67"/>
      <c r="IV23" s="67"/>
      <c r="IW23" s="67"/>
      <c r="IX23" s="67"/>
      <c r="IY23" s="67"/>
      <c r="IZ23" s="67"/>
      <c r="JA23" s="67"/>
      <c r="JB23" s="67"/>
      <c r="JC23" s="67"/>
      <c r="JD23" s="67"/>
      <c r="JE23" s="67"/>
      <c r="JF23" s="67"/>
      <c r="JG23" s="67"/>
      <c r="JH23" s="67"/>
      <c r="JI23" s="67"/>
      <c r="JJ23" s="67"/>
      <c r="JK23" s="67"/>
      <c r="JL23" s="67"/>
      <c r="JM23" s="67"/>
      <c r="JN23" s="67"/>
      <c r="JO23" s="67"/>
      <c r="JP23" s="67"/>
      <c r="JQ23" s="67"/>
      <c r="JR23" s="67"/>
      <c r="JS23" s="67"/>
      <c r="JT23" s="67"/>
      <c r="JU23" s="67"/>
      <c r="JV23" s="67"/>
      <c r="JW23" s="67"/>
      <c r="JX23" s="67"/>
      <c r="JY23" s="67"/>
      <c r="JZ23" s="67"/>
      <c r="KA23" s="67"/>
      <c r="KB23" s="67"/>
      <c r="KC23" s="67"/>
      <c r="KD23" s="67"/>
      <c r="KE23" s="67"/>
      <c r="KF23" s="67"/>
      <c r="KG23" s="67"/>
      <c r="KH23" s="67"/>
      <c r="KI23" s="67"/>
      <c r="KJ23" s="67"/>
      <c r="KK23" s="67"/>
      <c r="KL23" s="67"/>
      <c r="KM23" s="67"/>
      <c r="KN23" s="67"/>
      <c r="KO23" s="67"/>
      <c r="KP23" s="67"/>
      <c r="KQ23" s="67"/>
      <c r="KR23" s="67"/>
      <c r="KS23" s="67"/>
      <c r="KT23" s="67"/>
      <c r="KU23" s="67"/>
      <c r="KV23" s="67"/>
      <c r="KW23" s="67"/>
      <c r="KX23" s="67"/>
    </row>
    <row r="24" spans="1:310">
      <c r="A24" s="105" t="s">
        <v>136</v>
      </c>
      <c r="B24" s="105"/>
      <c r="C24" s="105"/>
      <c r="D24" s="232">
        <v>0</v>
      </c>
      <c r="E24" s="232">
        <v>0</v>
      </c>
      <c r="F24" s="231">
        <v>39</v>
      </c>
      <c r="G24" s="106">
        <v>0</v>
      </c>
      <c r="H24" s="231"/>
      <c r="I24" s="232">
        <v>0</v>
      </c>
      <c r="J24" s="231">
        <v>141</v>
      </c>
      <c r="K24" s="106">
        <v>0</v>
      </c>
      <c r="L24" s="231"/>
      <c r="M24" s="231"/>
      <c r="N24" s="231"/>
      <c r="O24" s="232">
        <v>0</v>
      </c>
      <c r="P24" s="256">
        <v>0</v>
      </c>
      <c r="Q24" s="231"/>
      <c r="R24" s="256">
        <v>0</v>
      </c>
      <c r="S24" s="231"/>
      <c r="T24" s="231"/>
      <c r="U24" s="231"/>
      <c r="V24" s="256">
        <v>0</v>
      </c>
      <c r="W24" s="256">
        <v>0</v>
      </c>
      <c r="X24" s="256">
        <v>0</v>
      </c>
      <c r="Y24" s="256">
        <v>0</v>
      </c>
      <c r="Z24" s="256">
        <v>0</v>
      </c>
      <c r="AA24" s="256">
        <v>0</v>
      </c>
      <c r="AB24" s="256">
        <v>0</v>
      </c>
      <c r="AC24" s="256">
        <v>0</v>
      </c>
      <c r="AD24" s="256">
        <v>0</v>
      </c>
      <c r="AE24" s="256">
        <v>0</v>
      </c>
      <c r="AF24" s="256">
        <v>0</v>
      </c>
      <c r="AG24" s="256">
        <v>0</v>
      </c>
      <c r="AH24" s="256">
        <v>0</v>
      </c>
      <c r="AI24" s="256">
        <v>0</v>
      </c>
      <c r="AJ24" s="231"/>
      <c r="AK24" s="256">
        <v>0</v>
      </c>
      <c r="AL24" s="230">
        <f t="shared" si="14"/>
        <v>39</v>
      </c>
      <c r="AM24" s="230">
        <f t="shared" si="15"/>
        <v>141</v>
      </c>
      <c r="AN24" s="230">
        <f t="shared" si="16"/>
        <v>180</v>
      </c>
      <c r="AO24" s="109">
        <f t="shared" si="17"/>
        <v>0</v>
      </c>
      <c r="AP24" s="110">
        <f t="shared" si="190"/>
        <v>0</v>
      </c>
      <c r="AQ24" s="110">
        <f t="shared" si="18"/>
        <v>0</v>
      </c>
      <c r="AR24" s="110">
        <f t="shared" si="19"/>
        <v>0</v>
      </c>
      <c r="AS24" s="110">
        <f t="shared" si="20"/>
        <v>0</v>
      </c>
      <c r="AT24" s="110">
        <f t="shared" si="21"/>
        <v>0</v>
      </c>
      <c r="AU24" s="110">
        <f t="shared" si="22"/>
        <v>0</v>
      </c>
      <c r="AV24" s="110">
        <f t="shared" si="23"/>
        <v>0</v>
      </c>
      <c r="AW24" s="110">
        <f t="shared" si="24"/>
        <v>0</v>
      </c>
      <c r="AX24" s="110">
        <f t="shared" si="25"/>
        <v>0</v>
      </c>
      <c r="AY24" s="110">
        <f t="shared" si="26"/>
        <v>2184.5</v>
      </c>
      <c r="AZ24" s="110">
        <f t="shared" si="27"/>
        <v>2083.4</v>
      </c>
      <c r="BA24" s="110">
        <f t="shared" si="28"/>
        <v>1325</v>
      </c>
      <c r="BB24" s="110">
        <f t="shared" si="29"/>
        <v>758.4</v>
      </c>
      <c r="BC24" s="110">
        <f t="shared" si="30"/>
        <v>101.1</v>
      </c>
      <c r="BD24" s="110">
        <f t="shared" si="31"/>
        <v>0</v>
      </c>
      <c r="BE24" s="110">
        <f t="shared" si="32"/>
        <v>0</v>
      </c>
      <c r="BF24" s="110">
        <f t="shared" si="33"/>
        <v>0</v>
      </c>
      <c r="BG24" s="110">
        <f t="shared" si="34"/>
        <v>0</v>
      </c>
      <c r="BH24" s="110">
        <f t="shared" si="35"/>
        <v>0</v>
      </c>
      <c r="BI24" s="110">
        <f t="shared" si="36"/>
        <v>0</v>
      </c>
      <c r="BJ24" s="110">
        <f t="shared" si="37"/>
        <v>0</v>
      </c>
      <c r="BK24" s="110">
        <f t="shared" si="38"/>
        <v>0</v>
      </c>
      <c r="BL24" s="110">
        <f t="shared" si="39"/>
        <v>0</v>
      </c>
      <c r="BM24" s="110">
        <f t="shared" si="40"/>
        <v>0</v>
      </c>
      <c r="BN24" s="110">
        <f t="shared" si="41"/>
        <v>0</v>
      </c>
      <c r="BO24" s="110">
        <f t="shared" si="42"/>
        <v>0</v>
      </c>
      <c r="BP24" s="110">
        <f t="shared" si="43"/>
        <v>0</v>
      </c>
      <c r="BQ24" s="110">
        <f t="shared" si="44"/>
        <v>0</v>
      </c>
      <c r="BR24" s="110">
        <f t="shared" si="45"/>
        <v>0</v>
      </c>
      <c r="BS24" s="110">
        <f t="shared" si="46"/>
        <v>6946.9</v>
      </c>
      <c r="BT24" s="110">
        <f t="shared" si="47"/>
        <v>6549.7</v>
      </c>
      <c r="BU24" s="110">
        <f t="shared" si="48"/>
        <v>4165.3999999999996</v>
      </c>
      <c r="BV24" s="110">
        <f t="shared" si="49"/>
        <v>2384.3000000000002</v>
      </c>
      <c r="BW24" s="110">
        <f t="shared" si="50"/>
        <v>397.2</v>
      </c>
      <c r="BX24" s="110"/>
      <c r="BY24" s="110">
        <f t="shared" si="51"/>
        <v>0</v>
      </c>
      <c r="BZ24" s="110">
        <f t="shared" si="52"/>
        <v>0</v>
      </c>
      <c r="CA24" s="110">
        <f t="shared" si="53"/>
        <v>0</v>
      </c>
      <c r="CB24" s="110">
        <f t="shared" si="54"/>
        <v>0</v>
      </c>
      <c r="CC24" s="110">
        <f t="shared" si="55"/>
        <v>0</v>
      </c>
      <c r="CD24" s="110">
        <f t="shared" si="56"/>
        <v>0</v>
      </c>
      <c r="CE24" s="110">
        <f t="shared" si="57"/>
        <v>0</v>
      </c>
      <c r="CF24" s="110">
        <f t="shared" si="58"/>
        <v>0</v>
      </c>
      <c r="CG24" s="110">
        <f t="shared" si="59"/>
        <v>0</v>
      </c>
      <c r="CH24" s="229">
        <f t="shared" si="60"/>
        <v>0</v>
      </c>
      <c r="CI24" s="110">
        <f t="shared" si="61"/>
        <v>0</v>
      </c>
      <c r="CJ24" s="110">
        <f t="shared" si="62"/>
        <v>0</v>
      </c>
      <c r="CK24" s="110">
        <f t="shared" si="63"/>
        <v>0</v>
      </c>
      <c r="CL24" s="110">
        <f t="shared" si="64"/>
        <v>0</v>
      </c>
      <c r="CM24" s="229">
        <f t="shared" si="65"/>
        <v>0</v>
      </c>
      <c r="CN24" s="110">
        <f t="shared" si="66"/>
        <v>0</v>
      </c>
      <c r="CO24" s="110">
        <f t="shared" si="67"/>
        <v>0</v>
      </c>
      <c r="CP24" s="110">
        <f t="shared" si="68"/>
        <v>0</v>
      </c>
      <c r="CQ24" s="110">
        <f t="shared" si="69"/>
        <v>0</v>
      </c>
      <c r="CR24" s="229">
        <f t="shared" si="70"/>
        <v>0</v>
      </c>
      <c r="CS24" s="110">
        <f t="shared" si="71"/>
        <v>0</v>
      </c>
      <c r="CT24" s="110">
        <f t="shared" si="72"/>
        <v>0</v>
      </c>
      <c r="CU24" s="110">
        <f t="shared" si="73"/>
        <v>0</v>
      </c>
      <c r="CV24" s="110">
        <f t="shared" si="74"/>
        <v>0</v>
      </c>
      <c r="CW24" s="229">
        <f t="shared" si="75"/>
        <v>0</v>
      </c>
      <c r="CX24" s="110">
        <f t="shared" si="76"/>
        <v>0</v>
      </c>
      <c r="CY24" s="110">
        <f t="shared" si="77"/>
        <v>0</v>
      </c>
      <c r="CZ24" s="110">
        <f t="shared" si="78"/>
        <v>0</v>
      </c>
      <c r="DA24" s="110">
        <f t="shared" si="79"/>
        <v>0</v>
      </c>
      <c r="DB24" s="110">
        <f t="shared" si="80"/>
        <v>0</v>
      </c>
      <c r="DC24" s="110">
        <f t="shared" si="81"/>
        <v>0</v>
      </c>
      <c r="DD24" s="110">
        <f t="shared" si="82"/>
        <v>0</v>
      </c>
      <c r="DE24" s="110">
        <f t="shared" si="83"/>
        <v>0</v>
      </c>
      <c r="DF24" s="110">
        <f t="shared" si="84"/>
        <v>0</v>
      </c>
      <c r="DG24" s="110">
        <f t="shared" si="85"/>
        <v>0</v>
      </c>
      <c r="DH24" s="110">
        <f t="shared" si="86"/>
        <v>0</v>
      </c>
      <c r="DI24" s="110">
        <f t="shared" si="87"/>
        <v>0</v>
      </c>
      <c r="DJ24" s="110">
        <f t="shared" si="88"/>
        <v>0</v>
      </c>
      <c r="DK24" s="110">
        <f t="shared" si="89"/>
        <v>0</v>
      </c>
      <c r="DL24" s="110">
        <f t="shared" si="90"/>
        <v>0</v>
      </c>
      <c r="DM24" s="110">
        <f t="shared" si="91"/>
        <v>0</v>
      </c>
      <c r="DN24" s="110">
        <f t="shared" si="92"/>
        <v>0</v>
      </c>
      <c r="DO24" s="110">
        <f t="shared" si="93"/>
        <v>0</v>
      </c>
      <c r="DP24" s="110">
        <f t="shared" si="94"/>
        <v>0</v>
      </c>
      <c r="DQ24" s="110">
        <f t="shared" si="95"/>
        <v>0</v>
      </c>
      <c r="DR24" s="110">
        <f t="shared" si="96"/>
        <v>0</v>
      </c>
      <c r="DS24" s="110">
        <f t="shared" si="97"/>
        <v>0</v>
      </c>
      <c r="DT24" s="110">
        <f t="shared" si="98"/>
        <v>0</v>
      </c>
      <c r="DU24" s="110">
        <f t="shared" si="99"/>
        <v>0</v>
      </c>
      <c r="DV24" s="110">
        <f t="shared" si="100"/>
        <v>0</v>
      </c>
      <c r="DW24" s="111">
        <f t="shared" si="101"/>
        <v>0</v>
      </c>
      <c r="DX24" s="112">
        <f t="shared" si="102"/>
        <v>0</v>
      </c>
      <c r="DY24" s="110">
        <f t="shared" si="103"/>
        <v>0</v>
      </c>
      <c r="DZ24" s="110">
        <f t="shared" si="104"/>
        <v>0</v>
      </c>
      <c r="EA24" s="112">
        <f t="shared" si="105"/>
        <v>0</v>
      </c>
      <c r="EB24" s="112">
        <f t="shared" si="106"/>
        <v>0</v>
      </c>
      <c r="EC24" s="112">
        <f t="shared" si="107"/>
        <v>0</v>
      </c>
      <c r="ED24" s="110">
        <f t="shared" si="108"/>
        <v>0</v>
      </c>
      <c r="EE24" s="110">
        <f t="shared" si="109"/>
        <v>0</v>
      </c>
      <c r="EF24" s="112">
        <f t="shared" si="110"/>
        <v>0</v>
      </c>
      <c r="EG24" s="112">
        <f t="shared" si="111"/>
        <v>0</v>
      </c>
      <c r="EH24" s="112">
        <f t="shared" si="112"/>
        <v>0</v>
      </c>
      <c r="EI24" s="110">
        <f t="shared" si="113"/>
        <v>0</v>
      </c>
      <c r="EJ24" s="110">
        <f t="shared" si="114"/>
        <v>0</v>
      </c>
      <c r="EK24" s="112">
        <f t="shared" si="115"/>
        <v>0</v>
      </c>
      <c r="EL24" s="112">
        <f t="shared" si="116"/>
        <v>0</v>
      </c>
      <c r="EM24" s="112">
        <f t="shared" si="117"/>
        <v>0</v>
      </c>
      <c r="EN24" s="110">
        <f t="shared" si="118"/>
        <v>0</v>
      </c>
      <c r="EO24" s="110">
        <f t="shared" si="119"/>
        <v>0</v>
      </c>
      <c r="EP24" s="112">
        <f t="shared" si="120"/>
        <v>0</v>
      </c>
      <c r="EQ24" s="112">
        <f t="shared" si="121"/>
        <v>0</v>
      </c>
      <c r="ER24" s="112">
        <f t="shared" si="122"/>
        <v>0</v>
      </c>
      <c r="ES24" s="110">
        <f t="shared" si="123"/>
        <v>0</v>
      </c>
      <c r="ET24" s="110">
        <f t="shared" si="124"/>
        <v>0</v>
      </c>
      <c r="EU24" s="112">
        <f t="shared" si="125"/>
        <v>0</v>
      </c>
      <c r="EV24" s="112">
        <f t="shared" si="126"/>
        <v>0</v>
      </c>
      <c r="EW24" s="112">
        <f t="shared" si="127"/>
        <v>0</v>
      </c>
      <c r="EX24" s="110">
        <f t="shared" si="128"/>
        <v>0</v>
      </c>
      <c r="EY24" s="110">
        <f t="shared" si="129"/>
        <v>0</v>
      </c>
      <c r="EZ24" s="112">
        <f t="shared" si="130"/>
        <v>0</v>
      </c>
      <c r="FA24" s="112">
        <f t="shared" si="131"/>
        <v>0</v>
      </c>
      <c r="FB24" s="112">
        <f t="shared" si="132"/>
        <v>0</v>
      </c>
      <c r="FC24" s="110">
        <f t="shared" si="133"/>
        <v>0</v>
      </c>
      <c r="FD24" s="110">
        <f t="shared" si="134"/>
        <v>0</v>
      </c>
      <c r="FE24" s="112">
        <f t="shared" si="135"/>
        <v>0</v>
      </c>
      <c r="FF24" s="112">
        <f t="shared" si="136"/>
        <v>0</v>
      </c>
      <c r="FG24" s="112">
        <f t="shared" si="137"/>
        <v>0</v>
      </c>
      <c r="FH24" s="110">
        <f t="shared" si="138"/>
        <v>0</v>
      </c>
      <c r="FI24" s="110">
        <f t="shared" si="139"/>
        <v>0</v>
      </c>
      <c r="FJ24" s="113">
        <f t="shared" si="140"/>
        <v>0</v>
      </c>
      <c r="FK24" s="228">
        <f t="shared" si="141"/>
        <v>0</v>
      </c>
      <c r="FL24" s="110">
        <f t="shared" si="142"/>
        <v>0</v>
      </c>
      <c r="FM24" s="110">
        <f t="shared" si="143"/>
        <v>0</v>
      </c>
      <c r="FN24" s="110">
        <f t="shared" si="144"/>
        <v>0</v>
      </c>
      <c r="FO24" s="110">
        <f t="shared" si="145"/>
        <v>0</v>
      </c>
      <c r="FP24" s="110">
        <f t="shared" si="146"/>
        <v>0</v>
      </c>
      <c r="FQ24" s="110">
        <f t="shared" si="147"/>
        <v>0</v>
      </c>
      <c r="FR24" s="110">
        <f t="shared" si="148"/>
        <v>0</v>
      </c>
      <c r="FS24" s="110">
        <f t="shared" si="149"/>
        <v>0</v>
      </c>
      <c r="FT24" s="110">
        <f t="shared" si="150"/>
        <v>0</v>
      </c>
      <c r="FU24" s="110">
        <f t="shared" si="151"/>
        <v>0</v>
      </c>
      <c r="FV24" s="110">
        <f t="shared" si="152"/>
        <v>0</v>
      </c>
      <c r="FW24" s="110">
        <f t="shared" si="153"/>
        <v>0</v>
      </c>
      <c r="FX24" s="110">
        <f t="shared" si="154"/>
        <v>0</v>
      </c>
      <c r="FY24" s="110">
        <f t="shared" si="155"/>
        <v>0</v>
      </c>
      <c r="FZ24" s="110">
        <f t="shared" si="156"/>
        <v>0</v>
      </c>
      <c r="GA24" s="110">
        <f t="shared" si="157"/>
        <v>0</v>
      </c>
      <c r="GB24" s="110">
        <f t="shared" si="158"/>
        <v>0</v>
      </c>
      <c r="GC24" s="110">
        <f t="shared" si="159"/>
        <v>0</v>
      </c>
      <c r="GD24" s="110">
        <f t="shared" si="160"/>
        <v>0</v>
      </c>
      <c r="GE24" s="110">
        <f t="shared" si="161"/>
        <v>0</v>
      </c>
      <c r="GF24" s="110">
        <f t="shared" si="162"/>
        <v>0</v>
      </c>
      <c r="GG24" s="110">
        <f t="shared" si="163"/>
        <v>0</v>
      </c>
      <c r="GH24" s="110">
        <f t="shared" si="164"/>
        <v>0</v>
      </c>
      <c r="GI24" s="110">
        <f t="shared" si="165"/>
        <v>0</v>
      </c>
      <c r="GJ24" s="110">
        <f t="shared" si="166"/>
        <v>0</v>
      </c>
      <c r="GK24" s="110">
        <f t="shared" si="167"/>
        <v>0</v>
      </c>
      <c r="GL24" s="110">
        <f t="shared" si="168"/>
        <v>0</v>
      </c>
      <c r="GM24" s="110">
        <f t="shared" si="169"/>
        <v>0</v>
      </c>
      <c r="GN24" s="110">
        <f t="shared" si="170"/>
        <v>0</v>
      </c>
      <c r="GO24" s="110">
        <f t="shared" si="171"/>
        <v>0</v>
      </c>
      <c r="GP24" s="110">
        <f t="shared" si="172"/>
        <v>0</v>
      </c>
      <c r="GQ24" s="110">
        <f t="shared" si="173"/>
        <v>0</v>
      </c>
      <c r="GR24" s="110">
        <f t="shared" si="174"/>
        <v>0</v>
      </c>
      <c r="GS24" s="110">
        <f t="shared" si="175"/>
        <v>0</v>
      </c>
      <c r="GT24" s="110">
        <f t="shared" si="176"/>
        <v>0</v>
      </c>
      <c r="GU24" s="110">
        <f t="shared" si="177"/>
        <v>0</v>
      </c>
      <c r="GV24" s="110">
        <f t="shared" si="178"/>
        <v>0</v>
      </c>
      <c r="GW24" s="110">
        <f t="shared" si="179"/>
        <v>0</v>
      </c>
      <c r="GX24" s="110">
        <f t="shared" si="180"/>
        <v>0</v>
      </c>
      <c r="GY24" s="227">
        <f t="shared" si="181"/>
        <v>9131.4</v>
      </c>
      <c r="GZ24" s="226">
        <f t="shared" si="182"/>
        <v>8633.1</v>
      </c>
      <c r="HA24" s="226">
        <f t="shared" si="183"/>
        <v>5490.4</v>
      </c>
      <c r="HB24" s="226">
        <f t="shared" si="184"/>
        <v>3142.7</v>
      </c>
      <c r="HC24" s="226">
        <f t="shared" si="185"/>
        <v>36.4</v>
      </c>
      <c r="HD24" s="226">
        <f t="shared" si="186"/>
        <v>498.3</v>
      </c>
      <c r="HE24" s="115">
        <f t="shared" si="187"/>
        <v>180</v>
      </c>
      <c r="HF24" s="174">
        <v>179</v>
      </c>
      <c r="HG24" s="225">
        <f t="shared" si="1"/>
        <v>1</v>
      </c>
      <c r="HH24" s="252">
        <v>17.75</v>
      </c>
      <c r="HI24" s="224">
        <v>33.9</v>
      </c>
      <c r="HJ24" s="221">
        <f t="shared" si="2"/>
        <v>9131.4</v>
      </c>
      <c r="HK24" s="221">
        <f t="shared" si="3"/>
        <v>9165.2999999999993</v>
      </c>
      <c r="HL24" s="223">
        <f t="shared" si="4"/>
        <v>5524.3</v>
      </c>
      <c r="HM24" s="221">
        <f t="shared" si="188"/>
        <v>4242.8999999999996</v>
      </c>
      <c r="HN24" s="252">
        <v>13</v>
      </c>
      <c r="HO24" s="221">
        <f t="shared" si="5"/>
        <v>27198.1</v>
      </c>
      <c r="HP24" s="114">
        <v>9033.5</v>
      </c>
      <c r="HQ24" s="114">
        <v>202.7</v>
      </c>
      <c r="HR24" s="114">
        <f t="shared" si="189"/>
        <v>8830.7999999999993</v>
      </c>
      <c r="HS24" s="220">
        <f t="shared" si="6"/>
        <v>131.80000000000001</v>
      </c>
      <c r="HT24" s="220">
        <f t="shared" si="7"/>
        <v>-168.8</v>
      </c>
      <c r="HU24" s="220">
        <f t="shared" si="8"/>
        <v>300.60000000000002</v>
      </c>
      <c r="HV24" s="210">
        <f t="shared" si="9"/>
        <v>0</v>
      </c>
      <c r="HW24" s="251"/>
      <c r="HX24" s="251"/>
      <c r="HY24" s="221">
        <f t="shared" si="10"/>
        <v>9165.2999999999993</v>
      </c>
      <c r="HZ24" s="220">
        <f t="shared" si="11"/>
        <v>131.80000000000001</v>
      </c>
      <c r="IA24" s="221">
        <f t="shared" si="12"/>
        <v>4113.3</v>
      </c>
      <c r="IB24" s="221">
        <f t="shared" si="13"/>
        <v>26367.3</v>
      </c>
    </row>
    <row r="25" spans="1:310" s="118" customFormat="1">
      <c r="A25" s="105" t="s">
        <v>137</v>
      </c>
      <c r="B25" s="105"/>
      <c r="C25" s="105"/>
      <c r="D25" s="232">
        <v>0</v>
      </c>
      <c r="E25" s="232">
        <v>0</v>
      </c>
      <c r="F25" s="231">
        <v>37</v>
      </c>
      <c r="G25" s="106">
        <v>0</v>
      </c>
      <c r="H25" s="231"/>
      <c r="I25" s="232">
        <v>0</v>
      </c>
      <c r="J25" s="231">
        <v>263</v>
      </c>
      <c r="K25" s="106">
        <v>0</v>
      </c>
      <c r="L25" s="231"/>
      <c r="M25" s="231"/>
      <c r="N25" s="231"/>
      <c r="O25" s="232">
        <v>0</v>
      </c>
      <c r="P25" s="106">
        <v>0</v>
      </c>
      <c r="Q25" s="231"/>
      <c r="R25" s="106">
        <v>0</v>
      </c>
      <c r="S25" s="231"/>
      <c r="T25" s="231"/>
      <c r="U25" s="231"/>
      <c r="V25" s="107">
        <v>0</v>
      </c>
      <c r="W25" s="107">
        <v>0</v>
      </c>
      <c r="X25" s="107">
        <v>0</v>
      </c>
      <c r="Y25" s="106">
        <v>0</v>
      </c>
      <c r="Z25" s="106">
        <v>0</v>
      </c>
      <c r="AA25" s="106">
        <v>0</v>
      </c>
      <c r="AB25" s="106">
        <v>0</v>
      </c>
      <c r="AC25" s="106">
        <v>0</v>
      </c>
      <c r="AD25" s="106">
        <v>0</v>
      </c>
      <c r="AE25" s="106">
        <v>0</v>
      </c>
      <c r="AF25" s="108">
        <v>0</v>
      </c>
      <c r="AG25" s="108">
        <v>0</v>
      </c>
      <c r="AH25" s="108">
        <v>0</v>
      </c>
      <c r="AI25" s="108">
        <v>0</v>
      </c>
      <c r="AJ25" s="231"/>
      <c r="AK25" s="108">
        <v>0</v>
      </c>
      <c r="AL25" s="230">
        <f t="shared" si="14"/>
        <v>37</v>
      </c>
      <c r="AM25" s="230">
        <f t="shared" si="15"/>
        <v>263</v>
      </c>
      <c r="AN25" s="230">
        <f t="shared" si="16"/>
        <v>300</v>
      </c>
      <c r="AO25" s="109">
        <f t="shared" si="17"/>
        <v>0</v>
      </c>
      <c r="AP25" s="110">
        <f t="shared" si="190"/>
        <v>0</v>
      </c>
      <c r="AQ25" s="110">
        <f t="shared" si="18"/>
        <v>0</v>
      </c>
      <c r="AR25" s="110">
        <f t="shared" si="19"/>
        <v>0</v>
      </c>
      <c r="AS25" s="110">
        <f t="shared" si="20"/>
        <v>0</v>
      </c>
      <c r="AT25" s="110">
        <f t="shared" si="21"/>
        <v>0</v>
      </c>
      <c r="AU25" s="110">
        <f t="shared" si="22"/>
        <v>0</v>
      </c>
      <c r="AV25" s="110">
        <f t="shared" si="23"/>
        <v>0</v>
      </c>
      <c r="AW25" s="110">
        <f t="shared" si="24"/>
        <v>0</v>
      </c>
      <c r="AX25" s="110">
        <f t="shared" si="25"/>
        <v>0</v>
      </c>
      <c r="AY25" s="110">
        <f t="shared" si="26"/>
        <v>2072.4</v>
      </c>
      <c r="AZ25" s="110">
        <f t="shared" si="27"/>
        <v>1976.5</v>
      </c>
      <c r="BA25" s="110">
        <f t="shared" si="28"/>
        <v>1257</v>
      </c>
      <c r="BB25" s="110">
        <f t="shared" si="29"/>
        <v>719.5</v>
      </c>
      <c r="BC25" s="110">
        <f t="shared" si="30"/>
        <v>95.9</v>
      </c>
      <c r="BD25" s="110">
        <f t="shared" si="31"/>
        <v>0</v>
      </c>
      <c r="BE25" s="110">
        <f t="shared" si="32"/>
        <v>0</v>
      </c>
      <c r="BF25" s="110">
        <f t="shared" si="33"/>
        <v>0</v>
      </c>
      <c r="BG25" s="110">
        <f t="shared" si="34"/>
        <v>0</v>
      </c>
      <c r="BH25" s="110">
        <f t="shared" si="35"/>
        <v>0</v>
      </c>
      <c r="BI25" s="110">
        <f t="shared" si="36"/>
        <v>0</v>
      </c>
      <c r="BJ25" s="110">
        <f t="shared" si="37"/>
        <v>0</v>
      </c>
      <c r="BK25" s="110">
        <f t="shared" si="38"/>
        <v>0</v>
      </c>
      <c r="BL25" s="110">
        <f t="shared" si="39"/>
        <v>0</v>
      </c>
      <c r="BM25" s="110">
        <f t="shared" si="40"/>
        <v>0</v>
      </c>
      <c r="BN25" s="110">
        <f t="shared" si="41"/>
        <v>0</v>
      </c>
      <c r="BO25" s="110">
        <f t="shared" si="42"/>
        <v>0</v>
      </c>
      <c r="BP25" s="110">
        <f t="shared" si="43"/>
        <v>0</v>
      </c>
      <c r="BQ25" s="110">
        <f t="shared" si="44"/>
        <v>0</v>
      </c>
      <c r="BR25" s="110">
        <f t="shared" si="45"/>
        <v>0</v>
      </c>
      <c r="BS25" s="110">
        <f t="shared" si="46"/>
        <v>12957.7</v>
      </c>
      <c r="BT25" s="110">
        <f t="shared" si="47"/>
        <v>12216.9</v>
      </c>
      <c r="BU25" s="110">
        <f t="shared" si="48"/>
        <v>7769.5</v>
      </c>
      <c r="BV25" s="110">
        <f t="shared" si="49"/>
        <v>4447.3999999999996</v>
      </c>
      <c r="BW25" s="110">
        <f t="shared" si="50"/>
        <v>740.8</v>
      </c>
      <c r="BX25" s="110"/>
      <c r="BY25" s="110">
        <f t="shared" si="51"/>
        <v>0</v>
      </c>
      <c r="BZ25" s="110">
        <f t="shared" si="52"/>
        <v>0</v>
      </c>
      <c r="CA25" s="110">
        <f t="shared" si="53"/>
        <v>0</v>
      </c>
      <c r="CB25" s="110">
        <f t="shared" si="54"/>
        <v>0</v>
      </c>
      <c r="CC25" s="110">
        <f t="shared" si="55"/>
        <v>0</v>
      </c>
      <c r="CD25" s="110">
        <f t="shared" si="56"/>
        <v>0</v>
      </c>
      <c r="CE25" s="110">
        <f t="shared" si="57"/>
        <v>0</v>
      </c>
      <c r="CF25" s="110">
        <f t="shared" si="58"/>
        <v>0</v>
      </c>
      <c r="CG25" s="110">
        <f t="shared" si="59"/>
        <v>0</v>
      </c>
      <c r="CH25" s="229">
        <f t="shared" si="60"/>
        <v>0</v>
      </c>
      <c r="CI25" s="110">
        <f t="shared" si="61"/>
        <v>0</v>
      </c>
      <c r="CJ25" s="110">
        <f t="shared" si="62"/>
        <v>0</v>
      </c>
      <c r="CK25" s="110">
        <f t="shared" si="63"/>
        <v>0</v>
      </c>
      <c r="CL25" s="110">
        <f t="shared" si="64"/>
        <v>0</v>
      </c>
      <c r="CM25" s="229">
        <f t="shared" si="65"/>
        <v>0</v>
      </c>
      <c r="CN25" s="110">
        <f t="shared" si="66"/>
        <v>0</v>
      </c>
      <c r="CO25" s="110">
        <f t="shared" si="67"/>
        <v>0</v>
      </c>
      <c r="CP25" s="110">
        <f t="shared" si="68"/>
        <v>0</v>
      </c>
      <c r="CQ25" s="110">
        <f t="shared" si="69"/>
        <v>0</v>
      </c>
      <c r="CR25" s="229">
        <f t="shared" si="70"/>
        <v>0</v>
      </c>
      <c r="CS25" s="110">
        <f t="shared" si="71"/>
        <v>0</v>
      </c>
      <c r="CT25" s="110">
        <f t="shared" si="72"/>
        <v>0</v>
      </c>
      <c r="CU25" s="110">
        <f t="shared" si="73"/>
        <v>0</v>
      </c>
      <c r="CV25" s="110">
        <f t="shared" si="74"/>
        <v>0</v>
      </c>
      <c r="CW25" s="229">
        <f t="shared" si="75"/>
        <v>0</v>
      </c>
      <c r="CX25" s="110">
        <f t="shared" si="76"/>
        <v>0</v>
      </c>
      <c r="CY25" s="110">
        <f t="shared" si="77"/>
        <v>0</v>
      </c>
      <c r="CZ25" s="110">
        <f t="shared" si="78"/>
        <v>0</v>
      </c>
      <c r="DA25" s="110">
        <f t="shared" si="79"/>
        <v>0</v>
      </c>
      <c r="DB25" s="110">
        <f t="shared" si="80"/>
        <v>0</v>
      </c>
      <c r="DC25" s="110">
        <f t="shared" si="81"/>
        <v>0</v>
      </c>
      <c r="DD25" s="110">
        <f t="shared" si="82"/>
        <v>0</v>
      </c>
      <c r="DE25" s="110">
        <f t="shared" si="83"/>
        <v>0</v>
      </c>
      <c r="DF25" s="110">
        <f t="shared" si="84"/>
        <v>0</v>
      </c>
      <c r="DG25" s="110">
        <f t="shared" si="85"/>
        <v>0</v>
      </c>
      <c r="DH25" s="110">
        <f t="shared" si="86"/>
        <v>0</v>
      </c>
      <c r="DI25" s="110">
        <f t="shared" si="87"/>
        <v>0</v>
      </c>
      <c r="DJ25" s="110">
        <f t="shared" si="88"/>
        <v>0</v>
      </c>
      <c r="DK25" s="110">
        <f t="shared" si="89"/>
        <v>0</v>
      </c>
      <c r="DL25" s="110">
        <f t="shared" si="90"/>
        <v>0</v>
      </c>
      <c r="DM25" s="110">
        <f t="shared" si="91"/>
        <v>0</v>
      </c>
      <c r="DN25" s="110">
        <f t="shared" si="92"/>
        <v>0</v>
      </c>
      <c r="DO25" s="110">
        <f t="shared" si="93"/>
        <v>0</v>
      </c>
      <c r="DP25" s="110">
        <f t="shared" si="94"/>
        <v>0</v>
      </c>
      <c r="DQ25" s="110">
        <f t="shared" si="95"/>
        <v>0</v>
      </c>
      <c r="DR25" s="110">
        <f t="shared" si="96"/>
        <v>0</v>
      </c>
      <c r="DS25" s="110">
        <f t="shared" si="97"/>
        <v>0</v>
      </c>
      <c r="DT25" s="110">
        <f t="shared" si="98"/>
        <v>0</v>
      </c>
      <c r="DU25" s="110">
        <f t="shared" si="99"/>
        <v>0</v>
      </c>
      <c r="DV25" s="110">
        <f t="shared" si="100"/>
        <v>0</v>
      </c>
      <c r="DW25" s="111">
        <f t="shared" si="101"/>
        <v>0</v>
      </c>
      <c r="DX25" s="112">
        <f t="shared" si="102"/>
        <v>0</v>
      </c>
      <c r="DY25" s="110">
        <f t="shared" si="103"/>
        <v>0</v>
      </c>
      <c r="DZ25" s="110">
        <f t="shared" si="104"/>
        <v>0</v>
      </c>
      <c r="EA25" s="112">
        <f t="shared" si="105"/>
        <v>0</v>
      </c>
      <c r="EB25" s="112">
        <f t="shared" si="106"/>
        <v>0</v>
      </c>
      <c r="EC25" s="112">
        <f t="shared" si="107"/>
        <v>0</v>
      </c>
      <c r="ED25" s="110">
        <f t="shared" si="108"/>
        <v>0</v>
      </c>
      <c r="EE25" s="110">
        <f t="shared" si="109"/>
        <v>0</v>
      </c>
      <c r="EF25" s="112">
        <f t="shared" si="110"/>
        <v>0</v>
      </c>
      <c r="EG25" s="112">
        <f t="shared" si="111"/>
        <v>0</v>
      </c>
      <c r="EH25" s="112">
        <f t="shared" si="112"/>
        <v>0</v>
      </c>
      <c r="EI25" s="110">
        <f t="shared" si="113"/>
        <v>0</v>
      </c>
      <c r="EJ25" s="110">
        <f t="shared" si="114"/>
        <v>0</v>
      </c>
      <c r="EK25" s="112">
        <f t="shared" si="115"/>
        <v>0</v>
      </c>
      <c r="EL25" s="112">
        <f t="shared" si="116"/>
        <v>0</v>
      </c>
      <c r="EM25" s="112">
        <f t="shared" si="117"/>
        <v>0</v>
      </c>
      <c r="EN25" s="110">
        <f t="shared" si="118"/>
        <v>0</v>
      </c>
      <c r="EO25" s="110">
        <f t="shared" si="119"/>
        <v>0</v>
      </c>
      <c r="EP25" s="112">
        <f t="shared" si="120"/>
        <v>0</v>
      </c>
      <c r="EQ25" s="112">
        <f t="shared" si="121"/>
        <v>0</v>
      </c>
      <c r="ER25" s="112">
        <f t="shared" si="122"/>
        <v>0</v>
      </c>
      <c r="ES25" s="110">
        <f t="shared" si="123"/>
        <v>0</v>
      </c>
      <c r="ET25" s="110">
        <f t="shared" si="124"/>
        <v>0</v>
      </c>
      <c r="EU25" s="112">
        <f t="shared" si="125"/>
        <v>0</v>
      </c>
      <c r="EV25" s="112">
        <f t="shared" si="126"/>
        <v>0</v>
      </c>
      <c r="EW25" s="112">
        <f t="shared" si="127"/>
        <v>0</v>
      </c>
      <c r="EX25" s="110">
        <f t="shared" si="128"/>
        <v>0</v>
      </c>
      <c r="EY25" s="110">
        <f t="shared" si="129"/>
        <v>0</v>
      </c>
      <c r="EZ25" s="112">
        <f t="shared" si="130"/>
        <v>0</v>
      </c>
      <c r="FA25" s="112">
        <f t="shared" si="131"/>
        <v>0</v>
      </c>
      <c r="FB25" s="112">
        <f t="shared" si="132"/>
        <v>0</v>
      </c>
      <c r="FC25" s="110">
        <f t="shared" si="133"/>
        <v>0</v>
      </c>
      <c r="FD25" s="110">
        <f t="shared" si="134"/>
        <v>0</v>
      </c>
      <c r="FE25" s="112">
        <f t="shared" si="135"/>
        <v>0</v>
      </c>
      <c r="FF25" s="112">
        <f t="shared" si="136"/>
        <v>0</v>
      </c>
      <c r="FG25" s="112">
        <f t="shared" si="137"/>
        <v>0</v>
      </c>
      <c r="FH25" s="110">
        <f t="shared" si="138"/>
        <v>0</v>
      </c>
      <c r="FI25" s="110">
        <f t="shared" si="139"/>
        <v>0</v>
      </c>
      <c r="FJ25" s="113">
        <f t="shared" si="140"/>
        <v>0</v>
      </c>
      <c r="FK25" s="228">
        <f t="shared" si="141"/>
        <v>0</v>
      </c>
      <c r="FL25" s="110">
        <f t="shared" si="142"/>
        <v>0</v>
      </c>
      <c r="FM25" s="110">
        <f t="shared" si="143"/>
        <v>0</v>
      </c>
      <c r="FN25" s="110">
        <f t="shared" si="144"/>
        <v>0</v>
      </c>
      <c r="FO25" s="110">
        <f t="shared" si="145"/>
        <v>0</v>
      </c>
      <c r="FP25" s="110">
        <f t="shared" si="146"/>
        <v>0</v>
      </c>
      <c r="FQ25" s="110">
        <f t="shared" si="147"/>
        <v>0</v>
      </c>
      <c r="FR25" s="110">
        <f t="shared" si="148"/>
        <v>0</v>
      </c>
      <c r="FS25" s="110">
        <f t="shared" si="149"/>
        <v>0</v>
      </c>
      <c r="FT25" s="110">
        <f t="shared" si="150"/>
        <v>0</v>
      </c>
      <c r="FU25" s="110">
        <f t="shared" si="151"/>
        <v>0</v>
      </c>
      <c r="FV25" s="110">
        <f t="shared" si="152"/>
        <v>0</v>
      </c>
      <c r="FW25" s="110">
        <f t="shared" si="153"/>
        <v>0</v>
      </c>
      <c r="FX25" s="110">
        <f t="shared" si="154"/>
        <v>0</v>
      </c>
      <c r="FY25" s="110">
        <f t="shared" si="155"/>
        <v>0</v>
      </c>
      <c r="FZ25" s="110">
        <f t="shared" si="156"/>
        <v>0</v>
      </c>
      <c r="GA25" s="110">
        <f t="shared" si="157"/>
        <v>0</v>
      </c>
      <c r="GB25" s="110">
        <f t="shared" si="158"/>
        <v>0</v>
      </c>
      <c r="GC25" s="110">
        <f t="shared" si="159"/>
        <v>0</v>
      </c>
      <c r="GD25" s="110">
        <f t="shared" si="160"/>
        <v>0</v>
      </c>
      <c r="GE25" s="110">
        <f t="shared" si="161"/>
        <v>0</v>
      </c>
      <c r="GF25" s="110">
        <f t="shared" si="162"/>
        <v>0</v>
      </c>
      <c r="GG25" s="110">
        <f t="shared" si="163"/>
        <v>0</v>
      </c>
      <c r="GH25" s="110">
        <f t="shared" si="164"/>
        <v>0</v>
      </c>
      <c r="GI25" s="110">
        <f t="shared" si="165"/>
        <v>0</v>
      </c>
      <c r="GJ25" s="110">
        <f t="shared" si="166"/>
        <v>0</v>
      </c>
      <c r="GK25" s="110">
        <f t="shared" si="167"/>
        <v>0</v>
      </c>
      <c r="GL25" s="110">
        <f t="shared" si="168"/>
        <v>0</v>
      </c>
      <c r="GM25" s="110">
        <f t="shared" si="169"/>
        <v>0</v>
      </c>
      <c r="GN25" s="110">
        <f t="shared" si="170"/>
        <v>0</v>
      </c>
      <c r="GO25" s="110">
        <f t="shared" si="171"/>
        <v>0</v>
      </c>
      <c r="GP25" s="110">
        <f t="shared" si="172"/>
        <v>0</v>
      </c>
      <c r="GQ25" s="110">
        <f t="shared" si="173"/>
        <v>0</v>
      </c>
      <c r="GR25" s="110">
        <f t="shared" si="174"/>
        <v>0</v>
      </c>
      <c r="GS25" s="110">
        <f t="shared" si="175"/>
        <v>0</v>
      </c>
      <c r="GT25" s="110">
        <f t="shared" si="176"/>
        <v>0</v>
      </c>
      <c r="GU25" s="110">
        <f t="shared" si="177"/>
        <v>0</v>
      </c>
      <c r="GV25" s="110">
        <f t="shared" si="178"/>
        <v>0</v>
      </c>
      <c r="GW25" s="110">
        <f t="shared" si="179"/>
        <v>0</v>
      </c>
      <c r="GX25" s="110">
        <f t="shared" si="180"/>
        <v>0</v>
      </c>
      <c r="GY25" s="227">
        <f t="shared" si="181"/>
        <v>15030.1</v>
      </c>
      <c r="GZ25" s="226">
        <f t="shared" si="182"/>
        <v>14193.4</v>
      </c>
      <c r="HA25" s="226">
        <f t="shared" si="183"/>
        <v>9026.5</v>
      </c>
      <c r="HB25" s="226">
        <f t="shared" si="184"/>
        <v>5166.8999999999996</v>
      </c>
      <c r="HC25" s="226">
        <f t="shared" si="185"/>
        <v>36.4</v>
      </c>
      <c r="HD25" s="226">
        <f t="shared" si="186"/>
        <v>836.7</v>
      </c>
      <c r="HE25" s="115">
        <f t="shared" si="187"/>
        <v>300</v>
      </c>
      <c r="HF25" s="174">
        <v>298</v>
      </c>
      <c r="HG25" s="225">
        <f t="shared" si="1"/>
        <v>2</v>
      </c>
      <c r="HH25" s="252">
        <v>24.5</v>
      </c>
      <c r="HI25" s="224">
        <v>46.8</v>
      </c>
      <c r="HJ25" s="221">
        <f t="shared" si="2"/>
        <v>15030.1</v>
      </c>
      <c r="HK25" s="221">
        <f t="shared" si="3"/>
        <v>15076.9</v>
      </c>
      <c r="HL25" s="223">
        <f t="shared" si="4"/>
        <v>9073.2999999999993</v>
      </c>
      <c r="HM25" s="221">
        <f t="shared" si="188"/>
        <v>6968.7</v>
      </c>
      <c r="HN25" s="252">
        <v>18.899999999999999</v>
      </c>
      <c r="HO25" s="221">
        <f t="shared" si="5"/>
        <v>30726.2</v>
      </c>
      <c r="HP25" s="114">
        <v>14897.9</v>
      </c>
      <c r="HQ25" s="114">
        <v>279.7</v>
      </c>
      <c r="HR25" s="114">
        <f t="shared" si="189"/>
        <v>14618.2</v>
      </c>
      <c r="HS25" s="220">
        <f t="shared" si="6"/>
        <v>179</v>
      </c>
      <c r="HT25" s="220">
        <f t="shared" si="7"/>
        <v>-232.9</v>
      </c>
      <c r="HU25" s="220">
        <f t="shared" si="8"/>
        <v>411.9</v>
      </c>
      <c r="HV25" s="210">
        <f t="shared" si="9"/>
        <v>0</v>
      </c>
      <c r="HW25" s="251"/>
      <c r="HX25" s="251"/>
      <c r="HY25" s="221">
        <f t="shared" si="10"/>
        <v>15076.9</v>
      </c>
      <c r="HZ25" s="220">
        <f t="shared" si="11"/>
        <v>179</v>
      </c>
      <c r="IA25" s="221">
        <f t="shared" si="12"/>
        <v>6789.9</v>
      </c>
      <c r="IB25" s="221">
        <f t="shared" si="13"/>
        <v>29937.8</v>
      </c>
      <c r="IC25" s="67"/>
      <c r="ID25" s="67"/>
      <c r="IE25" s="67"/>
      <c r="IF25" s="67"/>
      <c r="IG25" s="67"/>
      <c r="IH25" s="67"/>
      <c r="II25" s="67"/>
      <c r="IJ25" s="67"/>
      <c r="IK25" s="67"/>
      <c r="IL25" s="67"/>
      <c r="IM25" s="67"/>
      <c r="IN25" s="67"/>
      <c r="IO25" s="67"/>
      <c r="IP25" s="67"/>
      <c r="IQ25" s="67"/>
      <c r="IR25" s="67"/>
      <c r="IS25" s="67"/>
      <c r="IT25" s="67"/>
      <c r="IU25" s="67"/>
      <c r="IV25" s="67"/>
      <c r="IW25" s="67"/>
      <c r="IX25" s="67"/>
      <c r="IY25" s="67"/>
      <c r="IZ25" s="67"/>
      <c r="JA25" s="67"/>
      <c r="JB25" s="67"/>
      <c r="JC25" s="67"/>
      <c r="JD25" s="67"/>
      <c r="JE25" s="67"/>
      <c r="JF25" s="67"/>
      <c r="JG25" s="67"/>
      <c r="JH25" s="67"/>
      <c r="JI25" s="67"/>
      <c r="JJ25" s="67"/>
      <c r="JK25" s="67"/>
      <c r="JL25" s="67"/>
      <c r="JM25" s="67"/>
      <c r="JN25" s="67"/>
      <c r="JO25" s="67"/>
      <c r="JP25" s="67"/>
      <c r="JQ25" s="67"/>
      <c r="JR25" s="67"/>
      <c r="JS25" s="67"/>
      <c r="JT25" s="67"/>
      <c r="JU25" s="67"/>
      <c r="JV25" s="67"/>
      <c r="JW25" s="67"/>
      <c r="JX25" s="67"/>
      <c r="JY25" s="67"/>
      <c r="JZ25" s="67"/>
      <c r="KA25" s="67"/>
      <c r="KB25" s="67"/>
      <c r="KC25" s="67"/>
      <c r="KD25" s="67"/>
      <c r="KE25" s="67"/>
      <c r="KF25" s="67"/>
      <c r="KG25" s="67"/>
      <c r="KH25" s="67"/>
      <c r="KI25" s="67"/>
      <c r="KJ25" s="67"/>
      <c r="KK25" s="67"/>
      <c r="KL25" s="67"/>
      <c r="KM25" s="67"/>
      <c r="KN25" s="67"/>
      <c r="KO25" s="67"/>
      <c r="KP25" s="67"/>
      <c r="KQ25" s="67"/>
      <c r="KR25" s="67"/>
      <c r="KS25" s="67"/>
      <c r="KT25" s="67"/>
      <c r="KU25" s="67"/>
      <c r="KV25" s="67"/>
      <c r="KW25" s="67"/>
      <c r="KX25" s="67"/>
    </row>
    <row r="26" spans="1:310" s="118" customFormat="1" ht="18" customHeight="1">
      <c r="A26" s="105" t="s">
        <v>215</v>
      </c>
      <c r="B26" s="105"/>
      <c r="C26" s="105"/>
      <c r="D26" s="232">
        <v>0</v>
      </c>
      <c r="E26" s="232">
        <v>0</v>
      </c>
      <c r="F26" s="231">
        <v>30</v>
      </c>
      <c r="G26" s="106">
        <v>0</v>
      </c>
      <c r="H26" s="231"/>
      <c r="I26" s="232">
        <v>0</v>
      </c>
      <c r="J26" s="231">
        <v>131</v>
      </c>
      <c r="K26" s="106">
        <v>0</v>
      </c>
      <c r="L26" s="231"/>
      <c r="M26" s="231"/>
      <c r="N26" s="231"/>
      <c r="O26" s="232">
        <v>0</v>
      </c>
      <c r="P26" s="106">
        <v>0</v>
      </c>
      <c r="Q26" s="231"/>
      <c r="R26" s="106">
        <v>0</v>
      </c>
      <c r="S26" s="231"/>
      <c r="T26" s="231"/>
      <c r="U26" s="231"/>
      <c r="V26" s="107">
        <v>0</v>
      </c>
      <c r="W26" s="107">
        <v>0</v>
      </c>
      <c r="X26" s="107">
        <v>0</v>
      </c>
      <c r="Y26" s="106">
        <v>0</v>
      </c>
      <c r="Z26" s="106">
        <v>0</v>
      </c>
      <c r="AA26" s="106">
        <v>0</v>
      </c>
      <c r="AB26" s="106">
        <v>0</v>
      </c>
      <c r="AC26" s="106">
        <v>0</v>
      </c>
      <c r="AD26" s="106">
        <v>0</v>
      </c>
      <c r="AE26" s="106">
        <v>0</v>
      </c>
      <c r="AF26" s="108">
        <v>0</v>
      </c>
      <c r="AG26" s="108">
        <v>0</v>
      </c>
      <c r="AH26" s="108">
        <v>0</v>
      </c>
      <c r="AI26" s="108">
        <v>0</v>
      </c>
      <c r="AJ26" s="231"/>
      <c r="AK26" s="108">
        <v>0</v>
      </c>
      <c r="AL26" s="230">
        <f t="shared" si="14"/>
        <v>30</v>
      </c>
      <c r="AM26" s="230">
        <f t="shared" si="15"/>
        <v>131</v>
      </c>
      <c r="AN26" s="230">
        <f t="shared" si="16"/>
        <v>161</v>
      </c>
      <c r="AO26" s="109">
        <f t="shared" si="17"/>
        <v>0</v>
      </c>
      <c r="AP26" s="110">
        <f t="shared" si="190"/>
        <v>0</v>
      </c>
      <c r="AQ26" s="110">
        <f t="shared" si="18"/>
        <v>0</v>
      </c>
      <c r="AR26" s="110">
        <f t="shared" si="19"/>
        <v>0</v>
      </c>
      <c r="AS26" s="110">
        <f t="shared" si="20"/>
        <v>0</v>
      </c>
      <c r="AT26" s="110">
        <f t="shared" si="21"/>
        <v>0</v>
      </c>
      <c r="AU26" s="110">
        <f t="shared" si="22"/>
        <v>0</v>
      </c>
      <c r="AV26" s="110">
        <f t="shared" si="23"/>
        <v>0</v>
      </c>
      <c r="AW26" s="110">
        <f t="shared" si="24"/>
        <v>0</v>
      </c>
      <c r="AX26" s="110">
        <f t="shared" si="25"/>
        <v>0</v>
      </c>
      <c r="AY26" s="110">
        <f t="shared" si="26"/>
        <v>1680.4</v>
      </c>
      <c r="AZ26" s="110">
        <f t="shared" si="27"/>
        <v>1602.6</v>
      </c>
      <c r="BA26" s="110">
        <f t="shared" si="28"/>
        <v>1019.2</v>
      </c>
      <c r="BB26" s="110">
        <f t="shared" si="29"/>
        <v>583.4</v>
      </c>
      <c r="BC26" s="110">
        <f t="shared" si="30"/>
        <v>77.8</v>
      </c>
      <c r="BD26" s="110">
        <f t="shared" si="31"/>
        <v>0</v>
      </c>
      <c r="BE26" s="110">
        <f t="shared" si="32"/>
        <v>0</v>
      </c>
      <c r="BF26" s="110">
        <f t="shared" si="33"/>
        <v>0</v>
      </c>
      <c r="BG26" s="110">
        <f t="shared" si="34"/>
        <v>0</v>
      </c>
      <c r="BH26" s="110">
        <f t="shared" si="35"/>
        <v>0</v>
      </c>
      <c r="BI26" s="110">
        <f t="shared" si="36"/>
        <v>0</v>
      </c>
      <c r="BJ26" s="110">
        <f t="shared" si="37"/>
        <v>0</v>
      </c>
      <c r="BK26" s="110">
        <f t="shared" si="38"/>
        <v>0</v>
      </c>
      <c r="BL26" s="110">
        <f t="shared" si="39"/>
        <v>0</v>
      </c>
      <c r="BM26" s="110">
        <f t="shared" si="40"/>
        <v>0</v>
      </c>
      <c r="BN26" s="110">
        <f t="shared" si="41"/>
        <v>0</v>
      </c>
      <c r="BO26" s="110">
        <f t="shared" si="42"/>
        <v>0</v>
      </c>
      <c r="BP26" s="110">
        <f t="shared" si="43"/>
        <v>0</v>
      </c>
      <c r="BQ26" s="110">
        <f t="shared" si="44"/>
        <v>0</v>
      </c>
      <c r="BR26" s="110">
        <f t="shared" si="45"/>
        <v>0</v>
      </c>
      <c r="BS26" s="110">
        <f t="shared" si="46"/>
        <v>6454.2</v>
      </c>
      <c r="BT26" s="110">
        <f t="shared" si="47"/>
        <v>6085.2</v>
      </c>
      <c r="BU26" s="110">
        <f t="shared" si="48"/>
        <v>3870</v>
      </c>
      <c r="BV26" s="110">
        <f t="shared" si="49"/>
        <v>2215.1999999999998</v>
      </c>
      <c r="BW26" s="110">
        <f t="shared" si="50"/>
        <v>369</v>
      </c>
      <c r="BX26" s="110"/>
      <c r="BY26" s="110">
        <f t="shared" si="51"/>
        <v>0</v>
      </c>
      <c r="BZ26" s="110">
        <f t="shared" si="52"/>
        <v>0</v>
      </c>
      <c r="CA26" s="110">
        <f t="shared" si="53"/>
        <v>0</v>
      </c>
      <c r="CB26" s="110">
        <f t="shared" si="54"/>
        <v>0</v>
      </c>
      <c r="CC26" s="110">
        <f t="shared" si="55"/>
        <v>0</v>
      </c>
      <c r="CD26" s="110">
        <f t="shared" si="56"/>
        <v>0</v>
      </c>
      <c r="CE26" s="110">
        <f t="shared" si="57"/>
        <v>0</v>
      </c>
      <c r="CF26" s="110">
        <f t="shared" si="58"/>
        <v>0</v>
      </c>
      <c r="CG26" s="110">
        <f t="shared" si="59"/>
        <v>0</v>
      </c>
      <c r="CH26" s="229">
        <f t="shared" si="60"/>
        <v>0</v>
      </c>
      <c r="CI26" s="110">
        <f t="shared" si="61"/>
        <v>0</v>
      </c>
      <c r="CJ26" s="110">
        <f t="shared" si="62"/>
        <v>0</v>
      </c>
      <c r="CK26" s="110">
        <f t="shared" si="63"/>
        <v>0</v>
      </c>
      <c r="CL26" s="110">
        <f t="shared" si="64"/>
        <v>0</v>
      </c>
      <c r="CM26" s="229">
        <f t="shared" si="65"/>
        <v>0</v>
      </c>
      <c r="CN26" s="110">
        <f t="shared" si="66"/>
        <v>0</v>
      </c>
      <c r="CO26" s="110">
        <f t="shared" si="67"/>
        <v>0</v>
      </c>
      <c r="CP26" s="110">
        <f t="shared" si="68"/>
        <v>0</v>
      </c>
      <c r="CQ26" s="110">
        <f t="shared" si="69"/>
        <v>0</v>
      </c>
      <c r="CR26" s="229">
        <f t="shared" si="70"/>
        <v>0</v>
      </c>
      <c r="CS26" s="110">
        <f t="shared" si="71"/>
        <v>0</v>
      </c>
      <c r="CT26" s="110">
        <f t="shared" si="72"/>
        <v>0</v>
      </c>
      <c r="CU26" s="110">
        <f t="shared" si="73"/>
        <v>0</v>
      </c>
      <c r="CV26" s="110">
        <f t="shared" si="74"/>
        <v>0</v>
      </c>
      <c r="CW26" s="229">
        <f t="shared" si="75"/>
        <v>0</v>
      </c>
      <c r="CX26" s="110">
        <f t="shared" si="76"/>
        <v>0</v>
      </c>
      <c r="CY26" s="110">
        <f t="shared" si="77"/>
        <v>0</v>
      </c>
      <c r="CZ26" s="110">
        <f t="shared" si="78"/>
        <v>0</v>
      </c>
      <c r="DA26" s="110">
        <f t="shared" si="79"/>
        <v>0</v>
      </c>
      <c r="DB26" s="110">
        <f t="shared" si="80"/>
        <v>0</v>
      </c>
      <c r="DC26" s="110">
        <f t="shared" si="81"/>
        <v>0</v>
      </c>
      <c r="DD26" s="110">
        <f t="shared" si="82"/>
        <v>0</v>
      </c>
      <c r="DE26" s="110">
        <f t="shared" si="83"/>
        <v>0</v>
      </c>
      <c r="DF26" s="110">
        <f t="shared" si="84"/>
        <v>0</v>
      </c>
      <c r="DG26" s="110">
        <f t="shared" si="85"/>
        <v>0</v>
      </c>
      <c r="DH26" s="110">
        <f t="shared" si="86"/>
        <v>0</v>
      </c>
      <c r="DI26" s="110">
        <f t="shared" si="87"/>
        <v>0</v>
      </c>
      <c r="DJ26" s="110">
        <f t="shared" si="88"/>
        <v>0</v>
      </c>
      <c r="DK26" s="110">
        <f t="shared" si="89"/>
        <v>0</v>
      </c>
      <c r="DL26" s="110">
        <f t="shared" si="90"/>
        <v>0</v>
      </c>
      <c r="DM26" s="110">
        <f t="shared" si="91"/>
        <v>0</v>
      </c>
      <c r="DN26" s="110">
        <f t="shared" si="92"/>
        <v>0</v>
      </c>
      <c r="DO26" s="110">
        <f t="shared" si="93"/>
        <v>0</v>
      </c>
      <c r="DP26" s="110">
        <f t="shared" si="94"/>
        <v>0</v>
      </c>
      <c r="DQ26" s="110">
        <f t="shared" si="95"/>
        <v>0</v>
      </c>
      <c r="DR26" s="110">
        <f t="shared" si="96"/>
        <v>0</v>
      </c>
      <c r="DS26" s="110">
        <f t="shared" si="97"/>
        <v>0</v>
      </c>
      <c r="DT26" s="110">
        <f t="shared" si="98"/>
        <v>0</v>
      </c>
      <c r="DU26" s="110">
        <f t="shared" si="99"/>
        <v>0</v>
      </c>
      <c r="DV26" s="110">
        <f t="shared" si="100"/>
        <v>0</v>
      </c>
      <c r="DW26" s="111">
        <f t="shared" si="101"/>
        <v>0</v>
      </c>
      <c r="DX26" s="112">
        <f t="shared" si="102"/>
        <v>0</v>
      </c>
      <c r="DY26" s="110">
        <f t="shared" si="103"/>
        <v>0</v>
      </c>
      <c r="DZ26" s="110">
        <f t="shared" si="104"/>
        <v>0</v>
      </c>
      <c r="EA26" s="112">
        <f t="shared" si="105"/>
        <v>0</v>
      </c>
      <c r="EB26" s="112">
        <f t="shared" si="106"/>
        <v>0</v>
      </c>
      <c r="EC26" s="112">
        <f t="shared" si="107"/>
        <v>0</v>
      </c>
      <c r="ED26" s="110">
        <f t="shared" si="108"/>
        <v>0</v>
      </c>
      <c r="EE26" s="110">
        <f t="shared" si="109"/>
        <v>0</v>
      </c>
      <c r="EF26" s="112">
        <f t="shared" si="110"/>
        <v>0</v>
      </c>
      <c r="EG26" s="112">
        <f t="shared" si="111"/>
        <v>0</v>
      </c>
      <c r="EH26" s="112">
        <f t="shared" si="112"/>
        <v>0</v>
      </c>
      <c r="EI26" s="110">
        <f t="shared" si="113"/>
        <v>0</v>
      </c>
      <c r="EJ26" s="110">
        <f t="shared" si="114"/>
        <v>0</v>
      </c>
      <c r="EK26" s="112">
        <f t="shared" si="115"/>
        <v>0</v>
      </c>
      <c r="EL26" s="112">
        <f t="shared" si="116"/>
        <v>0</v>
      </c>
      <c r="EM26" s="112">
        <f t="shared" si="117"/>
        <v>0</v>
      </c>
      <c r="EN26" s="110">
        <f t="shared" si="118"/>
        <v>0</v>
      </c>
      <c r="EO26" s="110">
        <f t="shared" si="119"/>
        <v>0</v>
      </c>
      <c r="EP26" s="112">
        <f t="shared" si="120"/>
        <v>0</v>
      </c>
      <c r="EQ26" s="112">
        <f t="shared" si="121"/>
        <v>0</v>
      </c>
      <c r="ER26" s="112">
        <f t="shared" si="122"/>
        <v>0</v>
      </c>
      <c r="ES26" s="110">
        <f t="shared" si="123"/>
        <v>0</v>
      </c>
      <c r="ET26" s="110">
        <f t="shared" si="124"/>
        <v>0</v>
      </c>
      <c r="EU26" s="112">
        <f t="shared" si="125"/>
        <v>0</v>
      </c>
      <c r="EV26" s="112">
        <f t="shared" si="126"/>
        <v>0</v>
      </c>
      <c r="EW26" s="112">
        <f t="shared" si="127"/>
        <v>0</v>
      </c>
      <c r="EX26" s="110">
        <f t="shared" si="128"/>
        <v>0</v>
      </c>
      <c r="EY26" s="110">
        <f t="shared" si="129"/>
        <v>0</v>
      </c>
      <c r="EZ26" s="112">
        <f t="shared" si="130"/>
        <v>0</v>
      </c>
      <c r="FA26" s="112">
        <f t="shared" si="131"/>
        <v>0</v>
      </c>
      <c r="FB26" s="112">
        <f t="shared" si="132"/>
        <v>0</v>
      </c>
      <c r="FC26" s="110">
        <f t="shared" si="133"/>
        <v>0</v>
      </c>
      <c r="FD26" s="110">
        <f t="shared" si="134"/>
        <v>0</v>
      </c>
      <c r="FE26" s="112">
        <f t="shared" si="135"/>
        <v>0</v>
      </c>
      <c r="FF26" s="112">
        <f t="shared" si="136"/>
        <v>0</v>
      </c>
      <c r="FG26" s="112">
        <f t="shared" si="137"/>
        <v>0</v>
      </c>
      <c r="FH26" s="110">
        <f t="shared" si="138"/>
        <v>0</v>
      </c>
      <c r="FI26" s="110">
        <f t="shared" si="139"/>
        <v>0</v>
      </c>
      <c r="FJ26" s="113">
        <f t="shared" si="140"/>
        <v>0</v>
      </c>
      <c r="FK26" s="228">
        <f t="shared" si="141"/>
        <v>0</v>
      </c>
      <c r="FL26" s="110">
        <f t="shared" si="142"/>
        <v>0</v>
      </c>
      <c r="FM26" s="110">
        <f t="shared" si="143"/>
        <v>0</v>
      </c>
      <c r="FN26" s="110">
        <f t="shared" si="144"/>
        <v>0</v>
      </c>
      <c r="FO26" s="110">
        <f t="shared" si="145"/>
        <v>0</v>
      </c>
      <c r="FP26" s="110">
        <f t="shared" si="146"/>
        <v>0</v>
      </c>
      <c r="FQ26" s="110">
        <f t="shared" si="147"/>
        <v>0</v>
      </c>
      <c r="FR26" s="110">
        <f t="shared" si="148"/>
        <v>0</v>
      </c>
      <c r="FS26" s="110">
        <f t="shared" si="149"/>
        <v>0</v>
      </c>
      <c r="FT26" s="110">
        <f t="shared" si="150"/>
        <v>0</v>
      </c>
      <c r="FU26" s="110">
        <f t="shared" si="151"/>
        <v>0</v>
      </c>
      <c r="FV26" s="110">
        <f t="shared" si="152"/>
        <v>0</v>
      </c>
      <c r="FW26" s="110">
        <f t="shared" si="153"/>
        <v>0</v>
      </c>
      <c r="FX26" s="110">
        <f t="shared" si="154"/>
        <v>0</v>
      </c>
      <c r="FY26" s="110">
        <f t="shared" si="155"/>
        <v>0</v>
      </c>
      <c r="FZ26" s="110">
        <f t="shared" si="156"/>
        <v>0</v>
      </c>
      <c r="GA26" s="110">
        <f t="shared" si="157"/>
        <v>0</v>
      </c>
      <c r="GB26" s="110">
        <f t="shared" si="158"/>
        <v>0</v>
      </c>
      <c r="GC26" s="110">
        <f t="shared" si="159"/>
        <v>0</v>
      </c>
      <c r="GD26" s="110">
        <f t="shared" si="160"/>
        <v>0</v>
      </c>
      <c r="GE26" s="110">
        <f t="shared" si="161"/>
        <v>0</v>
      </c>
      <c r="GF26" s="110">
        <f t="shared" si="162"/>
        <v>0</v>
      </c>
      <c r="GG26" s="110">
        <f t="shared" si="163"/>
        <v>0</v>
      </c>
      <c r="GH26" s="110">
        <f t="shared" si="164"/>
        <v>0</v>
      </c>
      <c r="GI26" s="110">
        <f t="shared" si="165"/>
        <v>0</v>
      </c>
      <c r="GJ26" s="110">
        <f t="shared" si="166"/>
        <v>0</v>
      </c>
      <c r="GK26" s="110">
        <f t="shared" si="167"/>
        <v>0</v>
      </c>
      <c r="GL26" s="110">
        <f t="shared" si="168"/>
        <v>0</v>
      </c>
      <c r="GM26" s="110">
        <f t="shared" si="169"/>
        <v>0</v>
      </c>
      <c r="GN26" s="110">
        <f t="shared" si="170"/>
        <v>0</v>
      </c>
      <c r="GO26" s="110">
        <f t="shared" si="171"/>
        <v>0</v>
      </c>
      <c r="GP26" s="110">
        <f t="shared" si="172"/>
        <v>0</v>
      </c>
      <c r="GQ26" s="110">
        <f t="shared" si="173"/>
        <v>0</v>
      </c>
      <c r="GR26" s="110">
        <f t="shared" si="174"/>
        <v>0</v>
      </c>
      <c r="GS26" s="110">
        <f t="shared" si="175"/>
        <v>0</v>
      </c>
      <c r="GT26" s="110">
        <f t="shared" si="176"/>
        <v>0</v>
      </c>
      <c r="GU26" s="110">
        <f t="shared" si="177"/>
        <v>0</v>
      </c>
      <c r="GV26" s="110">
        <f t="shared" si="178"/>
        <v>0</v>
      </c>
      <c r="GW26" s="110">
        <f t="shared" si="179"/>
        <v>0</v>
      </c>
      <c r="GX26" s="110">
        <f t="shared" si="180"/>
        <v>0</v>
      </c>
      <c r="GY26" s="227">
        <f t="shared" si="181"/>
        <v>8134.6</v>
      </c>
      <c r="GZ26" s="226">
        <f t="shared" si="182"/>
        <v>7687.8</v>
      </c>
      <c r="HA26" s="226">
        <f t="shared" si="183"/>
        <v>4889.2</v>
      </c>
      <c r="HB26" s="226">
        <f t="shared" si="184"/>
        <v>2798.6</v>
      </c>
      <c r="HC26" s="226">
        <f t="shared" si="185"/>
        <v>36.4</v>
      </c>
      <c r="HD26" s="226">
        <f t="shared" si="186"/>
        <v>446.8</v>
      </c>
      <c r="HE26" s="115">
        <f t="shared" si="187"/>
        <v>161</v>
      </c>
      <c r="HF26" s="174">
        <v>153</v>
      </c>
      <c r="HG26" s="225">
        <f t="shared" si="1"/>
        <v>8</v>
      </c>
      <c r="HH26" s="252">
        <v>15.25</v>
      </c>
      <c r="HI26" s="224">
        <v>29.1</v>
      </c>
      <c r="HJ26" s="221">
        <f t="shared" si="2"/>
        <v>8134.6</v>
      </c>
      <c r="HK26" s="221">
        <f t="shared" si="3"/>
        <v>8163.7</v>
      </c>
      <c r="HL26" s="223">
        <f t="shared" si="4"/>
        <v>4918.3</v>
      </c>
      <c r="HM26" s="221">
        <f t="shared" si="188"/>
        <v>3777.5</v>
      </c>
      <c r="HN26" s="252">
        <v>14.2</v>
      </c>
      <c r="HO26" s="221">
        <f t="shared" si="5"/>
        <v>22168.400000000001</v>
      </c>
      <c r="HP26" s="114">
        <v>7564.1</v>
      </c>
      <c r="HQ26" s="114">
        <v>174.1</v>
      </c>
      <c r="HR26" s="114">
        <f t="shared" si="189"/>
        <v>7390</v>
      </c>
      <c r="HS26" s="220">
        <f t="shared" si="6"/>
        <v>599.6</v>
      </c>
      <c r="HT26" s="220">
        <f t="shared" si="7"/>
        <v>-145</v>
      </c>
      <c r="HU26" s="220">
        <f t="shared" si="8"/>
        <v>744.6</v>
      </c>
      <c r="HV26" s="210">
        <f t="shared" si="9"/>
        <v>0</v>
      </c>
      <c r="HW26" s="251"/>
      <c r="HX26" s="251"/>
      <c r="HY26" s="221">
        <f t="shared" si="10"/>
        <v>8163.7</v>
      </c>
      <c r="HZ26" s="220">
        <f t="shared" si="11"/>
        <v>599.6</v>
      </c>
      <c r="IA26" s="221">
        <f t="shared" si="12"/>
        <v>3666.1</v>
      </c>
      <c r="IB26" s="221">
        <f t="shared" si="13"/>
        <v>21514.7</v>
      </c>
      <c r="IC26" s="67"/>
      <c r="ID26" s="67"/>
      <c r="IE26" s="67"/>
      <c r="IF26" s="67"/>
      <c r="IG26" s="67"/>
      <c r="IH26" s="67"/>
      <c r="II26" s="67"/>
      <c r="IJ26" s="67"/>
      <c r="IK26" s="67"/>
      <c r="IL26" s="67"/>
      <c r="IM26" s="67"/>
      <c r="IN26" s="67"/>
      <c r="IO26" s="67"/>
      <c r="IP26" s="67"/>
      <c r="IQ26" s="67"/>
      <c r="IR26" s="67"/>
      <c r="IS26" s="67"/>
      <c r="IT26" s="67"/>
      <c r="IU26" s="67"/>
      <c r="IV26" s="67"/>
      <c r="IW26" s="67"/>
      <c r="IX26" s="67"/>
      <c r="IY26" s="67"/>
      <c r="IZ26" s="67"/>
      <c r="JA26" s="67"/>
      <c r="JB26" s="67"/>
      <c r="JC26" s="67"/>
      <c r="JD26" s="67"/>
      <c r="JE26" s="67"/>
      <c r="JF26" s="67"/>
      <c r="JG26" s="67"/>
      <c r="JH26" s="67"/>
      <c r="JI26" s="67"/>
      <c r="JJ26" s="67"/>
      <c r="JK26" s="67"/>
      <c r="JL26" s="67"/>
      <c r="JM26" s="67"/>
      <c r="JN26" s="67"/>
      <c r="JO26" s="67"/>
      <c r="JP26" s="67"/>
      <c r="JQ26" s="67"/>
      <c r="JR26" s="67"/>
      <c r="JS26" s="67"/>
      <c r="JT26" s="67"/>
      <c r="JU26" s="67"/>
      <c r="JV26" s="67"/>
      <c r="JW26" s="67"/>
      <c r="JX26" s="67"/>
      <c r="JY26" s="67"/>
      <c r="JZ26" s="67"/>
      <c r="KA26" s="67"/>
      <c r="KB26" s="67"/>
      <c r="KC26" s="67"/>
      <c r="KD26" s="67"/>
      <c r="KE26" s="67"/>
      <c r="KF26" s="67"/>
      <c r="KG26" s="67"/>
      <c r="KH26" s="67"/>
      <c r="KI26" s="67"/>
      <c r="KJ26" s="67"/>
      <c r="KK26" s="67"/>
      <c r="KL26" s="67"/>
      <c r="KM26" s="67"/>
      <c r="KN26" s="67"/>
      <c r="KO26" s="67"/>
      <c r="KP26" s="67"/>
      <c r="KQ26" s="67"/>
      <c r="KR26" s="67"/>
      <c r="KS26" s="67"/>
      <c r="KT26" s="67"/>
      <c r="KU26" s="67"/>
      <c r="KV26" s="67"/>
      <c r="KW26" s="67"/>
      <c r="KX26" s="67"/>
    </row>
    <row r="27" spans="1:310">
      <c r="A27" s="105" t="s">
        <v>139</v>
      </c>
      <c r="B27" s="105"/>
      <c r="C27" s="105"/>
      <c r="D27" s="232">
        <v>0</v>
      </c>
      <c r="E27" s="232">
        <v>0</v>
      </c>
      <c r="F27" s="231"/>
      <c r="G27" s="106">
        <v>0</v>
      </c>
      <c r="H27" s="231"/>
      <c r="I27" s="232">
        <v>0</v>
      </c>
      <c r="J27" s="231"/>
      <c r="K27" s="106">
        <v>0</v>
      </c>
      <c r="L27" s="231"/>
      <c r="M27" s="231"/>
      <c r="N27" s="231"/>
      <c r="O27" s="232">
        <v>0</v>
      </c>
      <c r="P27" s="106">
        <v>0</v>
      </c>
      <c r="Q27" s="231"/>
      <c r="R27" s="106">
        <v>0</v>
      </c>
      <c r="S27" s="231">
        <v>95</v>
      </c>
      <c r="T27" s="231"/>
      <c r="U27" s="231"/>
      <c r="V27" s="107">
        <v>0</v>
      </c>
      <c r="W27" s="107">
        <v>0</v>
      </c>
      <c r="X27" s="107">
        <v>0</v>
      </c>
      <c r="Y27" s="106">
        <v>0</v>
      </c>
      <c r="Z27" s="106">
        <v>0</v>
      </c>
      <c r="AA27" s="106">
        <v>0</v>
      </c>
      <c r="AB27" s="106">
        <v>0</v>
      </c>
      <c r="AC27" s="106">
        <v>0</v>
      </c>
      <c r="AD27" s="106">
        <v>0</v>
      </c>
      <c r="AE27" s="106">
        <v>0</v>
      </c>
      <c r="AF27" s="108">
        <v>0</v>
      </c>
      <c r="AG27" s="108">
        <v>0</v>
      </c>
      <c r="AH27" s="108">
        <v>0</v>
      </c>
      <c r="AI27" s="108">
        <v>0</v>
      </c>
      <c r="AJ27" s="231"/>
      <c r="AK27" s="108">
        <v>0</v>
      </c>
      <c r="AL27" s="230">
        <f t="shared" si="14"/>
        <v>0</v>
      </c>
      <c r="AM27" s="230">
        <f t="shared" si="15"/>
        <v>95</v>
      </c>
      <c r="AN27" s="230">
        <f t="shared" si="16"/>
        <v>95</v>
      </c>
      <c r="AO27" s="109">
        <f t="shared" si="17"/>
        <v>0</v>
      </c>
      <c r="AP27" s="110">
        <f t="shared" si="190"/>
        <v>0</v>
      </c>
      <c r="AQ27" s="110">
        <f t="shared" si="18"/>
        <v>0</v>
      </c>
      <c r="AR27" s="110">
        <f t="shared" si="19"/>
        <v>0</v>
      </c>
      <c r="AS27" s="110">
        <f t="shared" si="20"/>
        <v>0</v>
      </c>
      <c r="AT27" s="110">
        <f t="shared" si="21"/>
        <v>0</v>
      </c>
      <c r="AU27" s="110">
        <f t="shared" si="22"/>
        <v>0</v>
      </c>
      <c r="AV27" s="110">
        <f t="shared" si="23"/>
        <v>0</v>
      </c>
      <c r="AW27" s="110">
        <f t="shared" si="24"/>
        <v>0</v>
      </c>
      <c r="AX27" s="110">
        <f t="shared" si="25"/>
        <v>0</v>
      </c>
      <c r="AY27" s="110">
        <f t="shared" si="26"/>
        <v>0</v>
      </c>
      <c r="AZ27" s="110">
        <f t="shared" si="27"/>
        <v>0</v>
      </c>
      <c r="BA27" s="110">
        <f t="shared" si="28"/>
        <v>0</v>
      </c>
      <c r="BB27" s="110">
        <f t="shared" si="29"/>
        <v>0</v>
      </c>
      <c r="BC27" s="110">
        <f t="shared" si="30"/>
        <v>0</v>
      </c>
      <c r="BD27" s="110">
        <f t="shared" si="31"/>
        <v>0</v>
      </c>
      <c r="BE27" s="110">
        <f t="shared" si="32"/>
        <v>0</v>
      </c>
      <c r="BF27" s="110">
        <f t="shared" si="33"/>
        <v>0</v>
      </c>
      <c r="BG27" s="110">
        <f t="shared" si="34"/>
        <v>0</v>
      </c>
      <c r="BH27" s="110">
        <f t="shared" si="35"/>
        <v>0</v>
      </c>
      <c r="BI27" s="110">
        <f t="shared" si="36"/>
        <v>0</v>
      </c>
      <c r="BJ27" s="110">
        <f t="shared" si="37"/>
        <v>0</v>
      </c>
      <c r="BK27" s="110">
        <f t="shared" si="38"/>
        <v>0</v>
      </c>
      <c r="BL27" s="110">
        <f t="shared" si="39"/>
        <v>0</v>
      </c>
      <c r="BM27" s="110">
        <f t="shared" si="40"/>
        <v>0</v>
      </c>
      <c r="BN27" s="110">
        <f t="shared" si="41"/>
        <v>0</v>
      </c>
      <c r="BO27" s="110">
        <f t="shared" si="42"/>
        <v>0</v>
      </c>
      <c r="BP27" s="110">
        <f t="shared" si="43"/>
        <v>0</v>
      </c>
      <c r="BQ27" s="110">
        <f t="shared" si="44"/>
        <v>0</v>
      </c>
      <c r="BR27" s="110">
        <f t="shared" si="45"/>
        <v>0</v>
      </c>
      <c r="BS27" s="110">
        <f t="shared" si="46"/>
        <v>0</v>
      </c>
      <c r="BT27" s="110">
        <f t="shared" si="47"/>
        <v>0</v>
      </c>
      <c r="BU27" s="110">
        <f t="shared" si="48"/>
        <v>0</v>
      </c>
      <c r="BV27" s="110">
        <f t="shared" si="49"/>
        <v>0</v>
      </c>
      <c r="BW27" s="110">
        <f t="shared" si="50"/>
        <v>0</v>
      </c>
      <c r="BX27" s="110"/>
      <c r="BY27" s="110">
        <f t="shared" si="51"/>
        <v>0</v>
      </c>
      <c r="BZ27" s="110">
        <f t="shared" si="52"/>
        <v>0</v>
      </c>
      <c r="CA27" s="110">
        <f t="shared" si="53"/>
        <v>0</v>
      </c>
      <c r="CB27" s="110">
        <f t="shared" si="54"/>
        <v>0</v>
      </c>
      <c r="CC27" s="110">
        <f t="shared" si="55"/>
        <v>0</v>
      </c>
      <c r="CD27" s="110">
        <f t="shared" si="56"/>
        <v>0</v>
      </c>
      <c r="CE27" s="110">
        <f t="shared" si="57"/>
        <v>0</v>
      </c>
      <c r="CF27" s="110">
        <f t="shared" si="58"/>
        <v>0</v>
      </c>
      <c r="CG27" s="110">
        <f t="shared" si="59"/>
        <v>0</v>
      </c>
      <c r="CH27" s="229">
        <f t="shared" si="60"/>
        <v>0</v>
      </c>
      <c r="CI27" s="110">
        <f t="shared" si="61"/>
        <v>0</v>
      </c>
      <c r="CJ27" s="110">
        <f t="shared" si="62"/>
        <v>0</v>
      </c>
      <c r="CK27" s="110">
        <f t="shared" si="63"/>
        <v>0</v>
      </c>
      <c r="CL27" s="110">
        <f t="shared" si="64"/>
        <v>0</v>
      </c>
      <c r="CM27" s="229">
        <f t="shared" si="65"/>
        <v>0</v>
      </c>
      <c r="CN27" s="110">
        <f t="shared" si="66"/>
        <v>0</v>
      </c>
      <c r="CO27" s="110">
        <f t="shared" si="67"/>
        <v>0</v>
      </c>
      <c r="CP27" s="110">
        <f t="shared" si="68"/>
        <v>0</v>
      </c>
      <c r="CQ27" s="110">
        <f t="shared" si="69"/>
        <v>0</v>
      </c>
      <c r="CR27" s="229">
        <f t="shared" si="70"/>
        <v>0</v>
      </c>
      <c r="CS27" s="110">
        <f t="shared" si="71"/>
        <v>0</v>
      </c>
      <c r="CT27" s="110">
        <f t="shared" si="72"/>
        <v>0</v>
      </c>
      <c r="CU27" s="110">
        <f t="shared" si="73"/>
        <v>0</v>
      </c>
      <c r="CV27" s="110">
        <f t="shared" si="74"/>
        <v>0</v>
      </c>
      <c r="CW27" s="229">
        <f t="shared" si="75"/>
        <v>0</v>
      </c>
      <c r="CX27" s="110">
        <f t="shared" si="76"/>
        <v>0</v>
      </c>
      <c r="CY27" s="110">
        <f t="shared" si="77"/>
        <v>0</v>
      </c>
      <c r="CZ27" s="110">
        <f t="shared" si="78"/>
        <v>0</v>
      </c>
      <c r="DA27" s="110">
        <f t="shared" si="79"/>
        <v>0</v>
      </c>
      <c r="DB27" s="110">
        <f t="shared" si="80"/>
        <v>0</v>
      </c>
      <c r="DC27" s="110">
        <f t="shared" si="81"/>
        <v>0</v>
      </c>
      <c r="DD27" s="110">
        <f t="shared" si="82"/>
        <v>0</v>
      </c>
      <c r="DE27" s="110">
        <f t="shared" si="83"/>
        <v>0</v>
      </c>
      <c r="DF27" s="110">
        <f t="shared" si="84"/>
        <v>0</v>
      </c>
      <c r="DG27" s="110">
        <f t="shared" si="85"/>
        <v>0</v>
      </c>
      <c r="DH27" s="110">
        <f t="shared" si="86"/>
        <v>11821.5</v>
      </c>
      <c r="DI27" s="110">
        <f t="shared" si="87"/>
        <v>11473.6</v>
      </c>
      <c r="DJ27" s="110">
        <f t="shared" si="88"/>
        <v>7297</v>
      </c>
      <c r="DK27" s="110">
        <f t="shared" si="89"/>
        <v>4176.6000000000004</v>
      </c>
      <c r="DL27" s="110">
        <f t="shared" si="90"/>
        <v>347.9</v>
      </c>
      <c r="DM27" s="110">
        <f t="shared" si="91"/>
        <v>0</v>
      </c>
      <c r="DN27" s="110">
        <f t="shared" si="92"/>
        <v>0</v>
      </c>
      <c r="DO27" s="110">
        <f t="shared" si="93"/>
        <v>0</v>
      </c>
      <c r="DP27" s="110">
        <f t="shared" si="94"/>
        <v>0</v>
      </c>
      <c r="DQ27" s="110">
        <f t="shared" si="95"/>
        <v>0</v>
      </c>
      <c r="DR27" s="110">
        <f t="shared" si="96"/>
        <v>0</v>
      </c>
      <c r="DS27" s="110">
        <f t="shared" si="97"/>
        <v>0</v>
      </c>
      <c r="DT27" s="110">
        <f t="shared" si="98"/>
        <v>0</v>
      </c>
      <c r="DU27" s="110">
        <f t="shared" si="99"/>
        <v>0</v>
      </c>
      <c r="DV27" s="110">
        <f t="shared" si="100"/>
        <v>0</v>
      </c>
      <c r="DW27" s="111">
        <f t="shared" si="101"/>
        <v>0</v>
      </c>
      <c r="DX27" s="112">
        <f t="shared" si="102"/>
        <v>0</v>
      </c>
      <c r="DY27" s="110">
        <f t="shared" si="103"/>
        <v>0</v>
      </c>
      <c r="DZ27" s="110">
        <f t="shared" si="104"/>
        <v>0</v>
      </c>
      <c r="EA27" s="112">
        <f t="shared" si="105"/>
        <v>0</v>
      </c>
      <c r="EB27" s="112">
        <f t="shared" si="106"/>
        <v>0</v>
      </c>
      <c r="EC27" s="112">
        <f t="shared" si="107"/>
        <v>0</v>
      </c>
      <c r="ED27" s="110">
        <f t="shared" si="108"/>
        <v>0</v>
      </c>
      <c r="EE27" s="110">
        <f t="shared" si="109"/>
        <v>0</v>
      </c>
      <c r="EF27" s="112">
        <f t="shared" si="110"/>
        <v>0</v>
      </c>
      <c r="EG27" s="112">
        <f t="shared" si="111"/>
        <v>0</v>
      </c>
      <c r="EH27" s="112">
        <f t="shared" si="112"/>
        <v>0</v>
      </c>
      <c r="EI27" s="110">
        <f t="shared" si="113"/>
        <v>0</v>
      </c>
      <c r="EJ27" s="110">
        <f t="shared" si="114"/>
        <v>0</v>
      </c>
      <c r="EK27" s="112">
        <f t="shared" si="115"/>
        <v>0</v>
      </c>
      <c r="EL27" s="112">
        <f t="shared" si="116"/>
        <v>0</v>
      </c>
      <c r="EM27" s="112">
        <f t="shared" si="117"/>
        <v>0</v>
      </c>
      <c r="EN27" s="110">
        <f t="shared" si="118"/>
        <v>0</v>
      </c>
      <c r="EO27" s="110">
        <f t="shared" si="119"/>
        <v>0</v>
      </c>
      <c r="EP27" s="112">
        <f t="shared" si="120"/>
        <v>0</v>
      </c>
      <c r="EQ27" s="112">
        <f t="shared" si="121"/>
        <v>0</v>
      </c>
      <c r="ER27" s="112">
        <f t="shared" si="122"/>
        <v>0</v>
      </c>
      <c r="ES27" s="110">
        <f t="shared" si="123"/>
        <v>0</v>
      </c>
      <c r="ET27" s="110">
        <f t="shared" si="124"/>
        <v>0</v>
      </c>
      <c r="EU27" s="112">
        <f t="shared" si="125"/>
        <v>0</v>
      </c>
      <c r="EV27" s="112">
        <f t="shared" si="126"/>
        <v>0</v>
      </c>
      <c r="EW27" s="112">
        <f t="shared" si="127"/>
        <v>0</v>
      </c>
      <c r="EX27" s="110">
        <f t="shared" si="128"/>
        <v>0</v>
      </c>
      <c r="EY27" s="110">
        <f t="shared" si="129"/>
        <v>0</v>
      </c>
      <c r="EZ27" s="112">
        <f t="shared" si="130"/>
        <v>0</v>
      </c>
      <c r="FA27" s="112">
        <f t="shared" si="131"/>
        <v>0</v>
      </c>
      <c r="FB27" s="112">
        <f t="shared" si="132"/>
        <v>0</v>
      </c>
      <c r="FC27" s="110">
        <f t="shared" si="133"/>
        <v>0</v>
      </c>
      <c r="FD27" s="110">
        <f t="shared" si="134"/>
        <v>0</v>
      </c>
      <c r="FE27" s="112">
        <f t="shared" si="135"/>
        <v>0</v>
      </c>
      <c r="FF27" s="112">
        <f t="shared" si="136"/>
        <v>0</v>
      </c>
      <c r="FG27" s="112">
        <f t="shared" si="137"/>
        <v>0</v>
      </c>
      <c r="FH27" s="110">
        <f t="shared" si="138"/>
        <v>0</v>
      </c>
      <c r="FI27" s="110">
        <f t="shared" si="139"/>
        <v>0</v>
      </c>
      <c r="FJ27" s="113">
        <f t="shared" si="140"/>
        <v>0</v>
      </c>
      <c r="FK27" s="228">
        <f t="shared" si="141"/>
        <v>0</v>
      </c>
      <c r="FL27" s="110">
        <f t="shared" si="142"/>
        <v>0</v>
      </c>
      <c r="FM27" s="110">
        <f t="shared" si="143"/>
        <v>0</v>
      </c>
      <c r="FN27" s="110">
        <f t="shared" si="144"/>
        <v>0</v>
      </c>
      <c r="FO27" s="110">
        <f t="shared" si="145"/>
        <v>0</v>
      </c>
      <c r="FP27" s="110">
        <f t="shared" si="146"/>
        <v>0</v>
      </c>
      <c r="FQ27" s="110">
        <f t="shared" si="147"/>
        <v>0</v>
      </c>
      <c r="FR27" s="110">
        <f t="shared" si="148"/>
        <v>0</v>
      </c>
      <c r="FS27" s="110">
        <f t="shared" si="149"/>
        <v>0</v>
      </c>
      <c r="FT27" s="110">
        <f t="shared" si="150"/>
        <v>0</v>
      </c>
      <c r="FU27" s="110">
        <f t="shared" si="151"/>
        <v>0</v>
      </c>
      <c r="FV27" s="110">
        <f t="shared" si="152"/>
        <v>0</v>
      </c>
      <c r="FW27" s="110">
        <f t="shared" si="153"/>
        <v>0</v>
      </c>
      <c r="FX27" s="110">
        <f t="shared" si="154"/>
        <v>0</v>
      </c>
      <c r="FY27" s="110">
        <f t="shared" si="155"/>
        <v>0</v>
      </c>
      <c r="FZ27" s="110">
        <f t="shared" si="156"/>
        <v>0</v>
      </c>
      <c r="GA27" s="110">
        <f t="shared" si="157"/>
        <v>0</v>
      </c>
      <c r="GB27" s="110">
        <f t="shared" si="158"/>
        <v>0</v>
      </c>
      <c r="GC27" s="110">
        <f t="shared" si="159"/>
        <v>0</v>
      </c>
      <c r="GD27" s="110">
        <f t="shared" si="160"/>
        <v>0</v>
      </c>
      <c r="GE27" s="110">
        <f t="shared" si="161"/>
        <v>0</v>
      </c>
      <c r="GF27" s="110">
        <f t="shared" si="162"/>
        <v>0</v>
      </c>
      <c r="GG27" s="110">
        <f t="shared" si="163"/>
        <v>0</v>
      </c>
      <c r="GH27" s="110">
        <f t="shared" si="164"/>
        <v>0</v>
      </c>
      <c r="GI27" s="110">
        <f t="shared" si="165"/>
        <v>0</v>
      </c>
      <c r="GJ27" s="110">
        <f t="shared" si="166"/>
        <v>0</v>
      </c>
      <c r="GK27" s="110">
        <f t="shared" si="167"/>
        <v>0</v>
      </c>
      <c r="GL27" s="110">
        <f t="shared" si="168"/>
        <v>0</v>
      </c>
      <c r="GM27" s="110">
        <f t="shared" si="169"/>
        <v>0</v>
      </c>
      <c r="GN27" s="110">
        <f t="shared" si="170"/>
        <v>0</v>
      </c>
      <c r="GO27" s="110">
        <f t="shared" si="171"/>
        <v>0</v>
      </c>
      <c r="GP27" s="110">
        <f t="shared" si="172"/>
        <v>0</v>
      </c>
      <c r="GQ27" s="110">
        <f t="shared" si="173"/>
        <v>0</v>
      </c>
      <c r="GR27" s="110">
        <f t="shared" si="174"/>
        <v>0</v>
      </c>
      <c r="GS27" s="110">
        <f t="shared" si="175"/>
        <v>0</v>
      </c>
      <c r="GT27" s="110">
        <f t="shared" si="176"/>
        <v>0</v>
      </c>
      <c r="GU27" s="110">
        <f t="shared" si="177"/>
        <v>0</v>
      </c>
      <c r="GV27" s="110">
        <f t="shared" si="178"/>
        <v>0</v>
      </c>
      <c r="GW27" s="110">
        <f t="shared" si="179"/>
        <v>0</v>
      </c>
      <c r="GX27" s="110">
        <f t="shared" si="180"/>
        <v>0</v>
      </c>
      <c r="GY27" s="227">
        <f t="shared" si="181"/>
        <v>11821.5</v>
      </c>
      <c r="GZ27" s="226">
        <f t="shared" si="182"/>
        <v>11473.6</v>
      </c>
      <c r="HA27" s="226">
        <f t="shared" si="183"/>
        <v>7297</v>
      </c>
      <c r="HB27" s="226">
        <f t="shared" si="184"/>
        <v>4176.6000000000004</v>
      </c>
      <c r="HC27" s="226">
        <f t="shared" si="185"/>
        <v>36.4</v>
      </c>
      <c r="HD27" s="226">
        <f t="shared" si="186"/>
        <v>347.9</v>
      </c>
      <c r="HE27" s="115">
        <f t="shared" si="187"/>
        <v>95</v>
      </c>
      <c r="HF27" s="174">
        <v>95</v>
      </c>
      <c r="HG27" s="225">
        <f t="shared" si="1"/>
        <v>0</v>
      </c>
      <c r="HH27" s="252">
        <v>21.75</v>
      </c>
      <c r="HI27" s="224">
        <v>41.5</v>
      </c>
      <c r="HJ27" s="221">
        <f t="shared" si="2"/>
        <v>11821.5</v>
      </c>
      <c r="HK27" s="221">
        <f t="shared" si="3"/>
        <v>11863</v>
      </c>
      <c r="HL27" s="223">
        <f t="shared" si="4"/>
        <v>7338.5</v>
      </c>
      <c r="HM27" s="221">
        <f t="shared" si="188"/>
        <v>5636.3</v>
      </c>
      <c r="HN27" s="252">
        <v>15</v>
      </c>
      <c r="HO27" s="221">
        <f t="shared" si="5"/>
        <v>31312.799999999999</v>
      </c>
      <c r="HP27" s="114">
        <v>11837.4</v>
      </c>
      <c r="HQ27" s="114">
        <v>248.3</v>
      </c>
      <c r="HR27" s="114">
        <f t="shared" si="189"/>
        <v>11589.1</v>
      </c>
      <c r="HS27" s="220">
        <f t="shared" si="6"/>
        <v>25.6</v>
      </c>
      <c r="HT27" s="220">
        <f t="shared" si="7"/>
        <v>-206.8</v>
      </c>
      <c r="HU27" s="220">
        <f t="shared" si="8"/>
        <v>232.4</v>
      </c>
      <c r="HV27" s="210">
        <f t="shared" si="9"/>
        <v>0</v>
      </c>
      <c r="HW27" s="251">
        <v>49.3</v>
      </c>
      <c r="HX27" s="251"/>
      <c r="HY27" s="221">
        <f t="shared" si="10"/>
        <v>11912.3</v>
      </c>
      <c r="HZ27" s="220">
        <f t="shared" si="11"/>
        <v>74.900000000000006</v>
      </c>
      <c r="IA27" s="221">
        <f t="shared" si="12"/>
        <v>5515.4</v>
      </c>
      <c r="IB27" s="221">
        <f t="shared" si="13"/>
        <v>30641.1</v>
      </c>
    </row>
    <row r="28" spans="1:310">
      <c r="A28" s="105" t="s">
        <v>216</v>
      </c>
      <c r="B28" s="105"/>
      <c r="C28" s="105"/>
      <c r="D28" s="232">
        <v>0</v>
      </c>
      <c r="E28" s="232">
        <v>0</v>
      </c>
      <c r="F28" s="231">
        <v>49</v>
      </c>
      <c r="G28" s="106">
        <v>0</v>
      </c>
      <c r="H28" s="231"/>
      <c r="I28" s="232">
        <v>0</v>
      </c>
      <c r="J28" s="231">
        <v>156</v>
      </c>
      <c r="K28" s="106">
        <v>0</v>
      </c>
      <c r="L28" s="231"/>
      <c r="M28" s="231"/>
      <c r="N28" s="231"/>
      <c r="O28" s="232">
        <v>0</v>
      </c>
      <c r="P28" s="106">
        <v>0</v>
      </c>
      <c r="Q28" s="231"/>
      <c r="R28" s="106">
        <v>0</v>
      </c>
      <c r="S28" s="231"/>
      <c r="T28" s="231"/>
      <c r="U28" s="231"/>
      <c r="V28" s="107">
        <v>0</v>
      </c>
      <c r="W28" s="107">
        <v>0</v>
      </c>
      <c r="X28" s="232">
        <v>0</v>
      </c>
      <c r="Y28" s="106">
        <v>0</v>
      </c>
      <c r="Z28" s="106">
        <v>0</v>
      </c>
      <c r="AA28" s="106">
        <v>0</v>
      </c>
      <c r="AB28" s="232">
        <v>0</v>
      </c>
      <c r="AC28" s="106">
        <v>0</v>
      </c>
      <c r="AD28" s="106">
        <v>0</v>
      </c>
      <c r="AE28" s="106">
        <v>0</v>
      </c>
      <c r="AF28" s="108">
        <v>0</v>
      </c>
      <c r="AG28" s="108">
        <v>0</v>
      </c>
      <c r="AH28" s="108">
        <v>0</v>
      </c>
      <c r="AI28" s="108">
        <v>0</v>
      </c>
      <c r="AJ28" s="231"/>
      <c r="AK28" s="108">
        <v>0</v>
      </c>
      <c r="AL28" s="230">
        <f t="shared" si="14"/>
        <v>49</v>
      </c>
      <c r="AM28" s="230">
        <f t="shared" si="15"/>
        <v>156</v>
      </c>
      <c r="AN28" s="230">
        <f t="shared" si="16"/>
        <v>205</v>
      </c>
      <c r="AO28" s="109">
        <f t="shared" si="17"/>
        <v>0</v>
      </c>
      <c r="AP28" s="110">
        <f t="shared" si="190"/>
        <v>0</v>
      </c>
      <c r="AQ28" s="110">
        <f t="shared" si="18"/>
        <v>0</v>
      </c>
      <c r="AR28" s="110">
        <f t="shared" si="19"/>
        <v>0</v>
      </c>
      <c r="AS28" s="110">
        <f t="shared" si="20"/>
        <v>0</v>
      </c>
      <c r="AT28" s="110">
        <f t="shared" si="21"/>
        <v>0</v>
      </c>
      <c r="AU28" s="110">
        <f t="shared" si="22"/>
        <v>0</v>
      </c>
      <c r="AV28" s="110">
        <f t="shared" si="23"/>
        <v>0</v>
      </c>
      <c r="AW28" s="110">
        <f t="shared" si="24"/>
        <v>0</v>
      </c>
      <c r="AX28" s="110">
        <f t="shared" si="25"/>
        <v>0</v>
      </c>
      <c r="AY28" s="110">
        <f t="shared" si="26"/>
        <v>2744.6</v>
      </c>
      <c r="AZ28" s="110">
        <f t="shared" si="27"/>
        <v>2617.6</v>
      </c>
      <c r="BA28" s="110">
        <f t="shared" si="28"/>
        <v>1664.7</v>
      </c>
      <c r="BB28" s="110">
        <f t="shared" si="29"/>
        <v>952.9</v>
      </c>
      <c r="BC28" s="110">
        <f t="shared" si="30"/>
        <v>127</v>
      </c>
      <c r="BD28" s="110">
        <f t="shared" si="31"/>
        <v>0</v>
      </c>
      <c r="BE28" s="110">
        <f t="shared" si="32"/>
        <v>0</v>
      </c>
      <c r="BF28" s="110">
        <f t="shared" si="33"/>
        <v>0</v>
      </c>
      <c r="BG28" s="110">
        <f t="shared" si="34"/>
        <v>0</v>
      </c>
      <c r="BH28" s="110">
        <f t="shared" si="35"/>
        <v>0</v>
      </c>
      <c r="BI28" s="110">
        <f t="shared" si="36"/>
        <v>0</v>
      </c>
      <c r="BJ28" s="110">
        <f t="shared" si="37"/>
        <v>0</v>
      </c>
      <c r="BK28" s="110">
        <f t="shared" si="38"/>
        <v>0</v>
      </c>
      <c r="BL28" s="110">
        <f t="shared" si="39"/>
        <v>0</v>
      </c>
      <c r="BM28" s="110">
        <f t="shared" si="40"/>
        <v>0</v>
      </c>
      <c r="BN28" s="110">
        <f t="shared" si="41"/>
        <v>0</v>
      </c>
      <c r="BO28" s="110">
        <f t="shared" si="42"/>
        <v>0</v>
      </c>
      <c r="BP28" s="110">
        <f t="shared" si="43"/>
        <v>0</v>
      </c>
      <c r="BQ28" s="110">
        <f t="shared" si="44"/>
        <v>0</v>
      </c>
      <c r="BR28" s="110">
        <f t="shared" si="45"/>
        <v>0</v>
      </c>
      <c r="BS28" s="110">
        <f t="shared" si="46"/>
        <v>7686</v>
      </c>
      <c r="BT28" s="110">
        <f t="shared" si="47"/>
        <v>7246.5</v>
      </c>
      <c r="BU28" s="110">
        <f t="shared" si="48"/>
        <v>4608.6000000000004</v>
      </c>
      <c r="BV28" s="110">
        <f t="shared" si="49"/>
        <v>2637.9</v>
      </c>
      <c r="BW28" s="110">
        <f t="shared" si="50"/>
        <v>439.5</v>
      </c>
      <c r="BX28" s="110"/>
      <c r="BY28" s="110">
        <f t="shared" si="51"/>
        <v>0</v>
      </c>
      <c r="BZ28" s="110">
        <f t="shared" si="52"/>
        <v>0</v>
      </c>
      <c r="CA28" s="110">
        <f t="shared" si="53"/>
        <v>0</v>
      </c>
      <c r="CB28" s="110">
        <f t="shared" si="54"/>
        <v>0</v>
      </c>
      <c r="CC28" s="110">
        <f t="shared" si="55"/>
        <v>0</v>
      </c>
      <c r="CD28" s="110">
        <f t="shared" si="56"/>
        <v>0</v>
      </c>
      <c r="CE28" s="110">
        <f t="shared" si="57"/>
        <v>0</v>
      </c>
      <c r="CF28" s="110">
        <f t="shared" si="58"/>
        <v>0</v>
      </c>
      <c r="CG28" s="110">
        <f t="shared" si="59"/>
        <v>0</v>
      </c>
      <c r="CH28" s="229">
        <f t="shared" si="60"/>
        <v>0</v>
      </c>
      <c r="CI28" s="110">
        <f t="shared" si="61"/>
        <v>0</v>
      </c>
      <c r="CJ28" s="110">
        <f t="shared" si="62"/>
        <v>0</v>
      </c>
      <c r="CK28" s="110">
        <f t="shared" si="63"/>
        <v>0</v>
      </c>
      <c r="CL28" s="110">
        <f t="shared" si="64"/>
        <v>0</v>
      </c>
      <c r="CM28" s="229">
        <f t="shared" si="65"/>
        <v>0</v>
      </c>
      <c r="CN28" s="110">
        <f t="shared" si="66"/>
        <v>0</v>
      </c>
      <c r="CO28" s="110">
        <f t="shared" si="67"/>
        <v>0</v>
      </c>
      <c r="CP28" s="110">
        <f t="shared" si="68"/>
        <v>0</v>
      </c>
      <c r="CQ28" s="110">
        <f t="shared" si="69"/>
        <v>0</v>
      </c>
      <c r="CR28" s="229">
        <f t="shared" si="70"/>
        <v>0</v>
      </c>
      <c r="CS28" s="110">
        <f t="shared" si="71"/>
        <v>0</v>
      </c>
      <c r="CT28" s="110">
        <f t="shared" si="72"/>
        <v>0</v>
      </c>
      <c r="CU28" s="110">
        <f t="shared" si="73"/>
        <v>0</v>
      </c>
      <c r="CV28" s="110">
        <f t="shared" si="74"/>
        <v>0</v>
      </c>
      <c r="CW28" s="229">
        <f t="shared" si="75"/>
        <v>0</v>
      </c>
      <c r="CX28" s="110">
        <f t="shared" si="76"/>
        <v>0</v>
      </c>
      <c r="CY28" s="110">
        <f t="shared" si="77"/>
        <v>0</v>
      </c>
      <c r="CZ28" s="110">
        <f t="shared" si="78"/>
        <v>0</v>
      </c>
      <c r="DA28" s="110">
        <f t="shared" si="79"/>
        <v>0</v>
      </c>
      <c r="DB28" s="110">
        <f t="shared" si="80"/>
        <v>0</v>
      </c>
      <c r="DC28" s="110">
        <f t="shared" si="81"/>
        <v>0</v>
      </c>
      <c r="DD28" s="110">
        <f t="shared" si="82"/>
        <v>0</v>
      </c>
      <c r="DE28" s="110">
        <f t="shared" si="83"/>
        <v>0</v>
      </c>
      <c r="DF28" s="110">
        <f t="shared" si="84"/>
        <v>0</v>
      </c>
      <c r="DG28" s="110">
        <f t="shared" si="85"/>
        <v>0</v>
      </c>
      <c r="DH28" s="110">
        <f t="shared" si="86"/>
        <v>0</v>
      </c>
      <c r="DI28" s="110">
        <f t="shared" si="87"/>
        <v>0</v>
      </c>
      <c r="DJ28" s="110">
        <f t="shared" si="88"/>
        <v>0</v>
      </c>
      <c r="DK28" s="110">
        <f t="shared" si="89"/>
        <v>0</v>
      </c>
      <c r="DL28" s="110">
        <f t="shared" si="90"/>
        <v>0</v>
      </c>
      <c r="DM28" s="110">
        <f t="shared" si="91"/>
        <v>0</v>
      </c>
      <c r="DN28" s="110">
        <f t="shared" si="92"/>
        <v>0</v>
      </c>
      <c r="DO28" s="110">
        <f t="shared" si="93"/>
        <v>0</v>
      </c>
      <c r="DP28" s="110">
        <f t="shared" si="94"/>
        <v>0</v>
      </c>
      <c r="DQ28" s="110">
        <f t="shared" si="95"/>
        <v>0</v>
      </c>
      <c r="DR28" s="110">
        <f t="shared" si="96"/>
        <v>0</v>
      </c>
      <c r="DS28" s="110">
        <f t="shared" si="97"/>
        <v>0</v>
      </c>
      <c r="DT28" s="110">
        <f t="shared" si="98"/>
        <v>0</v>
      </c>
      <c r="DU28" s="110">
        <f t="shared" si="99"/>
        <v>0</v>
      </c>
      <c r="DV28" s="110">
        <f t="shared" si="100"/>
        <v>0</v>
      </c>
      <c r="DW28" s="111">
        <f t="shared" si="101"/>
        <v>0</v>
      </c>
      <c r="DX28" s="112">
        <f t="shared" si="102"/>
        <v>0</v>
      </c>
      <c r="DY28" s="110">
        <f t="shared" si="103"/>
        <v>0</v>
      </c>
      <c r="DZ28" s="110">
        <f t="shared" si="104"/>
        <v>0</v>
      </c>
      <c r="EA28" s="112">
        <f t="shared" si="105"/>
        <v>0</v>
      </c>
      <c r="EB28" s="112">
        <f t="shared" si="106"/>
        <v>0</v>
      </c>
      <c r="EC28" s="112">
        <f t="shared" si="107"/>
        <v>0</v>
      </c>
      <c r="ED28" s="110">
        <f t="shared" si="108"/>
        <v>0</v>
      </c>
      <c r="EE28" s="110">
        <f t="shared" si="109"/>
        <v>0</v>
      </c>
      <c r="EF28" s="112">
        <f t="shared" si="110"/>
        <v>0</v>
      </c>
      <c r="EG28" s="112">
        <f t="shared" si="111"/>
        <v>0</v>
      </c>
      <c r="EH28" s="112">
        <f t="shared" si="112"/>
        <v>0</v>
      </c>
      <c r="EI28" s="110">
        <f t="shared" si="113"/>
        <v>0</v>
      </c>
      <c r="EJ28" s="110">
        <f t="shared" si="114"/>
        <v>0</v>
      </c>
      <c r="EK28" s="112">
        <f t="shared" si="115"/>
        <v>0</v>
      </c>
      <c r="EL28" s="112">
        <f t="shared" si="116"/>
        <v>0</v>
      </c>
      <c r="EM28" s="112">
        <f t="shared" si="117"/>
        <v>0</v>
      </c>
      <c r="EN28" s="110">
        <f t="shared" si="118"/>
        <v>0</v>
      </c>
      <c r="EO28" s="110">
        <f t="shared" si="119"/>
        <v>0</v>
      </c>
      <c r="EP28" s="112">
        <f t="shared" si="120"/>
        <v>0</v>
      </c>
      <c r="EQ28" s="112">
        <f t="shared" si="121"/>
        <v>0</v>
      </c>
      <c r="ER28" s="112">
        <f t="shared" si="122"/>
        <v>0</v>
      </c>
      <c r="ES28" s="110">
        <f t="shared" si="123"/>
        <v>0</v>
      </c>
      <c r="ET28" s="110">
        <f t="shared" si="124"/>
        <v>0</v>
      </c>
      <c r="EU28" s="112">
        <f t="shared" si="125"/>
        <v>0</v>
      </c>
      <c r="EV28" s="112">
        <f t="shared" si="126"/>
        <v>0</v>
      </c>
      <c r="EW28" s="112">
        <f t="shared" si="127"/>
        <v>0</v>
      </c>
      <c r="EX28" s="110">
        <f t="shared" si="128"/>
        <v>0</v>
      </c>
      <c r="EY28" s="110">
        <f t="shared" si="129"/>
        <v>0</v>
      </c>
      <c r="EZ28" s="112">
        <f t="shared" si="130"/>
        <v>0</v>
      </c>
      <c r="FA28" s="112">
        <f t="shared" si="131"/>
        <v>0</v>
      </c>
      <c r="FB28" s="112">
        <f t="shared" si="132"/>
        <v>0</v>
      </c>
      <c r="FC28" s="110">
        <f t="shared" si="133"/>
        <v>0</v>
      </c>
      <c r="FD28" s="110">
        <f t="shared" si="134"/>
        <v>0</v>
      </c>
      <c r="FE28" s="112">
        <f t="shared" si="135"/>
        <v>0</v>
      </c>
      <c r="FF28" s="112">
        <f t="shared" si="136"/>
        <v>0</v>
      </c>
      <c r="FG28" s="112">
        <f t="shared" si="137"/>
        <v>0</v>
      </c>
      <c r="FH28" s="110">
        <f t="shared" si="138"/>
        <v>0</v>
      </c>
      <c r="FI28" s="110">
        <f t="shared" si="139"/>
        <v>0</v>
      </c>
      <c r="FJ28" s="113">
        <f t="shared" si="140"/>
        <v>0</v>
      </c>
      <c r="FK28" s="228">
        <f t="shared" si="141"/>
        <v>0</v>
      </c>
      <c r="FL28" s="110">
        <f t="shared" si="142"/>
        <v>0</v>
      </c>
      <c r="FM28" s="110">
        <f t="shared" si="143"/>
        <v>0</v>
      </c>
      <c r="FN28" s="110">
        <f t="shared" si="144"/>
        <v>0</v>
      </c>
      <c r="FO28" s="110">
        <f t="shared" si="145"/>
        <v>0</v>
      </c>
      <c r="FP28" s="110">
        <f t="shared" si="146"/>
        <v>0</v>
      </c>
      <c r="FQ28" s="110">
        <f t="shared" si="147"/>
        <v>0</v>
      </c>
      <c r="FR28" s="110">
        <f t="shared" si="148"/>
        <v>0</v>
      </c>
      <c r="FS28" s="110">
        <f t="shared" si="149"/>
        <v>0</v>
      </c>
      <c r="FT28" s="110">
        <f t="shared" si="150"/>
        <v>0</v>
      </c>
      <c r="FU28" s="110">
        <f t="shared" si="151"/>
        <v>0</v>
      </c>
      <c r="FV28" s="110">
        <f t="shared" si="152"/>
        <v>0</v>
      </c>
      <c r="FW28" s="110">
        <f t="shared" si="153"/>
        <v>0</v>
      </c>
      <c r="FX28" s="110">
        <f t="shared" si="154"/>
        <v>0</v>
      </c>
      <c r="FY28" s="110">
        <f t="shared" si="155"/>
        <v>0</v>
      </c>
      <c r="FZ28" s="110">
        <f t="shared" si="156"/>
        <v>0</v>
      </c>
      <c r="GA28" s="110">
        <f t="shared" si="157"/>
        <v>0</v>
      </c>
      <c r="GB28" s="110">
        <f t="shared" si="158"/>
        <v>0</v>
      </c>
      <c r="GC28" s="110">
        <f t="shared" si="159"/>
        <v>0</v>
      </c>
      <c r="GD28" s="110">
        <f t="shared" si="160"/>
        <v>0</v>
      </c>
      <c r="GE28" s="110">
        <f t="shared" si="161"/>
        <v>0</v>
      </c>
      <c r="GF28" s="110">
        <f t="shared" si="162"/>
        <v>0</v>
      </c>
      <c r="GG28" s="110">
        <f t="shared" si="163"/>
        <v>0</v>
      </c>
      <c r="GH28" s="110">
        <f t="shared" si="164"/>
        <v>0</v>
      </c>
      <c r="GI28" s="110">
        <f t="shared" si="165"/>
        <v>0</v>
      </c>
      <c r="GJ28" s="110">
        <f t="shared" si="166"/>
        <v>0</v>
      </c>
      <c r="GK28" s="110">
        <f t="shared" si="167"/>
        <v>0</v>
      </c>
      <c r="GL28" s="110">
        <f t="shared" si="168"/>
        <v>0</v>
      </c>
      <c r="GM28" s="110">
        <f t="shared" si="169"/>
        <v>0</v>
      </c>
      <c r="GN28" s="110">
        <f t="shared" si="170"/>
        <v>0</v>
      </c>
      <c r="GO28" s="110">
        <f t="shared" si="171"/>
        <v>0</v>
      </c>
      <c r="GP28" s="110">
        <f t="shared" si="172"/>
        <v>0</v>
      </c>
      <c r="GQ28" s="110">
        <f t="shared" si="173"/>
        <v>0</v>
      </c>
      <c r="GR28" s="110">
        <f t="shared" si="174"/>
        <v>0</v>
      </c>
      <c r="GS28" s="110">
        <f t="shared" si="175"/>
        <v>0</v>
      </c>
      <c r="GT28" s="110">
        <f t="shared" si="176"/>
        <v>0</v>
      </c>
      <c r="GU28" s="110">
        <f t="shared" si="177"/>
        <v>0</v>
      </c>
      <c r="GV28" s="110">
        <f t="shared" si="178"/>
        <v>0</v>
      </c>
      <c r="GW28" s="110">
        <f t="shared" si="179"/>
        <v>0</v>
      </c>
      <c r="GX28" s="110">
        <f t="shared" si="180"/>
        <v>0</v>
      </c>
      <c r="GY28" s="227">
        <f t="shared" si="181"/>
        <v>10430.6</v>
      </c>
      <c r="GZ28" s="226">
        <f t="shared" si="182"/>
        <v>9864.1</v>
      </c>
      <c r="HA28" s="226">
        <f t="shared" si="183"/>
        <v>6273.3</v>
      </c>
      <c r="HB28" s="226">
        <f t="shared" si="184"/>
        <v>3590.8</v>
      </c>
      <c r="HC28" s="226">
        <f t="shared" si="185"/>
        <v>36.4</v>
      </c>
      <c r="HD28" s="226">
        <f t="shared" si="186"/>
        <v>566.5</v>
      </c>
      <c r="HE28" s="115">
        <f t="shared" si="187"/>
        <v>205</v>
      </c>
      <c r="HF28" s="174">
        <v>208</v>
      </c>
      <c r="HG28" s="225">
        <f t="shared" si="1"/>
        <v>-3</v>
      </c>
      <c r="HH28" s="252">
        <v>21.75</v>
      </c>
      <c r="HI28" s="224">
        <v>41.5</v>
      </c>
      <c r="HJ28" s="221">
        <f t="shared" si="2"/>
        <v>10430.6</v>
      </c>
      <c r="HK28" s="221">
        <f t="shared" si="3"/>
        <v>10472.1</v>
      </c>
      <c r="HL28" s="223">
        <f t="shared" si="4"/>
        <v>6314.8</v>
      </c>
      <c r="HM28" s="221">
        <f t="shared" si="188"/>
        <v>4850.1000000000004</v>
      </c>
      <c r="HN28" s="252">
        <v>18</v>
      </c>
      <c r="HO28" s="221">
        <f t="shared" si="5"/>
        <v>22454.2</v>
      </c>
      <c r="HP28" s="114">
        <v>10665</v>
      </c>
      <c r="HQ28" s="114">
        <v>248.3</v>
      </c>
      <c r="HR28" s="114">
        <f t="shared" si="189"/>
        <v>10416.700000000001</v>
      </c>
      <c r="HS28" s="220">
        <f t="shared" si="6"/>
        <v>-192.9</v>
      </c>
      <c r="HT28" s="220">
        <f t="shared" si="7"/>
        <v>-206.8</v>
      </c>
      <c r="HU28" s="220">
        <f t="shared" si="8"/>
        <v>13.9</v>
      </c>
      <c r="HV28" s="210">
        <f t="shared" si="9"/>
        <v>0</v>
      </c>
      <c r="HW28" s="251"/>
      <c r="HX28" s="251"/>
      <c r="HY28" s="221">
        <f t="shared" si="10"/>
        <v>10472.1</v>
      </c>
      <c r="HZ28" s="220">
        <f t="shared" si="11"/>
        <v>-192.9</v>
      </c>
      <c r="IA28" s="221">
        <f t="shared" si="12"/>
        <v>4691.2</v>
      </c>
      <c r="IB28" s="221">
        <f t="shared" si="13"/>
        <v>21718.5</v>
      </c>
    </row>
    <row r="29" spans="1:310">
      <c r="A29" s="105" t="s">
        <v>217</v>
      </c>
      <c r="B29" s="105"/>
      <c r="C29" s="105"/>
      <c r="D29" s="232">
        <v>0</v>
      </c>
      <c r="E29" s="232">
        <v>0</v>
      </c>
      <c r="F29" s="231">
        <v>55</v>
      </c>
      <c r="G29" s="106">
        <v>0</v>
      </c>
      <c r="H29" s="231"/>
      <c r="I29" s="232">
        <v>0</v>
      </c>
      <c r="J29" s="231">
        <v>227</v>
      </c>
      <c r="K29" s="106">
        <v>0</v>
      </c>
      <c r="L29" s="231"/>
      <c r="M29" s="231"/>
      <c r="N29" s="231"/>
      <c r="O29" s="232">
        <v>0</v>
      </c>
      <c r="P29" s="106">
        <v>0</v>
      </c>
      <c r="Q29" s="231"/>
      <c r="R29" s="106">
        <v>0</v>
      </c>
      <c r="S29" s="231"/>
      <c r="T29" s="231"/>
      <c r="U29" s="231"/>
      <c r="V29" s="107">
        <v>0</v>
      </c>
      <c r="W29" s="107">
        <v>0</v>
      </c>
      <c r="X29" s="107">
        <v>0</v>
      </c>
      <c r="Y29" s="106">
        <v>0</v>
      </c>
      <c r="Z29" s="106">
        <v>0</v>
      </c>
      <c r="AA29" s="106">
        <v>0</v>
      </c>
      <c r="AB29" s="106">
        <v>0</v>
      </c>
      <c r="AC29" s="106">
        <v>0</v>
      </c>
      <c r="AD29" s="106">
        <v>0</v>
      </c>
      <c r="AE29" s="106">
        <v>0</v>
      </c>
      <c r="AF29" s="108">
        <v>0</v>
      </c>
      <c r="AG29" s="108">
        <v>0</v>
      </c>
      <c r="AH29" s="108">
        <v>0</v>
      </c>
      <c r="AI29" s="108">
        <v>0</v>
      </c>
      <c r="AJ29" s="231"/>
      <c r="AK29" s="108">
        <v>0</v>
      </c>
      <c r="AL29" s="230">
        <f t="shared" si="14"/>
        <v>55</v>
      </c>
      <c r="AM29" s="230">
        <f t="shared" si="15"/>
        <v>227</v>
      </c>
      <c r="AN29" s="230">
        <f t="shared" si="16"/>
        <v>282</v>
      </c>
      <c r="AO29" s="109">
        <f t="shared" si="17"/>
        <v>0</v>
      </c>
      <c r="AP29" s="110">
        <f t="shared" si="190"/>
        <v>0</v>
      </c>
      <c r="AQ29" s="110">
        <f t="shared" si="18"/>
        <v>0</v>
      </c>
      <c r="AR29" s="110">
        <f t="shared" si="19"/>
        <v>0</v>
      </c>
      <c r="AS29" s="110">
        <f t="shared" si="20"/>
        <v>0</v>
      </c>
      <c r="AT29" s="110">
        <f t="shared" si="21"/>
        <v>0</v>
      </c>
      <c r="AU29" s="110">
        <f t="shared" si="22"/>
        <v>0</v>
      </c>
      <c r="AV29" s="110">
        <f t="shared" si="23"/>
        <v>0</v>
      </c>
      <c r="AW29" s="110">
        <f t="shared" si="24"/>
        <v>0</v>
      </c>
      <c r="AX29" s="110">
        <f t="shared" si="25"/>
        <v>0</v>
      </c>
      <c r="AY29" s="110">
        <f t="shared" si="26"/>
        <v>3080.7</v>
      </c>
      <c r="AZ29" s="110">
        <f t="shared" si="27"/>
        <v>2938.1</v>
      </c>
      <c r="BA29" s="110">
        <f t="shared" si="28"/>
        <v>1868.6</v>
      </c>
      <c r="BB29" s="110">
        <f t="shared" si="29"/>
        <v>1069.5</v>
      </c>
      <c r="BC29" s="110">
        <f t="shared" si="30"/>
        <v>142.6</v>
      </c>
      <c r="BD29" s="110">
        <f t="shared" si="31"/>
        <v>0</v>
      </c>
      <c r="BE29" s="110">
        <f t="shared" si="32"/>
        <v>0</v>
      </c>
      <c r="BF29" s="110">
        <f t="shared" si="33"/>
        <v>0</v>
      </c>
      <c r="BG29" s="110">
        <f t="shared" si="34"/>
        <v>0</v>
      </c>
      <c r="BH29" s="110">
        <f t="shared" si="35"/>
        <v>0</v>
      </c>
      <c r="BI29" s="110">
        <f t="shared" si="36"/>
        <v>0</v>
      </c>
      <c r="BJ29" s="110">
        <f t="shared" si="37"/>
        <v>0</v>
      </c>
      <c r="BK29" s="110">
        <f t="shared" si="38"/>
        <v>0</v>
      </c>
      <c r="BL29" s="110">
        <f t="shared" si="39"/>
        <v>0</v>
      </c>
      <c r="BM29" s="110">
        <f t="shared" si="40"/>
        <v>0</v>
      </c>
      <c r="BN29" s="110">
        <f t="shared" si="41"/>
        <v>0</v>
      </c>
      <c r="BO29" s="110">
        <f t="shared" si="42"/>
        <v>0</v>
      </c>
      <c r="BP29" s="110">
        <f t="shared" si="43"/>
        <v>0</v>
      </c>
      <c r="BQ29" s="110">
        <f t="shared" si="44"/>
        <v>0</v>
      </c>
      <c r="BR29" s="110">
        <f t="shared" si="45"/>
        <v>0</v>
      </c>
      <c r="BS29" s="110">
        <f t="shared" si="46"/>
        <v>11184.1</v>
      </c>
      <c r="BT29" s="110">
        <f t="shared" si="47"/>
        <v>10544.6</v>
      </c>
      <c r="BU29" s="110">
        <f t="shared" si="48"/>
        <v>6706</v>
      </c>
      <c r="BV29" s="110">
        <f t="shared" si="49"/>
        <v>3838.6</v>
      </c>
      <c r="BW29" s="110">
        <f t="shared" si="50"/>
        <v>639.5</v>
      </c>
      <c r="BX29" s="110"/>
      <c r="BY29" s="110">
        <f t="shared" si="51"/>
        <v>0</v>
      </c>
      <c r="BZ29" s="110">
        <f t="shared" si="52"/>
        <v>0</v>
      </c>
      <c r="CA29" s="110">
        <f t="shared" si="53"/>
        <v>0</v>
      </c>
      <c r="CB29" s="110">
        <f t="shared" si="54"/>
        <v>0</v>
      </c>
      <c r="CC29" s="110">
        <f t="shared" si="55"/>
        <v>0</v>
      </c>
      <c r="CD29" s="110">
        <f t="shared" si="56"/>
        <v>0</v>
      </c>
      <c r="CE29" s="110">
        <f t="shared" si="57"/>
        <v>0</v>
      </c>
      <c r="CF29" s="110">
        <f t="shared" si="58"/>
        <v>0</v>
      </c>
      <c r="CG29" s="110">
        <f t="shared" si="59"/>
        <v>0</v>
      </c>
      <c r="CH29" s="229">
        <f t="shared" si="60"/>
        <v>0</v>
      </c>
      <c r="CI29" s="110">
        <f t="shared" si="61"/>
        <v>0</v>
      </c>
      <c r="CJ29" s="110">
        <f t="shared" si="62"/>
        <v>0</v>
      </c>
      <c r="CK29" s="110">
        <f t="shared" si="63"/>
        <v>0</v>
      </c>
      <c r="CL29" s="110">
        <f t="shared" si="64"/>
        <v>0</v>
      </c>
      <c r="CM29" s="229">
        <f t="shared" si="65"/>
        <v>0</v>
      </c>
      <c r="CN29" s="110">
        <f t="shared" si="66"/>
        <v>0</v>
      </c>
      <c r="CO29" s="110">
        <f t="shared" si="67"/>
        <v>0</v>
      </c>
      <c r="CP29" s="110">
        <f t="shared" si="68"/>
        <v>0</v>
      </c>
      <c r="CQ29" s="110">
        <f t="shared" si="69"/>
        <v>0</v>
      </c>
      <c r="CR29" s="229">
        <f t="shared" si="70"/>
        <v>0</v>
      </c>
      <c r="CS29" s="110">
        <f t="shared" si="71"/>
        <v>0</v>
      </c>
      <c r="CT29" s="110">
        <f t="shared" si="72"/>
        <v>0</v>
      </c>
      <c r="CU29" s="110">
        <f t="shared" si="73"/>
        <v>0</v>
      </c>
      <c r="CV29" s="110">
        <f t="shared" si="74"/>
        <v>0</v>
      </c>
      <c r="CW29" s="229">
        <f t="shared" si="75"/>
        <v>0</v>
      </c>
      <c r="CX29" s="110">
        <f t="shared" si="76"/>
        <v>0</v>
      </c>
      <c r="CY29" s="110">
        <f t="shared" si="77"/>
        <v>0</v>
      </c>
      <c r="CZ29" s="110">
        <f t="shared" si="78"/>
        <v>0</v>
      </c>
      <c r="DA29" s="110">
        <f t="shared" si="79"/>
        <v>0</v>
      </c>
      <c r="DB29" s="110">
        <f t="shared" si="80"/>
        <v>0</v>
      </c>
      <c r="DC29" s="110">
        <f t="shared" si="81"/>
        <v>0</v>
      </c>
      <c r="DD29" s="110">
        <f t="shared" si="82"/>
        <v>0</v>
      </c>
      <c r="DE29" s="110">
        <f t="shared" si="83"/>
        <v>0</v>
      </c>
      <c r="DF29" s="110">
        <f t="shared" si="84"/>
        <v>0</v>
      </c>
      <c r="DG29" s="110">
        <f t="shared" si="85"/>
        <v>0</v>
      </c>
      <c r="DH29" s="110">
        <f t="shared" si="86"/>
        <v>0</v>
      </c>
      <c r="DI29" s="110">
        <f t="shared" si="87"/>
        <v>0</v>
      </c>
      <c r="DJ29" s="110">
        <f t="shared" si="88"/>
        <v>0</v>
      </c>
      <c r="DK29" s="110">
        <f t="shared" si="89"/>
        <v>0</v>
      </c>
      <c r="DL29" s="110">
        <f t="shared" si="90"/>
        <v>0</v>
      </c>
      <c r="DM29" s="110">
        <f t="shared" si="91"/>
        <v>0</v>
      </c>
      <c r="DN29" s="110">
        <f t="shared" si="92"/>
        <v>0</v>
      </c>
      <c r="DO29" s="110">
        <f t="shared" si="93"/>
        <v>0</v>
      </c>
      <c r="DP29" s="110">
        <f t="shared" si="94"/>
        <v>0</v>
      </c>
      <c r="DQ29" s="110">
        <f t="shared" si="95"/>
        <v>0</v>
      </c>
      <c r="DR29" s="110">
        <f t="shared" si="96"/>
        <v>0</v>
      </c>
      <c r="DS29" s="110">
        <f t="shared" si="97"/>
        <v>0</v>
      </c>
      <c r="DT29" s="110">
        <f t="shared" si="98"/>
        <v>0</v>
      </c>
      <c r="DU29" s="110">
        <f t="shared" si="99"/>
        <v>0</v>
      </c>
      <c r="DV29" s="110">
        <f t="shared" si="100"/>
        <v>0</v>
      </c>
      <c r="DW29" s="111">
        <f t="shared" si="101"/>
        <v>0</v>
      </c>
      <c r="DX29" s="112">
        <f t="shared" si="102"/>
        <v>0</v>
      </c>
      <c r="DY29" s="110">
        <f t="shared" si="103"/>
        <v>0</v>
      </c>
      <c r="DZ29" s="110">
        <f t="shared" si="104"/>
        <v>0</v>
      </c>
      <c r="EA29" s="112">
        <f t="shared" si="105"/>
        <v>0</v>
      </c>
      <c r="EB29" s="112">
        <f t="shared" si="106"/>
        <v>0</v>
      </c>
      <c r="EC29" s="112">
        <f t="shared" si="107"/>
        <v>0</v>
      </c>
      <c r="ED29" s="110">
        <f t="shared" si="108"/>
        <v>0</v>
      </c>
      <c r="EE29" s="110">
        <f t="shared" si="109"/>
        <v>0</v>
      </c>
      <c r="EF29" s="112">
        <f t="shared" si="110"/>
        <v>0</v>
      </c>
      <c r="EG29" s="112">
        <f t="shared" si="111"/>
        <v>0</v>
      </c>
      <c r="EH29" s="112">
        <f t="shared" si="112"/>
        <v>0</v>
      </c>
      <c r="EI29" s="110">
        <f t="shared" si="113"/>
        <v>0</v>
      </c>
      <c r="EJ29" s="110">
        <f t="shared" si="114"/>
        <v>0</v>
      </c>
      <c r="EK29" s="112">
        <f t="shared" si="115"/>
        <v>0</v>
      </c>
      <c r="EL29" s="112">
        <f t="shared" si="116"/>
        <v>0</v>
      </c>
      <c r="EM29" s="112">
        <f t="shared" si="117"/>
        <v>0</v>
      </c>
      <c r="EN29" s="110">
        <f t="shared" si="118"/>
        <v>0</v>
      </c>
      <c r="EO29" s="110">
        <f t="shared" si="119"/>
        <v>0</v>
      </c>
      <c r="EP29" s="112">
        <f t="shared" si="120"/>
        <v>0</v>
      </c>
      <c r="EQ29" s="112">
        <f t="shared" si="121"/>
        <v>0</v>
      </c>
      <c r="ER29" s="112">
        <f t="shared" si="122"/>
        <v>0</v>
      </c>
      <c r="ES29" s="110">
        <f t="shared" si="123"/>
        <v>0</v>
      </c>
      <c r="ET29" s="110">
        <f t="shared" si="124"/>
        <v>0</v>
      </c>
      <c r="EU29" s="112">
        <f t="shared" si="125"/>
        <v>0</v>
      </c>
      <c r="EV29" s="112">
        <f t="shared" si="126"/>
        <v>0</v>
      </c>
      <c r="EW29" s="112">
        <f t="shared" si="127"/>
        <v>0</v>
      </c>
      <c r="EX29" s="110">
        <f t="shared" si="128"/>
        <v>0</v>
      </c>
      <c r="EY29" s="110">
        <f t="shared" si="129"/>
        <v>0</v>
      </c>
      <c r="EZ29" s="112">
        <f t="shared" si="130"/>
        <v>0</v>
      </c>
      <c r="FA29" s="112">
        <f t="shared" si="131"/>
        <v>0</v>
      </c>
      <c r="FB29" s="112">
        <f t="shared" si="132"/>
        <v>0</v>
      </c>
      <c r="FC29" s="110">
        <f t="shared" si="133"/>
        <v>0</v>
      </c>
      <c r="FD29" s="110">
        <f t="shared" si="134"/>
        <v>0</v>
      </c>
      <c r="FE29" s="112">
        <f t="shared" si="135"/>
        <v>0</v>
      </c>
      <c r="FF29" s="112">
        <f t="shared" si="136"/>
        <v>0</v>
      </c>
      <c r="FG29" s="112">
        <f t="shared" si="137"/>
        <v>0</v>
      </c>
      <c r="FH29" s="110">
        <f t="shared" si="138"/>
        <v>0</v>
      </c>
      <c r="FI29" s="110">
        <f t="shared" si="139"/>
        <v>0</v>
      </c>
      <c r="FJ29" s="113">
        <f t="shared" si="140"/>
        <v>0</v>
      </c>
      <c r="FK29" s="228">
        <f t="shared" si="141"/>
        <v>0</v>
      </c>
      <c r="FL29" s="110">
        <f t="shared" si="142"/>
        <v>0</v>
      </c>
      <c r="FM29" s="110">
        <f t="shared" si="143"/>
        <v>0</v>
      </c>
      <c r="FN29" s="110">
        <f t="shared" si="144"/>
        <v>0</v>
      </c>
      <c r="FO29" s="110">
        <f t="shared" si="145"/>
        <v>0</v>
      </c>
      <c r="FP29" s="110">
        <f t="shared" si="146"/>
        <v>0</v>
      </c>
      <c r="FQ29" s="110">
        <f t="shared" si="147"/>
        <v>0</v>
      </c>
      <c r="FR29" s="110">
        <f t="shared" si="148"/>
        <v>0</v>
      </c>
      <c r="FS29" s="110">
        <f t="shared" si="149"/>
        <v>0</v>
      </c>
      <c r="FT29" s="110">
        <f t="shared" si="150"/>
        <v>0</v>
      </c>
      <c r="FU29" s="110">
        <f t="shared" si="151"/>
        <v>0</v>
      </c>
      <c r="FV29" s="110">
        <f t="shared" si="152"/>
        <v>0</v>
      </c>
      <c r="FW29" s="110">
        <f t="shared" si="153"/>
        <v>0</v>
      </c>
      <c r="FX29" s="110">
        <f t="shared" si="154"/>
        <v>0</v>
      </c>
      <c r="FY29" s="110">
        <f t="shared" si="155"/>
        <v>0</v>
      </c>
      <c r="FZ29" s="110">
        <f t="shared" si="156"/>
        <v>0</v>
      </c>
      <c r="GA29" s="110">
        <f t="shared" si="157"/>
        <v>0</v>
      </c>
      <c r="GB29" s="110">
        <f t="shared" si="158"/>
        <v>0</v>
      </c>
      <c r="GC29" s="110">
        <f t="shared" si="159"/>
        <v>0</v>
      </c>
      <c r="GD29" s="110">
        <f t="shared" si="160"/>
        <v>0</v>
      </c>
      <c r="GE29" s="110">
        <f t="shared" si="161"/>
        <v>0</v>
      </c>
      <c r="GF29" s="110">
        <f t="shared" si="162"/>
        <v>0</v>
      </c>
      <c r="GG29" s="110">
        <f t="shared" si="163"/>
        <v>0</v>
      </c>
      <c r="GH29" s="110">
        <f t="shared" si="164"/>
        <v>0</v>
      </c>
      <c r="GI29" s="110">
        <f t="shared" si="165"/>
        <v>0</v>
      </c>
      <c r="GJ29" s="110">
        <f t="shared" si="166"/>
        <v>0</v>
      </c>
      <c r="GK29" s="110">
        <f t="shared" si="167"/>
        <v>0</v>
      </c>
      <c r="GL29" s="110">
        <f t="shared" si="168"/>
        <v>0</v>
      </c>
      <c r="GM29" s="110">
        <f t="shared" si="169"/>
        <v>0</v>
      </c>
      <c r="GN29" s="110">
        <f t="shared" si="170"/>
        <v>0</v>
      </c>
      <c r="GO29" s="110">
        <f t="shared" si="171"/>
        <v>0</v>
      </c>
      <c r="GP29" s="110">
        <f t="shared" si="172"/>
        <v>0</v>
      </c>
      <c r="GQ29" s="110">
        <f t="shared" si="173"/>
        <v>0</v>
      </c>
      <c r="GR29" s="110">
        <f t="shared" si="174"/>
        <v>0</v>
      </c>
      <c r="GS29" s="110">
        <f t="shared" si="175"/>
        <v>0</v>
      </c>
      <c r="GT29" s="110">
        <f t="shared" si="176"/>
        <v>0</v>
      </c>
      <c r="GU29" s="110">
        <f t="shared" si="177"/>
        <v>0</v>
      </c>
      <c r="GV29" s="110">
        <f t="shared" si="178"/>
        <v>0</v>
      </c>
      <c r="GW29" s="110">
        <f t="shared" si="179"/>
        <v>0</v>
      </c>
      <c r="GX29" s="110">
        <f t="shared" si="180"/>
        <v>0</v>
      </c>
      <c r="GY29" s="227">
        <f t="shared" si="181"/>
        <v>14264.8</v>
      </c>
      <c r="GZ29" s="226">
        <f t="shared" si="182"/>
        <v>13482.7</v>
      </c>
      <c r="HA29" s="226">
        <f t="shared" si="183"/>
        <v>8574.6</v>
      </c>
      <c r="HB29" s="226">
        <f t="shared" si="184"/>
        <v>4908.1000000000004</v>
      </c>
      <c r="HC29" s="226">
        <f t="shared" si="185"/>
        <v>36.4</v>
      </c>
      <c r="HD29" s="226">
        <f t="shared" si="186"/>
        <v>782.1</v>
      </c>
      <c r="HE29" s="115">
        <f t="shared" si="187"/>
        <v>282</v>
      </c>
      <c r="HF29" s="174">
        <v>277</v>
      </c>
      <c r="HG29" s="225">
        <f t="shared" si="1"/>
        <v>5</v>
      </c>
      <c r="HH29" s="252">
        <v>24.5</v>
      </c>
      <c r="HI29" s="224">
        <v>46.8</v>
      </c>
      <c r="HJ29" s="221">
        <f t="shared" si="2"/>
        <v>14264.8</v>
      </c>
      <c r="HK29" s="221">
        <f t="shared" si="3"/>
        <v>14311.6</v>
      </c>
      <c r="HL29" s="223">
        <f t="shared" si="4"/>
        <v>8621.4</v>
      </c>
      <c r="HM29" s="221">
        <f t="shared" si="188"/>
        <v>6621.7</v>
      </c>
      <c r="HN29" s="252">
        <v>19</v>
      </c>
      <c r="HO29" s="221">
        <f t="shared" si="5"/>
        <v>29042.5</v>
      </c>
      <c r="HP29" s="114">
        <v>13824.2</v>
      </c>
      <c r="HQ29" s="114">
        <v>279.7</v>
      </c>
      <c r="HR29" s="114">
        <f t="shared" si="189"/>
        <v>13544.5</v>
      </c>
      <c r="HS29" s="220">
        <f t="shared" si="6"/>
        <v>487.4</v>
      </c>
      <c r="HT29" s="220">
        <f t="shared" si="7"/>
        <v>-232.9</v>
      </c>
      <c r="HU29" s="220">
        <f t="shared" si="8"/>
        <v>720.3</v>
      </c>
      <c r="HV29" s="210">
        <f t="shared" si="9"/>
        <v>0</v>
      </c>
      <c r="HW29" s="251"/>
      <c r="HX29" s="251"/>
      <c r="HY29" s="221">
        <f t="shared" si="10"/>
        <v>14311.6</v>
      </c>
      <c r="HZ29" s="220">
        <f t="shared" si="11"/>
        <v>487.4</v>
      </c>
      <c r="IA29" s="221">
        <f t="shared" si="12"/>
        <v>6442.8</v>
      </c>
      <c r="IB29" s="221">
        <f t="shared" si="13"/>
        <v>28257.9</v>
      </c>
    </row>
    <row r="30" spans="1:310">
      <c r="A30" s="105" t="s">
        <v>142</v>
      </c>
      <c r="B30" s="105"/>
      <c r="C30" s="105"/>
      <c r="D30" s="232">
        <v>0</v>
      </c>
      <c r="E30" s="232">
        <v>0</v>
      </c>
      <c r="F30" s="231">
        <v>89</v>
      </c>
      <c r="G30" s="106">
        <v>0</v>
      </c>
      <c r="H30" s="231"/>
      <c r="I30" s="232">
        <v>0</v>
      </c>
      <c r="J30" s="231">
        <v>344</v>
      </c>
      <c r="K30" s="106">
        <v>0</v>
      </c>
      <c r="L30" s="231"/>
      <c r="M30" s="231"/>
      <c r="N30" s="231">
        <v>31</v>
      </c>
      <c r="O30" s="232">
        <v>0</v>
      </c>
      <c r="P30" s="106">
        <v>0</v>
      </c>
      <c r="Q30" s="231"/>
      <c r="R30" s="106">
        <v>0</v>
      </c>
      <c r="S30" s="231"/>
      <c r="T30" s="231"/>
      <c r="U30" s="231"/>
      <c r="V30" s="107">
        <v>0</v>
      </c>
      <c r="W30" s="107">
        <v>0</v>
      </c>
      <c r="X30" s="107">
        <v>0</v>
      </c>
      <c r="Y30" s="106">
        <v>0</v>
      </c>
      <c r="Z30" s="106">
        <v>0</v>
      </c>
      <c r="AA30" s="106">
        <v>0</v>
      </c>
      <c r="AB30" s="106">
        <v>0</v>
      </c>
      <c r="AC30" s="106">
        <v>0</v>
      </c>
      <c r="AD30" s="106">
        <v>0</v>
      </c>
      <c r="AE30" s="106">
        <v>0</v>
      </c>
      <c r="AF30" s="108">
        <v>0</v>
      </c>
      <c r="AG30" s="108">
        <v>0</v>
      </c>
      <c r="AH30" s="108">
        <v>0</v>
      </c>
      <c r="AI30" s="108">
        <v>0</v>
      </c>
      <c r="AJ30" s="231"/>
      <c r="AK30" s="108">
        <v>0</v>
      </c>
      <c r="AL30" s="230">
        <f t="shared" si="14"/>
        <v>89</v>
      </c>
      <c r="AM30" s="230">
        <f t="shared" si="15"/>
        <v>375</v>
      </c>
      <c r="AN30" s="230">
        <f t="shared" si="16"/>
        <v>464</v>
      </c>
      <c r="AO30" s="109">
        <f t="shared" si="17"/>
        <v>0</v>
      </c>
      <c r="AP30" s="110">
        <f t="shared" si="190"/>
        <v>0</v>
      </c>
      <c r="AQ30" s="110">
        <f t="shared" si="18"/>
        <v>0</v>
      </c>
      <c r="AR30" s="110">
        <f t="shared" si="19"/>
        <v>0</v>
      </c>
      <c r="AS30" s="110">
        <f t="shared" si="20"/>
        <v>0</v>
      </c>
      <c r="AT30" s="110">
        <f t="shared" si="21"/>
        <v>0</v>
      </c>
      <c r="AU30" s="110">
        <f t="shared" si="22"/>
        <v>0</v>
      </c>
      <c r="AV30" s="110">
        <f t="shared" si="23"/>
        <v>0</v>
      </c>
      <c r="AW30" s="110">
        <f t="shared" si="24"/>
        <v>0</v>
      </c>
      <c r="AX30" s="110">
        <f t="shared" si="25"/>
        <v>0</v>
      </c>
      <c r="AY30" s="110">
        <f t="shared" si="26"/>
        <v>4985.1000000000004</v>
      </c>
      <c r="AZ30" s="110">
        <f t="shared" si="27"/>
        <v>4754.3999999999996</v>
      </c>
      <c r="BA30" s="110">
        <f t="shared" si="28"/>
        <v>3023.7</v>
      </c>
      <c r="BB30" s="110">
        <f t="shared" si="29"/>
        <v>1730.7</v>
      </c>
      <c r="BC30" s="110">
        <f t="shared" si="30"/>
        <v>230.7</v>
      </c>
      <c r="BD30" s="110">
        <f t="shared" si="31"/>
        <v>0</v>
      </c>
      <c r="BE30" s="110">
        <f t="shared" si="32"/>
        <v>0</v>
      </c>
      <c r="BF30" s="110">
        <f t="shared" si="33"/>
        <v>0</v>
      </c>
      <c r="BG30" s="110">
        <f t="shared" si="34"/>
        <v>0</v>
      </c>
      <c r="BH30" s="110">
        <f t="shared" si="35"/>
        <v>0</v>
      </c>
      <c r="BI30" s="110">
        <f t="shared" si="36"/>
        <v>0</v>
      </c>
      <c r="BJ30" s="110">
        <f t="shared" si="37"/>
        <v>0</v>
      </c>
      <c r="BK30" s="110">
        <f t="shared" si="38"/>
        <v>0</v>
      </c>
      <c r="BL30" s="110">
        <f t="shared" si="39"/>
        <v>0</v>
      </c>
      <c r="BM30" s="110">
        <f t="shared" si="40"/>
        <v>0</v>
      </c>
      <c r="BN30" s="110">
        <f t="shared" si="41"/>
        <v>0</v>
      </c>
      <c r="BO30" s="110">
        <f t="shared" si="42"/>
        <v>0</v>
      </c>
      <c r="BP30" s="110">
        <f t="shared" si="43"/>
        <v>0</v>
      </c>
      <c r="BQ30" s="110">
        <f t="shared" si="44"/>
        <v>0</v>
      </c>
      <c r="BR30" s="110">
        <f t="shared" si="45"/>
        <v>0</v>
      </c>
      <c r="BS30" s="110">
        <f t="shared" si="46"/>
        <v>16948.5</v>
      </c>
      <c r="BT30" s="110">
        <f t="shared" si="47"/>
        <v>15979.5</v>
      </c>
      <c r="BU30" s="110">
        <f t="shared" si="48"/>
        <v>10162.4</v>
      </c>
      <c r="BV30" s="110">
        <f t="shared" si="49"/>
        <v>5817.1</v>
      </c>
      <c r="BW30" s="110">
        <f t="shared" si="50"/>
        <v>969</v>
      </c>
      <c r="BX30" s="110"/>
      <c r="BY30" s="110">
        <f t="shared" si="51"/>
        <v>0</v>
      </c>
      <c r="BZ30" s="110">
        <f t="shared" si="52"/>
        <v>0</v>
      </c>
      <c r="CA30" s="110">
        <f t="shared" si="53"/>
        <v>0</v>
      </c>
      <c r="CB30" s="110">
        <f t="shared" si="54"/>
        <v>0</v>
      </c>
      <c r="CC30" s="110">
        <f t="shared" si="55"/>
        <v>0</v>
      </c>
      <c r="CD30" s="110">
        <f t="shared" si="56"/>
        <v>0</v>
      </c>
      <c r="CE30" s="110">
        <f t="shared" si="57"/>
        <v>0</v>
      </c>
      <c r="CF30" s="110">
        <f t="shared" si="58"/>
        <v>0</v>
      </c>
      <c r="CG30" s="110">
        <f t="shared" si="59"/>
        <v>0</v>
      </c>
      <c r="CH30" s="229">
        <f t="shared" si="60"/>
        <v>0</v>
      </c>
      <c r="CI30" s="110">
        <f t="shared" si="61"/>
        <v>1527.3</v>
      </c>
      <c r="CJ30" s="110">
        <f t="shared" si="62"/>
        <v>1440</v>
      </c>
      <c r="CK30" s="110">
        <f t="shared" si="63"/>
        <v>915.8</v>
      </c>
      <c r="CL30" s="110">
        <f t="shared" si="64"/>
        <v>524.20000000000005</v>
      </c>
      <c r="CM30" s="229">
        <f t="shared" si="65"/>
        <v>87.3</v>
      </c>
      <c r="CN30" s="110">
        <f t="shared" si="66"/>
        <v>0</v>
      </c>
      <c r="CO30" s="110">
        <f t="shared" si="67"/>
        <v>0</v>
      </c>
      <c r="CP30" s="110">
        <f t="shared" si="68"/>
        <v>0</v>
      </c>
      <c r="CQ30" s="110">
        <f t="shared" si="69"/>
        <v>0</v>
      </c>
      <c r="CR30" s="229">
        <f t="shared" si="70"/>
        <v>0</v>
      </c>
      <c r="CS30" s="110">
        <f t="shared" si="71"/>
        <v>0</v>
      </c>
      <c r="CT30" s="110">
        <f t="shared" si="72"/>
        <v>0</v>
      </c>
      <c r="CU30" s="110">
        <f t="shared" si="73"/>
        <v>0</v>
      </c>
      <c r="CV30" s="110">
        <f t="shared" si="74"/>
        <v>0</v>
      </c>
      <c r="CW30" s="229">
        <f t="shared" si="75"/>
        <v>0</v>
      </c>
      <c r="CX30" s="110">
        <f t="shared" si="76"/>
        <v>0</v>
      </c>
      <c r="CY30" s="110">
        <f t="shared" si="77"/>
        <v>0</v>
      </c>
      <c r="CZ30" s="110">
        <f t="shared" si="78"/>
        <v>0</v>
      </c>
      <c r="DA30" s="110">
        <f t="shared" si="79"/>
        <v>0</v>
      </c>
      <c r="DB30" s="110">
        <f t="shared" si="80"/>
        <v>0</v>
      </c>
      <c r="DC30" s="110">
        <f t="shared" si="81"/>
        <v>0</v>
      </c>
      <c r="DD30" s="110">
        <f t="shared" si="82"/>
        <v>0</v>
      </c>
      <c r="DE30" s="110">
        <f t="shared" si="83"/>
        <v>0</v>
      </c>
      <c r="DF30" s="110">
        <f t="shared" si="84"/>
        <v>0</v>
      </c>
      <c r="DG30" s="110">
        <f t="shared" si="85"/>
        <v>0</v>
      </c>
      <c r="DH30" s="110">
        <f t="shared" si="86"/>
        <v>0</v>
      </c>
      <c r="DI30" s="110">
        <f t="shared" si="87"/>
        <v>0</v>
      </c>
      <c r="DJ30" s="110">
        <f t="shared" si="88"/>
        <v>0</v>
      </c>
      <c r="DK30" s="110">
        <f t="shared" si="89"/>
        <v>0</v>
      </c>
      <c r="DL30" s="110">
        <f t="shared" si="90"/>
        <v>0</v>
      </c>
      <c r="DM30" s="110">
        <f t="shared" si="91"/>
        <v>0</v>
      </c>
      <c r="DN30" s="110">
        <f t="shared" si="92"/>
        <v>0</v>
      </c>
      <c r="DO30" s="110">
        <f t="shared" si="93"/>
        <v>0</v>
      </c>
      <c r="DP30" s="110">
        <f t="shared" si="94"/>
        <v>0</v>
      </c>
      <c r="DQ30" s="110">
        <f t="shared" si="95"/>
        <v>0</v>
      </c>
      <c r="DR30" s="110">
        <f t="shared" si="96"/>
        <v>0</v>
      </c>
      <c r="DS30" s="110">
        <f t="shared" si="97"/>
        <v>0</v>
      </c>
      <c r="DT30" s="110">
        <f t="shared" si="98"/>
        <v>0</v>
      </c>
      <c r="DU30" s="110">
        <f t="shared" si="99"/>
        <v>0</v>
      </c>
      <c r="DV30" s="110">
        <f t="shared" si="100"/>
        <v>0</v>
      </c>
      <c r="DW30" s="111">
        <f t="shared" si="101"/>
        <v>0</v>
      </c>
      <c r="DX30" s="112">
        <f t="shared" si="102"/>
        <v>0</v>
      </c>
      <c r="DY30" s="110">
        <f t="shared" si="103"/>
        <v>0</v>
      </c>
      <c r="DZ30" s="110">
        <f t="shared" si="104"/>
        <v>0</v>
      </c>
      <c r="EA30" s="112">
        <f t="shared" si="105"/>
        <v>0</v>
      </c>
      <c r="EB30" s="112">
        <f t="shared" si="106"/>
        <v>0</v>
      </c>
      <c r="EC30" s="112">
        <f t="shared" si="107"/>
        <v>0</v>
      </c>
      <c r="ED30" s="110">
        <f t="shared" si="108"/>
        <v>0</v>
      </c>
      <c r="EE30" s="110">
        <f t="shared" si="109"/>
        <v>0</v>
      </c>
      <c r="EF30" s="112">
        <f t="shared" si="110"/>
        <v>0</v>
      </c>
      <c r="EG30" s="112">
        <f t="shared" si="111"/>
        <v>0</v>
      </c>
      <c r="EH30" s="112">
        <f t="shared" si="112"/>
        <v>0</v>
      </c>
      <c r="EI30" s="110">
        <f t="shared" si="113"/>
        <v>0</v>
      </c>
      <c r="EJ30" s="110">
        <f t="shared" si="114"/>
        <v>0</v>
      </c>
      <c r="EK30" s="112">
        <f t="shared" si="115"/>
        <v>0</v>
      </c>
      <c r="EL30" s="112">
        <f t="shared" si="116"/>
        <v>0</v>
      </c>
      <c r="EM30" s="112">
        <f t="shared" si="117"/>
        <v>0</v>
      </c>
      <c r="EN30" s="110">
        <f t="shared" si="118"/>
        <v>0</v>
      </c>
      <c r="EO30" s="110">
        <f t="shared" si="119"/>
        <v>0</v>
      </c>
      <c r="EP30" s="112">
        <f t="shared" si="120"/>
        <v>0</v>
      </c>
      <c r="EQ30" s="112">
        <f t="shared" si="121"/>
        <v>0</v>
      </c>
      <c r="ER30" s="112">
        <f t="shared" si="122"/>
        <v>0</v>
      </c>
      <c r="ES30" s="110">
        <f t="shared" si="123"/>
        <v>0</v>
      </c>
      <c r="ET30" s="110">
        <f t="shared" si="124"/>
        <v>0</v>
      </c>
      <c r="EU30" s="112">
        <f t="shared" si="125"/>
        <v>0</v>
      </c>
      <c r="EV30" s="112">
        <f t="shared" si="126"/>
        <v>0</v>
      </c>
      <c r="EW30" s="112">
        <f t="shared" si="127"/>
        <v>0</v>
      </c>
      <c r="EX30" s="110">
        <f t="shared" si="128"/>
        <v>0</v>
      </c>
      <c r="EY30" s="110">
        <f t="shared" si="129"/>
        <v>0</v>
      </c>
      <c r="EZ30" s="112">
        <f t="shared" si="130"/>
        <v>0</v>
      </c>
      <c r="FA30" s="112">
        <f t="shared" si="131"/>
        <v>0</v>
      </c>
      <c r="FB30" s="112">
        <f t="shared" si="132"/>
        <v>0</v>
      </c>
      <c r="FC30" s="110">
        <f t="shared" si="133"/>
        <v>0</v>
      </c>
      <c r="FD30" s="110">
        <f t="shared" si="134"/>
        <v>0</v>
      </c>
      <c r="FE30" s="112">
        <f t="shared" si="135"/>
        <v>0</v>
      </c>
      <c r="FF30" s="112">
        <f t="shared" si="136"/>
        <v>0</v>
      </c>
      <c r="FG30" s="112">
        <f t="shared" si="137"/>
        <v>0</v>
      </c>
      <c r="FH30" s="110">
        <f t="shared" si="138"/>
        <v>0</v>
      </c>
      <c r="FI30" s="110">
        <f t="shared" si="139"/>
        <v>0</v>
      </c>
      <c r="FJ30" s="113">
        <f t="shared" si="140"/>
        <v>0</v>
      </c>
      <c r="FK30" s="228">
        <f t="shared" si="141"/>
        <v>0</v>
      </c>
      <c r="FL30" s="110">
        <f t="shared" si="142"/>
        <v>0</v>
      </c>
      <c r="FM30" s="110">
        <f t="shared" si="143"/>
        <v>0</v>
      </c>
      <c r="FN30" s="110">
        <f t="shared" si="144"/>
        <v>0</v>
      </c>
      <c r="FO30" s="110">
        <f t="shared" si="145"/>
        <v>0</v>
      </c>
      <c r="FP30" s="110">
        <f t="shared" si="146"/>
        <v>0</v>
      </c>
      <c r="FQ30" s="110">
        <f t="shared" si="147"/>
        <v>0</v>
      </c>
      <c r="FR30" s="110">
        <f t="shared" si="148"/>
        <v>0</v>
      </c>
      <c r="FS30" s="110">
        <f t="shared" si="149"/>
        <v>0</v>
      </c>
      <c r="FT30" s="110">
        <f t="shared" si="150"/>
        <v>0</v>
      </c>
      <c r="FU30" s="110">
        <f t="shared" si="151"/>
        <v>0</v>
      </c>
      <c r="FV30" s="110">
        <f t="shared" si="152"/>
        <v>0</v>
      </c>
      <c r="FW30" s="110">
        <f t="shared" si="153"/>
        <v>0</v>
      </c>
      <c r="FX30" s="110">
        <f t="shared" si="154"/>
        <v>0</v>
      </c>
      <c r="FY30" s="110">
        <f t="shared" si="155"/>
        <v>0</v>
      </c>
      <c r="FZ30" s="110">
        <f t="shared" si="156"/>
        <v>0</v>
      </c>
      <c r="GA30" s="110">
        <f t="shared" si="157"/>
        <v>0</v>
      </c>
      <c r="GB30" s="110">
        <f t="shared" si="158"/>
        <v>0</v>
      </c>
      <c r="GC30" s="110">
        <f t="shared" si="159"/>
        <v>0</v>
      </c>
      <c r="GD30" s="110">
        <f t="shared" si="160"/>
        <v>0</v>
      </c>
      <c r="GE30" s="110">
        <f t="shared" si="161"/>
        <v>0</v>
      </c>
      <c r="GF30" s="110">
        <f t="shared" si="162"/>
        <v>0</v>
      </c>
      <c r="GG30" s="110">
        <f t="shared" si="163"/>
        <v>0</v>
      </c>
      <c r="GH30" s="110">
        <f t="shared" si="164"/>
        <v>0</v>
      </c>
      <c r="GI30" s="110">
        <f t="shared" si="165"/>
        <v>0</v>
      </c>
      <c r="GJ30" s="110">
        <f t="shared" si="166"/>
        <v>0</v>
      </c>
      <c r="GK30" s="110">
        <f t="shared" si="167"/>
        <v>0</v>
      </c>
      <c r="GL30" s="110">
        <f t="shared" si="168"/>
        <v>0</v>
      </c>
      <c r="GM30" s="110">
        <f t="shared" si="169"/>
        <v>0</v>
      </c>
      <c r="GN30" s="110">
        <f t="shared" si="170"/>
        <v>0</v>
      </c>
      <c r="GO30" s="110">
        <f t="shared" si="171"/>
        <v>0</v>
      </c>
      <c r="GP30" s="110">
        <f t="shared" si="172"/>
        <v>0</v>
      </c>
      <c r="GQ30" s="110">
        <f t="shared" si="173"/>
        <v>0</v>
      </c>
      <c r="GR30" s="110">
        <f t="shared" si="174"/>
        <v>0</v>
      </c>
      <c r="GS30" s="110">
        <f t="shared" si="175"/>
        <v>0</v>
      </c>
      <c r="GT30" s="110">
        <f t="shared" si="176"/>
        <v>0</v>
      </c>
      <c r="GU30" s="110">
        <f t="shared" si="177"/>
        <v>0</v>
      </c>
      <c r="GV30" s="110">
        <f t="shared" si="178"/>
        <v>0</v>
      </c>
      <c r="GW30" s="110">
        <f t="shared" si="179"/>
        <v>0</v>
      </c>
      <c r="GX30" s="110">
        <f t="shared" si="180"/>
        <v>0</v>
      </c>
      <c r="GY30" s="227">
        <f t="shared" si="181"/>
        <v>23460.9</v>
      </c>
      <c r="GZ30" s="226">
        <f t="shared" si="182"/>
        <v>22173.9</v>
      </c>
      <c r="HA30" s="226">
        <f t="shared" si="183"/>
        <v>14101.9</v>
      </c>
      <c r="HB30" s="226">
        <f t="shared" si="184"/>
        <v>8072</v>
      </c>
      <c r="HC30" s="226">
        <f t="shared" si="185"/>
        <v>36.4</v>
      </c>
      <c r="HD30" s="226">
        <f t="shared" si="186"/>
        <v>1287</v>
      </c>
      <c r="HE30" s="115">
        <f t="shared" si="187"/>
        <v>464</v>
      </c>
      <c r="HF30" s="174">
        <v>429</v>
      </c>
      <c r="HG30" s="225">
        <f t="shared" si="1"/>
        <v>35</v>
      </c>
      <c r="HH30" s="252">
        <v>40.9</v>
      </c>
      <c r="HI30" s="224">
        <v>78.099999999999994</v>
      </c>
      <c r="HJ30" s="221">
        <f t="shared" si="2"/>
        <v>23460.9</v>
      </c>
      <c r="HK30" s="221">
        <f t="shared" si="3"/>
        <v>23539</v>
      </c>
      <c r="HL30" s="223">
        <f t="shared" si="4"/>
        <v>14180</v>
      </c>
      <c r="HM30" s="221">
        <f t="shared" si="188"/>
        <v>10890.9</v>
      </c>
      <c r="HN30" s="252">
        <v>33.700000000000003</v>
      </c>
      <c r="HO30" s="221">
        <f t="shared" si="5"/>
        <v>26931</v>
      </c>
      <c r="HP30" s="114">
        <v>21564.6</v>
      </c>
      <c r="HQ30" s="114">
        <v>467</v>
      </c>
      <c r="HR30" s="114">
        <f t="shared" si="189"/>
        <v>21097.599999999999</v>
      </c>
      <c r="HS30" s="220">
        <f t="shared" si="6"/>
        <v>1974.4</v>
      </c>
      <c r="HT30" s="220">
        <f t="shared" si="7"/>
        <v>-388.9</v>
      </c>
      <c r="HU30" s="220">
        <f t="shared" si="8"/>
        <v>2363.3000000000002</v>
      </c>
      <c r="HV30" s="210">
        <f t="shared" si="9"/>
        <v>0</v>
      </c>
      <c r="HW30" s="251"/>
      <c r="HX30" s="251">
        <v>-1408.3</v>
      </c>
      <c r="HY30" s="221">
        <f t="shared" si="10"/>
        <v>22130.7</v>
      </c>
      <c r="HZ30" s="220">
        <f t="shared" si="11"/>
        <v>566.1</v>
      </c>
      <c r="IA30" s="221">
        <f t="shared" si="12"/>
        <v>9510.6</v>
      </c>
      <c r="IB30" s="221">
        <f t="shared" si="13"/>
        <v>23517.8</v>
      </c>
    </row>
    <row r="31" spans="1:310">
      <c r="A31" s="105" t="s">
        <v>143</v>
      </c>
      <c r="B31" s="105"/>
      <c r="C31" s="105"/>
      <c r="D31" s="232">
        <v>0</v>
      </c>
      <c r="E31" s="232">
        <v>0</v>
      </c>
      <c r="F31" s="231"/>
      <c r="G31" s="106">
        <v>0</v>
      </c>
      <c r="H31" s="231"/>
      <c r="I31" s="232">
        <v>0</v>
      </c>
      <c r="J31" s="231">
        <v>128</v>
      </c>
      <c r="K31" s="106">
        <v>0</v>
      </c>
      <c r="L31" s="231"/>
      <c r="M31" s="231"/>
      <c r="N31" s="231"/>
      <c r="O31" s="232">
        <v>0</v>
      </c>
      <c r="P31" s="106">
        <v>0</v>
      </c>
      <c r="Q31" s="231"/>
      <c r="R31" s="106">
        <v>0</v>
      </c>
      <c r="S31" s="231">
        <v>18</v>
      </c>
      <c r="T31" s="231"/>
      <c r="U31" s="231">
        <v>27</v>
      </c>
      <c r="V31" s="107">
        <v>0</v>
      </c>
      <c r="W31" s="107">
        <v>0</v>
      </c>
      <c r="X31" s="107">
        <v>0</v>
      </c>
      <c r="Y31" s="106">
        <v>0</v>
      </c>
      <c r="Z31" s="106">
        <v>0</v>
      </c>
      <c r="AA31" s="106">
        <v>0</v>
      </c>
      <c r="AB31" s="106">
        <v>0</v>
      </c>
      <c r="AC31" s="106">
        <v>0</v>
      </c>
      <c r="AD31" s="106">
        <v>0</v>
      </c>
      <c r="AE31" s="106">
        <v>0</v>
      </c>
      <c r="AF31" s="108">
        <v>0</v>
      </c>
      <c r="AG31" s="108">
        <v>0</v>
      </c>
      <c r="AH31" s="108">
        <v>0</v>
      </c>
      <c r="AI31" s="108">
        <v>0</v>
      </c>
      <c r="AJ31" s="231"/>
      <c r="AK31" s="108">
        <v>0</v>
      </c>
      <c r="AL31" s="230">
        <f t="shared" si="14"/>
        <v>0</v>
      </c>
      <c r="AM31" s="230">
        <f t="shared" si="15"/>
        <v>173</v>
      </c>
      <c r="AN31" s="230">
        <f t="shared" si="16"/>
        <v>173</v>
      </c>
      <c r="AO31" s="109">
        <f t="shared" si="17"/>
        <v>0</v>
      </c>
      <c r="AP31" s="110">
        <f t="shared" si="190"/>
        <v>0</v>
      </c>
      <c r="AQ31" s="110">
        <f t="shared" si="18"/>
        <v>0</v>
      </c>
      <c r="AR31" s="110">
        <f t="shared" si="19"/>
        <v>0</v>
      </c>
      <c r="AS31" s="110">
        <f t="shared" si="20"/>
        <v>0</v>
      </c>
      <c r="AT31" s="110">
        <f t="shared" si="21"/>
        <v>0</v>
      </c>
      <c r="AU31" s="110">
        <f t="shared" si="22"/>
        <v>0</v>
      </c>
      <c r="AV31" s="110">
        <f t="shared" si="23"/>
        <v>0</v>
      </c>
      <c r="AW31" s="110">
        <f t="shared" si="24"/>
        <v>0</v>
      </c>
      <c r="AX31" s="110">
        <f t="shared" si="25"/>
        <v>0</v>
      </c>
      <c r="AY31" s="110">
        <f t="shared" si="26"/>
        <v>0</v>
      </c>
      <c r="AZ31" s="110">
        <f t="shared" si="27"/>
        <v>0</v>
      </c>
      <c r="BA31" s="110">
        <f t="shared" si="28"/>
        <v>0</v>
      </c>
      <c r="BB31" s="110">
        <f t="shared" si="29"/>
        <v>0</v>
      </c>
      <c r="BC31" s="110">
        <f t="shared" si="30"/>
        <v>0</v>
      </c>
      <c r="BD31" s="110">
        <f t="shared" si="31"/>
        <v>0</v>
      </c>
      <c r="BE31" s="110">
        <f t="shared" si="32"/>
        <v>0</v>
      </c>
      <c r="BF31" s="110">
        <f t="shared" si="33"/>
        <v>0</v>
      </c>
      <c r="BG31" s="110">
        <f t="shared" si="34"/>
        <v>0</v>
      </c>
      <c r="BH31" s="110">
        <f t="shared" si="35"/>
        <v>0</v>
      </c>
      <c r="BI31" s="110">
        <f t="shared" si="36"/>
        <v>0</v>
      </c>
      <c r="BJ31" s="110">
        <f t="shared" si="37"/>
        <v>0</v>
      </c>
      <c r="BK31" s="110">
        <f t="shared" si="38"/>
        <v>0</v>
      </c>
      <c r="BL31" s="110">
        <f t="shared" si="39"/>
        <v>0</v>
      </c>
      <c r="BM31" s="110">
        <f t="shared" si="40"/>
        <v>0</v>
      </c>
      <c r="BN31" s="110">
        <f t="shared" si="41"/>
        <v>0</v>
      </c>
      <c r="BO31" s="110">
        <f t="shared" si="42"/>
        <v>0</v>
      </c>
      <c r="BP31" s="110">
        <f t="shared" si="43"/>
        <v>0</v>
      </c>
      <c r="BQ31" s="110">
        <f t="shared" si="44"/>
        <v>0</v>
      </c>
      <c r="BR31" s="110">
        <f t="shared" si="45"/>
        <v>0</v>
      </c>
      <c r="BS31" s="110">
        <f t="shared" si="46"/>
        <v>6306.4</v>
      </c>
      <c r="BT31" s="110">
        <f t="shared" si="47"/>
        <v>5945.9</v>
      </c>
      <c r="BU31" s="110">
        <f t="shared" si="48"/>
        <v>3781.4</v>
      </c>
      <c r="BV31" s="110">
        <f t="shared" si="49"/>
        <v>2164.5</v>
      </c>
      <c r="BW31" s="110">
        <f t="shared" si="50"/>
        <v>360.5</v>
      </c>
      <c r="BX31" s="110"/>
      <c r="BY31" s="110">
        <f t="shared" si="51"/>
        <v>0</v>
      </c>
      <c r="BZ31" s="110">
        <f t="shared" si="52"/>
        <v>0</v>
      </c>
      <c r="CA31" s="110">
        <f t="shared" si="53"/>
        <v>0</v>
      </c>
      <c r="CB31" s="110">
        <f t="shared" si="54"/>
        <v>0</v>
      </c>
      <c r="CC31" s="110">
        <f t="shared" si="55"/>
        <v>0</v>
      </c>
      <c r="CD31" s="110">
        <f t="shared" si="56"/>
        <v>0</v>
      </c>
      <c r="CE31" s="110">
        <f t="shared" si="57"/>
        <v>0</v>
      </c>
      <c r="CF31" s="110">
        <f t="shared" si="58"/>
        <v>0</v>
      </c>
      <c r="CG31" s="110">
        <f t="shared" si="59"/>
        <v>0</v>
      </c>
      <c r="CH31" s="229">
        <f t="shared" si="60"/>
        <v>0</v>
      </c>
      <c r="CI31" s="110">
        <f t="shared" si="61"/>
        <v>0</v>
      </c>
      <c r="CJ31" s="110">
        <f t="shared" si="62"/>
        <v>0</v>
      </c>
      <c r="CK31" s="110">
        <f t="shared" si="63"/>
        <v>0</v>
      </c>
      <c r="CL31" s="110">
        <f t="shared" si="64"/>
        <v>0</v>
      </c>
      <c r="CM31" s="229">
        <f t="shared" si="65"/>
        <v>0</v>
      </c>
      <c r="CN31" s="110">
        <f t="shared" si="66"/>
        <v>0</v>
      </c>
      <c r="CO31" s="110">
        <f t="shared" si="67"/>
        <v>0</v>
      </c>
      <c r="CP31" s="110">
        <f t="shared" si="68"/>
        <v>0</v>
      </c>
      <c r="CQ31" s="110">
        <f t="shared" si="69"/>
        <v>0</v>
      </c>
      <c r="CR31" s="229">
        <f t="shared" si="70"/>
        <v>0</v>
      </c>
      <c r="CS31" s="110">
        <f t="shared" si="71"/>
        <v>0</v>
      </c>
      <c r="CT31" s="110">
        <f t="shared" si="72"/>
        <v>0</v>
      </c>
      <c r="CU31" s="110">
        <f t="shared" si="73"/>
        <v>0</v>
      </c>
      <c r="CV31" s="110">
        <f t="shared" si="74"/>
        <v>0</v>
      </c>
      <c r="CW31" s="229">
        <f t="shared" si="75"/>
        <v>0</v>
      </c>
      <c r="CX31" s="110">
        <f t="shared" si="76"/>
        <v>0</v>
      </c>
      <c r="CY31" s="110">
        <f t="shared" si="77"/>
        <v>0</v>
      </c>
      <c r="CZ31" s="110">
        <f t="shared" si="78"/>
        <v>0</v>
      </c>
      <c r="DA31" s="110">
        <f t="shared" si="79"/>
        <v>0</v>
      </c>
      <c r="DB31" s="110">
        <f t="shared" si="80"/>
        <v>0</v>
      </c>
      <c r="DC31" s="110">
        <f t="shared" si="81"/>
        <v>0</v>
      </c>
      <c r="DD31" s="110">
        <f t="shared" si="82"/>
        <v>0</v>
      </c>
      <c r="DE31" s="110">
        <f t="shared" si="83"/>
        <v>0</v>
      </c>
      <c r="DF31" s="110">
        <f t="shared" si="84"/>
        <v>0</v>
      </c>
      <c r="DG31" s="110">
        <f t="shared" si="85"/>
        <v>0</v>
      </c>
      <c r="DH31" s="110">
        <f t="shared" si="86"/>
        <v>2239.9</v>
      </c>
      <c r="DI31" s="110">
        <f t="shared" si="87"/>
        <v>2174</v>
      </c>
      <c r="DJ31" s="110">
        <f t="shared" si="88"/>
        <v>1382.6</v>
      </c>
      <c r="DK31" s="110">
        <f t="shared" si="89"/>
        <v>791.4</v>
      </c>
      <c r="DL31" s="110">
        <f t="shared" si="90"/>
        <v>65.900000000000006</v>
      </c>
      <c r="DM31" s="110">
        <f t="shared" si="91"/>
        <v>0</v>
      </c>
      <c r="DN31" s="110">
        <f t="shared" si="92"/>
        <v>0</v>
      </c>
      <c r="DO31" s="110">
        <f t="shared" si="93"/>
        <v>0</v>
      </c>
      <c r="DP31" s="110">
        <f t="shared" si="94"/>
        <v>0</v>
      </c>
      <c r="DQ31" s="110">
        <f t="shared" si="95"/>
        <v>0</v>
      </c>
      <c r="DR31" s="110">
        <f t="shared" si="96"/>
        <v>6423.1</v>
      </c>
      <c r="DS31" s="110">
        <f t="shared" si="97"/>
        <v>6271</v>
      </c>
      <c r="DT31" s="110">
        <f t="shared" si="98"/>
        <v>3988.2</v>
      </c>
      <c r="DU31" s="110">
        <f t="shared" si="99"/>
        <v>2282.8000000000002</v>
      </c>
      <c r="DV31" s="110">
        <f t="shared" si="100"/>
        <v>152.1</v>
      </c>
      <c r="DW31" s="111">
        <f t="shared" si="101"/>
        <v>0</v>
      </c>
      <c r="DX31" s="112">
        <f t="shared" si="102"/>
        <v>0</v>
      </c>
      <c r="DY31" s="110">
        <f t="shared" si="103"/>
        <v>0</v>
      </c>
      <c r="DZ31" s="110">
        <f t="shared" si="104"/>
        <v>0</v>
      </c>
      <c r="EA31" s="112">
        <f t="shared" si="105"/>
        <v>0</v>
      </c>
      <c r="EB31" s="112">
        <f t="shared" si="106"/>
        <v>0</v>
      </c>
      <c r="EC31" s="112">
        <f t="shared" si="107"/>
        <v>0</v>
      </c>
      <c r="ED31" s="110">
        <f t="shared" si="108"/>
        <v>0</v>
      </c>
      <c r="EE31" s="110">
        <f t="shared" si="109"/>
        <v>0</v>
      </c>
      <c r="EF31" s="112">
        <f t="shared" si="110"/>
        <v>0</v>
      </c>
      <c r="EG31" s="112">
        <f t="shared" si="111"/>
        <v>0</v>
      </c>
      <c r="EH31" s="112">
        <f t="shared" si="112"/>
        <v>0</v>
      </c>
      <c r="EI31" s="110">
        <f t="shared" si="113"/>
        <v>0</v>
      </c>
      <c r="EJ31" s="110">
        <f t="shared" si="114"/>
        <v>0</v>
      </c>
      <c r="EK31" s="112">
        <f t="shared" si="115"/>
        <v>0</v>
      </c>
      <c r="EL31" s="112">
        <f t="shared" si="116"/>
        <v>0</v>
      </c>
      <c r="EM31" s="112">
        <f t="shared" si="117"/>
        <v>0</v>
      </c>
      <c r="EN31" s="110">
        <f t="shared" si="118"/>
        <v>0</v>
      </c>
      <c r="EO31" s="110">
        <f t="shared" si="119"/>
        <v>0</v>
      </c>
      <c r="EP31" s="112">
        <f t="shared" si="120"/>
        <v>0</v>
      </c>
      <c r="EQ31" s="112">
        <f t="shared" si="121"/>
        <v>0</v>
      </c>
      <c r="ER31" s="112">
        <f t="shared" si="122"/>
        <v>0</v>
      </c>
      <c r="ES31" s="110">
        <f t="shared" si="123"/>
        <v>0</v>
      </c>
      <c r="ET31" s="110">
        <f t="shared" si="124"/>
        <v>0</v>
      </c>
      <c r="EU31" s="112">
        <f t="shared" si="125"/>
        <v>0</v>
      </c>
      <c r="EV31" s="112">
        <f t="shared" si="126"/>
        <v>0</v>
      </c>
      <c r="EW31" s="112">
        <f t="shared" si="127"/>
        <v>0</v>
      </c>
      <c r="EX31" s="110">
        <f t="shared" si="128"/>
        <v>0</v>
      </c>
      <c r="EY31" s="110">
        <f t="shared" si="129"/>
        <v>0</v>
      </c>
      <c r="EZ31" s="112">
        <f t="shared" si="130"/>
        <v>0</v>
      </c>
      <c r="FA31" s="112">
        <f t="shared" si="131"/>
        <v>0</v>
      </c>
      <c r="FB31" s="112">
        <f t="shared" si="132"/>
        <v>0</v>
      </c>
      <c r="FC31" s="110">
        <f t="shared" si="133"/>
        <v>0</v>
      </c>
      <c r="FD31" s="110">
        <f t="shared" si="134"/>
        <v>0</v>
      </c>
      <c r="FE31" s="112">
        <f t="shared" si="135"/>
        <v>0</v>
      </c>
      <c r="FF31" s="112">
        <f t="shared" si="136"/>
        <v>0</v>
      </c>
      <c r="FG31" s="112">
        <f t="shared" si="137"/>
        <v>0</v>
      </c>
      <c r="FH31" s="110">
        <f t="shared" si="138"/>
        <v>0</v>
      </c>
      <c r="FI31" s="110">
        <f t="shared" si="139"/>
        <v>0</v>
      </c>
      <c r="FJ31" s="113">
        <f t="shared" si="140"/>
        <v>0</v>
      </c>
      <c r="FK31" s="228">
        <f t="shared" si="141"/>
        <v>0</v>
      </c>
      <c r="FL31" s="110">
        <f t="shared" si="142"/>
        <v>0</v>
      </c>
      <c r="FM31" s="110">
        <f t="shared" si="143"/>
        <v>0</v>
      </c>
      <c r="FN31" s="110">
        <f t="shared" si="144"/>
        <v>0</v>
      </c>
      <c r="FO31" s="110">
        <f t="shared" si="145"/>
        <v>0</v>
      </c>
      <c r="FP31" s="110">
        <f t="shared" si="146"/>
        <v>0</v>
      </c>
      <c r="FQ31" s="110">
        <f t="shared" si="147"/>
        <v>0</v>
      </c>
      <c r="FR31" s="110">
        <f t="shared" si="148"/>
        <v>0</v>
      </c>
      <c r="FS31" s="110">
        <f t="shared" si="149"/>
        <v>0</v>
      </c>
      <c r="FT31" s="110">
        <f t="shared" si="150"/>
        <v>0</v>
      </c>
      <c r="FU31" s="110">
        <f t="shared" si="151"/>
        <v>0</v>
      </c>
      <c r="FV31" s="110">
        <f t="shared" si="152"/>
        <v>0</v>
      </c>
      <c r="FW31" s="110">
        <f t="shared" si="153"/>
        <v>0</v>
      </c>
      <c r="FX31" s="110">
        <f t="shared" si="154"/>
        <v>0</v>
      </c>
      <c r="FY31" s="110">
        <f t="shared" si="155"/>
        <v>0</v>
      </c>
      <c r="FZ31" s="110">
        <f t="shared" si="156"/>
        <v>0</v>
      </c>
      <c r="GA31" s="110">
        <f t="shared" si="157"/>
        <v>0</v>
      </c>
      <c r="GB31" s="110">
        <f t="shared" si="158"/>
        <v>0</v>
      </c>
      <c r="GC31" s="110">
        <f t="shared" si="159"/>
        <v>0</v>
      </c>
      <c r="GD31" s="110">
        <f t="shared" si="160"/>
        <v>0</v>
      </c>
      <c r="GE31" s="110">
        <f t="shared" si="161"/>
        <v>0</v>
      </c>
      <c r="GF31" s="110">
        <f t="shared" si="162"/>
        <v>0</v>
      </c>
      <c r="GG31" s="110">
        <f t="shared" si="163"/>
        <v>0</v>
      </c>
      <c r="GH31" s="110">
        <f t="shared" si="164"/>
        <v>0</v>
      </c>
      <c r="GI31" s="110">
        <f t="shared" si="165"/>
        <v>0</v>
      </c>
      <c r="GJ31" s="110">
        <f t="shared" si="166"/>
        <v>0</v>
      </c>
      <c r="GK31" s="110">
        <f t="shared" si="167"/>
        <v>0</v>
      </c>
      <c r="GL31" s="110">
        <f t="shared" si="168"/>
        <v>0</v>
      </c>
      <c r="GM31" s="110">
        <f t="shared" si="169"/>
        <v>0</v>
      </c>
      <c r="GN31" s="110">
        <f t="shared" si="170"/>
        <v>0</v>
      </c>
      <c r="GO31" s="110">
        <f t="shared" si="171"/>
        <v>0</v>
      </c>
      <c r="GP31" s="110">
        <f t="shared" si="172"/>
        <v>0</v>
      </c>
      <c r="GQ31" s="110">
        <f t="shared" si="173"/>
        <v>0</v>
      </c>
      <c r="GR31" s="110">
        <f t="shared" si="174"/>
        <v>0</v>
      </c>
      <c r="GS31" s="110">
        <f t="shared" si="175"/>
        <v>0</v>
      </c>
      <c r="GT31" s="110">
        <f t="shared" si="176"/>
        <v>0</v>
      </c>
      <c r="GU31" s="110">
        <f t="shared" si="177"/>
        <v>0</v>
      </c>
      <c r="GV31" s="110">
        <f t="shared" si="178"/>
        <v>0</v>
      </c>
      <c r="GW31" s="110">
        <f t="shared" si="179"/>
        <v>0</v>
      </c>
      <c r="GX31" s="110">
        <f t="shared" si="180"/>
        <v>0</v>
      </c>
      <c r="GY31" s="227">
        <f t="shared" si="181"/>
        <v>14969.4</v>
      </c>
      <c r="GZ31" s="226">
        <f t="shared" si="182"/>
        <v>14390.9</v>
      </c>
      <c r="HA31" s="226">
        <f t="shared" si="183"/>
        <v>9152.2000000000007</v>
      </c>
      <c r="HB31" s="226">
        <f t="shared" si="184"/>
        <v>5238.7</v>
      </c>
      <c r="HC31" s="226">
        <f t="shared" si="185"/>
        <v>36.4</v>
      </c>
      <c r="HD31" s="226">
        <f t="shared" si="186"/>
        <v>578.5</v>
      </c>
      <c r="HE31" s="115">
        <f t="shared" si="187"/>
        <v>173</v>
      </c>
      <c r="HF31" s="174">
        <v>176</v>
      </c>
      <c r="HG31" s="225">
        <f t="shared" si="1"/>
        <v>-3</v>
      </c>
      <c r="HH31" s="252">
        <v>25.5</v>
      </c>
      <c r="HI31" s="224">
        <v>48.7</v>
      </c>
      <c r="HJ31" s="221">
        <f t="shared" si="2"/>
        <v>14969.4</v>
      </c>
      <c r="HK31" s="221">
        <f t="shared" si="3"/>
        <v>15018.1</v>
      </c>
      <c r="HL31" s="223">
        <f t="shared" si="4"/>
        <v>9200.9</v>
      </c>
      <c r="HM31" s="221">
        <f t="shared" si="188"/>
        <v>7066.7</v>
      </c>
      <c r="HN31" s="252">
        <v>22</v>
      </c>
      <c r="HO31" s="221">
        <f t="shared" si="5"/>
        <v>26767.8</v>
      </c>
      <c r="HP31" s="114">
        <v>17557.3</v>
      </c>
      <c r="HQ31" s="114">
        <v>291.10000000000002</v>
      </c>
      <c r="HR31" s="114">
        <f t="shared" si="189"/>
        <v>17266.2</v>
      </c>
      <c r="HS31" s="220">
        <f t="shared" si="6"/>
        <v>-2539.1999999999998</v>
      </c>
      <c r="HT31" s="220">
        <f t="shared" si="7"/>
        <v>-242.4</v>
      </c>
      <c r="HU31" s="220">
        <f t="shared" si="8"/>
        <v>-2296.8000000000002</v>
      </c>
      <c r="HV31" s="210">
        <f t="shared" si="9"/>
        <v>0</v>
      </c>
      <c r="HW31" s="251">
        <v>49.3</v>
      </c>
      <c r="HX31" s="251"/>
      <c r="HY31" s="221">
        <f t="shared" si="10"/>
        <v>15067.4</v>
      </c>
      <c r="HZ31" s="220">
        <f t="shared" si="11"/>
        <v>-2489.9</v>
      </c>
      <c r="IA31" s="221">
        <f t="shared" si="12"/>
        <v>6918.4</v>
      </c>
      <c r="IB31" s="221">
        <f t="shared" si="13"/>
        <v>26206.1</v>
      </c>
    </row>
    <row r="32" spans="1:310" ht="18" customHeight="1">
      <c r="A32" s="105" t="s">
        <v>218</v>
      </c>
      <c r="B32" s="105"/>
      <c r="C32" s="105"/>
      <c r="D32" s="232">
        <v>0</v>
      </c>
      <c r="E32" s="232">
        <v>0</v>
      </c>
      <c r="F32" s="231">
        <v>26</v>
      </c>
      <c r="G32" s="106">
        <v>0</v>
      </c>
      <c r="H32" s="231"/>
      <c r="I32" s="232">
        <v>0</v>
      </c>
      <c r="J32" s="231">
        <v>88</v>
      </c>
      <c r="K32" s="106">
        <v>0</v>
      </c>
      <c r="L32" s="231"/>
      <c r="M32" s="231"/>
      <c r="N32" s="231"/>
      <c r="O32" s="232">
        <v>0</v>
      </c>
      <c r="P32" s="106">
        <v>0</v>
      </c>
      <c r="Q32" s="231"/>
      <c r="R32" s="106">
        <v>0</v>
      </c>
      <c r="S32" s="231"/>
      <c r="T32" s="231"/>
      <c r="U32" s="231"/>
      <c r="V32" s="107">
        <v>0</v>
      </c>
      <c r="W32" s="107">
        <v>0</v>
      </c>
      <c r="X32" s="107">
        <v>0</v>
      </c>
      <c r="Y32" s="106">
        <v>0</v>
      </c>
      <c r="Z32" s="106">
        <v>0</v>
      </c>
      <c r="AA32" s="106">
        <v>0</v>
      </c>
      <c r="AB32" s="106">
        <v>0</v>
      </c>
      <c r="AC32" s="106">
        <v>0</v>
      </c>
      <c r="AD32" s="106">
        <v>0</v>
      </c>
      <c r="AE32" s="106">
        <v>0</v>
      </c>
      <c r="AF32" s="108">
        <v>0</v>
      </c>
      <c r="AG32" s="108">
        <v>0</v>
      </c>
      <c r="AH32" s="108">
        <v>0</v>
      </c>
      <c r="AI32" s="108">
        <v>0</v>
      </c>
      <c r="AJ32" s="231"/>
      <c r="AK32" s="108">
        <v>0</v>
      </c>
      <c r="AL32" s="230">
        <f t="shared" si="14"/>
        <v>26</v>
      </c>
      <c r="AM32" s="230">
        <f t="shared" si="15"/>
        <v>88</v>
      </c>
      <c r="AN32" s="230">
        <f t="shared" si="16"/>
        <v>114</v>
      </c>
      <c r="AO32" s="109">
        <f t="shared" si="17"/>
        <v>0</v>
      </c>
      <c r="AP32" s="110">
        <f t="shared" si="190"/>
        <v>0</v>
      </c>
      <c r="AQ32" s="110">
        <f t="shared" si="18"/>
        <v>0</v>
      </c>
      <c r="AR32" s="110">
        <f t="shared" si="19"/>
        <v>0</v>
      </c>
      <c r="AS32" s="110">
        <f t="shared" si="20"/>
        <v>0</v>
      </c>
      <c r="AT32" s="110">
        <f t="shared" si="21"/>
        <v>0</v>
      </c>
      <c r="AU32" s="110">
        <f t="shared" si="22"/>
        <v>0</v>
      </c>
      <c r="AV32" s="110">
        <f t="shared" si="23"/>
        <v>0</v>
      </c>
      <c r="AW32" s="110">
        <f t="shared" si="24"/>
        <v>0</v>
      </c>
      <c r="AX32" s="110">
        <f t="shared" si="25"/>
        <v>0</v>
      </c>
      <c r="AY32" s="110">
        <f t="shared" si="26"/>
        <v>1456.3</v>
      </c>
      <c r="AZ32" s="110">
        <f t="shared" si="27"/>
        <v>1388.9</v>
      </c>
      <c r="BA32" s="110">
        <f t="shared" si="28"/>
        <v>883.3</v>
      </c>
      <c r="BB32" s="110">
        <f t="shared" si="29"/>
        <v>505.6</v>
      </c>
      <c r="BC32" s="110">
        <f t="shared" si="30"/>
        <v>67.400000000000006</v>
      </c>
      <c r="BD32" s="110">
        <f t="shared" si="31"/>
        <v>0</v>
      </c>
      <c r="BE32" s="110">
        <f t="shared" si="32"/>
        <v>0</v>
      </c>
      <c r="BF32" s="110">
        <f t="shared" si="33"/>
        <v>0</v>
      </c>
      <c r="BG32" s="110">
        <f t="shared" si="34"/>
        <v>0</v>
      </c>
      <c r="BH32" s="110">
        <f t="shared" si="35"/>
        <v>0</v>
      </c>
      <c r="BI32" s="110">
        <f t="shared" si="36"/>
        <v>0</v>
      </c>
      <c r="BJ32" s="110">
        <f t="shared" si="37"/>
        <v>0</v>
      </c>
      <c r="BK32" s="110">
        <f t="shared" si="38"/>
        <v>0</v>
      </c>
      <c r="BL32" s="110">
        <f t="shared" si="39"/>
        <v>0</v>
      </c>
      <c r="BM32" s="110">
        <f t="shared" si="40"/>
        <v>0</v>
      </c>
      <c r="BN32" s="110">
        <f t="shared" si="41"/>
        <v>0</v>
      </c>
      <c r="BO32" s="110">
        <f t="shared" si="42"/>
        <v>0</v>
      </c>
      <c r="BP32" s="110">
        <f t="shared" si="43"/>
        <v>0</v>
      </c>
      <c r="BQ32" s="110">
        <f t="shared" si="44"/>
        <v>0</v>
      </c>
      <c r="BR32" s="110">
        <f t="shared" si="45"/>
        <v>0</v>
      </c>
      <c r="BS32" s="110">
        <f t="shared" si="46"/>
        <v>4335.7</v>
      </c>
      <c r="BT32" s="110">
        <f t="shared" si="47"/>
        <v>4087.8</v>
      </c>
      <c r="BU32" s="110">
        <f t="shared" si="48"/>
        <v>2599.6999999999998</v>
      </c>
      <c r="BV32" s="110">
        <f t="shared" si="49"/>
        <v>1488.1</v>
      </c>
      <c r="BW32" s="110">
        <f t="shared" si="50"/>
        <v>247.9</v>
      </c>
      <c r="BX32" s="110"/>
      <c r="BY32" s="110">
        <f t="shared" si="51"/>
        <v>0</v>
      </c>
      <c r="BZ32" s="110">
        <f t="shared" si="52"/>
        <v>0</v>
      </c>
      <c r="CA32" s="110">
        <f t="shared" si="53"/>
        <v>0</v>
      </c>
      <c r="CB32" s="110">
        <f t="shared" si="54"/>
        <v>0</v>
      </c>
      <c r="CC32" s="110">
        <f t="shared" si="55"/>
        <v>0</v>
      </c>
      <c r="CD32" s="110">
        <f t="shared" si="56"/>
        <v>0</v>
      </c>
      <c r="CE32" s="110">
        <f t="shared" si="57"/>
        <v>0</v>
      </c>
      <c r="CF32" s="110">
        <f t="shared" si="58"/>
        <v>0</v>
      </c>
      <c r="CG32" s="110">
        <f t="shared" si="59"/>
        <v>0</v>
      </c>
      <c r="CH32" s="229">
        <f t="shared" si="60"/>
        <v>0</v>
      </c>
      <c r="CI32" s="110">
        <f t="shared" si="61"/>
        <v>0</v>
      </c>
      <c r="CJ32" s="110">
        <f t="shared" si="62"/>
        <v>0</v>
      </c>
      <c r="CK32" s="110">
        <f t="shared" si="63"/>
        <v>0</v>
      </c>
      <c r="CL32" s="110">
        <f t="shared" si="64"/>
        <v>0</v>
      </c>
      <c r="CM32" s="229">
        <f t="shared" si="65"/>
        <v>0</v>
      </c>
      <c r="CN32" s="110">
        <f t="shared" si="66"/>
        <v>0</v>
      </c>
      <c r="CO32" s="110">
        <f t="shared" si="67"/>
        <v>0</v>
      </c>
      <c r="CP32" s="110">
        <f t="shared" si="68"/>
        <v>0</v>
      </c>
      <c r="CQ32" s="110">
        <f t="shared" si="69"/>
        <v>0</v>
      </c>
      <c r="CR32" s="229">
        <f t="shared" si="70"/>
        <v>0</v>
      </c>
      <c r="CS32" s="110">
        <f t="shared" si="71"/>
        <v>0</v>
      </c>
      <c r="CT32" s="110">
        <f t="shared" si="72"/>
        <v>0</v>
      </c>
      <c r="CU32" s="110">
        <f t="shared" si="73"/>
        <v>0</v>
      </c>
      <c r="CV32" s="110">
        <f t="shared" si="74"/>
        <v>0</v>
      </c>
      <c r="CW32" s="229">
        <f t="shared" si="75"/>
        <v>0</v>
      </c>
      <c r="CX32" s="110">
        <f t="shared" si="76"/>
        <v>0</v>
      </c>
      <c r="CY32" s="110">
        <f t="shared" si="77"/>
        <v>0</v>
      </c>
      <c r="CZ32" s="110">
        <f t="shared" si="78"/>
        <v>0</v>
      </c>
      <c r="DA32" s="110">
        <f t="shared" si="79"/>
        <v>0</v>
      </c>
      <c r="DB32" s="110">
        <f t="shared" si="80"/>
        <v>0</v>
      </c>
      <c r="DC32" s="110">
        <f t="shared" si="81"/>
        <v>0</v>
      </c>
      <c r="DD32" s="110">
        <f t="shared" si="82"/>
        <v>0</v>
      </c>
      <c r="DE32" s="110">
        <f t="shared" si="83"/>
        <v>0</v>
      </c>
      <c r="DF32" s="110">
        <f t="shared" si="84"/>
        <v>0</v>
      </c>
      <c r="DG32" s="110">
        <f t="shared" si="85"/>
        <v>0</v>
      </c>
      <c r="DH32" s="110">
        <f t="shared" si="86"/>
        <v>0</v>
      </c>
      <c r="DI32" s="110">
        <f t="shared" si="87"/>
        <v>0</v>
      </c>
      <c r="DJ32" s="110">
        <f t="shared" si="88"/>
        <v>0</v>
      </c>
      <c r="DK32" s="110">
        <f t="shared" si="89"/>
        <v>0</v>
      </c>
      <c r="DL32" s="110">
        <f t="shared" si="90"/>
        <v>0</v>
      </c>
      <c r="DM32" s="110">
        <f t="shared" si="91"/>
        <v>0</v>
      </c>
      <c r="DN32" s="110">
        <f t="shared" si="92"/>
        <v>0</v>
      </c>
      <c r="DO32" s="110">
        <f t="shared" si="93"/>
        <v>0</v>
      </c>
      <c r="DP32" s="110">
        <f t="shared" si="94"/>
        <v>0</v>
      </c>
      <c r="DQ32" s="110">
        <f t="shared" si="95"/>
        <v>0</v>
      </c>
      <c r="DR32" s="110">
        <f t="shared" si="96"/>
        <v>0</v>
      </c>
      <c r="DS32" s="110">
        <f t="shared" si="97"/>
        <v>0</v>
      </c>
      <c r="DT32" s="110">
        <f t="shared" si="98"/>
        <v>0</v>
      </c>
      <c r="DU32" s="110">
        <f t="shared" si="99"/>
        <v>0</v>
      </c>
      <c r="DV32" s="110">
        <f t="shared" si="100"/>
        <v>0</v>
      </c>
      <c r="DW32" s="111">
        <f t="shared" si="101"/>
        <v>0</v>
      </c>
      <c r="DX32" s="112">
        <f t="shared" si="102"/>
        <v>0</v>
      </c>
      <c r="DY32" s="110">
        <f t="shared" si="103"/>
        <v>0</v>
      </c>
      <c r="DZ32" s="110">
        <f t="shared" si="104"/>
        <v>0</v>
      </c>
      <c r="EA32" s="112">
        <f t="shared" si="105"/>
        <v>0</v>
      </c>
      <c r="EB32" s="112">
        <f t="shared" si="106"/>
        <v>0</v>
      </c>
      <c r="EC32" s="112">
        <f t="shared" si="107"/>
        <v>0</v>
      </c>
      <c r="ED32" s="110">
        <f t="shared" si="108"/>
        <v>0</v>
      </c>
      <c r="EE32" s="110">
        <f t="shared" si="109"/>
        <v>0</v>
      </c>
      <c r="EF32" s="112">
        <f t="shared" si="110"/>
        <v>0</v>
      </c>
      <c r="EG32" s="112">
        <f t="shared" si="111"/>
        <v>0</v>
      </c>
      <c r="EH32" s="112">
        <f t="shared" si="112"/>
        <v>0</v>
      </c>
      <c r="EI32" s="110">
        <f t="shared" si="113"/>
        <v>0</v>
      </c>
      <c r="EJ32" s="110">
        <f t="shared" si="114"/>
        <v>0</v>
      </c>
      <c r="EK32" s="112">
        <f t="shared" si="115"/>
        <v>0</v>
      </c>
      <c r="EL32" s="112">
        <f t="shared" si="116"/>
        <v>0</v>
      </c>
      <c r="EM32" s="112">
        <f t="shared" si="117"/>
        <v>0</v>
      </c>
      <c r="EN32" s="110">
        <f t="shared" si="118"/>
        <v>0</v>
      </c>
      <c r="EO32" s="110">
        <f t="shared" si="119"/>
        <v>0</v>
      </c>
      <c r="EP32" s="112">
        <f t="shared" si="120"/>
        <v>0</v>
      </c>
      <c r="EQ32" s="112">
        <f t="shared" si="121"/>
        <v>0</v>
      </c>
      <c r="ER32" s="112">
        <f t="shared" si="122"/>
        <v>0</v>
      </c>
      <c r="ES32" s="110">
        <f t="shared" si="123"/>
        <v>0</v>
      </c>
      <c r="ET32" s="110">
        <f t="shared" si="124"/>
        <v>0</v>
      </c>
      <c r="EU32" s="112">
        <f t="shared" si="125"/>
        <v>0</v>
      </c>
      <c r="EV32" s="112">
        <f t="shared" si="126"/>
        <v>0</v>
      </c>
      <c r="EW32" s="112">
        <f t="shared" si="127"/>
        <v>0</v>
      </c>
      <c r="EX32" s="110">
        <f t="shared" si="128"/>
        <v>0</v>
      </c>
      <c r="EY32" s="110">
        <f t="shared" si="129"/>
        <v>0</v>
      </c>
      <c r="EZ32" s="112">
        <f t="shared" si="130"/>
        <v>0</v>
      </c>
      <c r="FA32" s="112">
        <f t="shared" si="131"/>
        <v>0</v>
      </c>
      <c r="FB32" s="112">
        <f t="shared" si="132"/>
        <v>0</v>
      </c>
      <c r="FC32" s="110">
        <f t="shared" si="133"/>
        <v>0</v>
      </c>
      <c r="FD32" s="110">
        <f t="shared" si="134"/>
        <v>0</v>
      </c>
      <c r="FE32" s="112">
        <f t="shared" si="135"/>
        <v>0</v>
      </c>
      <c r="FF32" s="112">
        <f t="shared" si="136"/>
        <v>0</v>
      </c>
      <c r="FG32" s="112">
        <f t="shared" si="137"/>
        <v>0</v>
      </c>
      <c r="FH32" s="110">
        <f t="shared" si="138"/>
        <v>0</v>
      </c>
      <c r="FI32" s="110">
        <f t="shared" si="139"/>
        <v>0</v>
      </c>
      <c r="FJ32" s="113">
        <f t="shared" si="140"/>
        <v>0</v>
      </c>
      <c r="FK32" s="228">
        <f t="shared" si="141"/>
        <v>0</v>
      </c>
      <c r="FL32" s="110">
        <f t="shared" si="142"/>
        <v>0</v>
      </c>
      <c r="FM32" s="110">
        <f t="shared" si="143"/>
        <v>0</v>
      </c>
      <c r="FN32" s="110">
        <f t="shared" si="144"/>
        <v>0</v>
      </c>
      <c r="FO32" s="110">
        <f t="shared" si="145"/>
        <v>0</v>
      </c>
      <c r="FP32" s="110">
        <f t="shared" si="146"/>
        <v>0</v>
      </c>
      <c r="FQ32" s="110">
        <f t="shared" si="147"/>
        <v>0</v>
      </c>
      <c r="FR32" s="110">
        <f t="shared" si="148"/>
        <v>0</v>
      </c>
      <c r="FS32" s="110">
        <f t="shared" si="149"/>
        <v>0</v>
      </c>
      <c r="FT32" s="110">
        <f t="shared" si="150"/>
        <v>0</v>
      </c>
      <c r="FU32" s="110">
        <f t="shared" si="151"/>
        <v>0</v>
      </c>
      <c r="FV32" s="110">
        <f t="shared" si="152"/>
        <v>0</v>
      </c>
      <c r="FW32" s="110">
        <f t="shared" si="153"/>
        <v>0</v>
      </c>
      <c r="FX32" s="110">
        <f t="shared" si="154"/>
        <v>0</v>
      </c>
      <c r="FY32" s="110">
        <f t="shared" si="155"/>
        <v>0</v>
      </c>
      <c r="FZ32" s="110">
        <f t="shared" si="156"/>
        <v>0</v>
      </c>
      <c r="GA32" s="110">
        <f t="shared" si="157"/>
        <v>0</v>
      </c>
      <c r="GB32" s="110">
        <f t="shared" si="158"/>
        <v>0</v>
      </c>
      <c r="GC32" s="110">
        <f t="shared" si="159"/>
        <v>0</v>
      </c>
      <c r="GD32" s="110">
        <f t="shared" si="160"/>
        <v>0</v>
      </c>
      <c r="GE32" s="110">
        <f t="shared" si="161"/>
        <v>0</v>
      </c>
      <c r="GF32" s="110">
        <f t="shared" si="162"/>
        <v>0</v>
      </c>
      <c r="GG32" s="110">
        <f t="shared" si="163"/>
        <v>0</v>
      </c>
      <c r="GH32" s="110">
        <f t="shared" si="164"/>
        <v>0</v>
      </c>
      <c r="GI32" s="110">
        <f t="shared" si="165"/>
        <v>0</v>
      </c>
      <c r="GJ32" s="110">
        <f t="shared" si="166"/>
        <v>0</v>
      </c>
      <c r="GK32" s="110">
        <f t="shared" si="167"/>
        <v>0</v>
      </c>
      <c r="GL32" s="110">
        <f t="shared" si="168"/>
        <v>0</v>
      </c>
      <c r="GM32" s="110">
        <f t="shared" si="169"/>
        <v>0</v>
      </c>
      <c r="GN32" s="110">
        <f t="shared" si="170"/>
        <v>0</v>
      </c>
      <c r="GO32" s="110">
        <f t="shared" si="171"/>
        <v>0</v>
      </c>
      <c r="GP32" s="110">
        <f t="shared" si="172"/>
        <v>0</v>
      </c>
      <c r="GQ32" s="110">
        <f t="shared" si="173"/>
        <v>0</v>
      </c>
      <c r="GR32" s="110">
        <f t="shared" si="174"/>
        <v>0</v>
      </c>
      <c r="GS32" s="110">
        <f t="shared" si="175"/>
        <v>0</v>
      </c>
      <c r="GT32" s="110">
        <f t="shared" si="176"/>
        <v>0</v>
      </c>
      <c r="GU32" s="110">
        <f t="shared" si="177"/>
        <v>0</v>
      </c>
      <c r="GV32" s="110">
        <f t="shared" si="178"/>
        <v>0</v>
      </c>
      <c r="GW32" s="110">
        <f t="shared" si="179"/>
        <v>0</v>
      </c>
      <c r="GX32" s="110">
        <f t="shared" si="180"/>
        <v>0</v>
      </c>
      <c r="GY32" s="227">
        <f t="shared" si="181"/>
        <v>5792</v>
      </c>
      <c r="GZ32" s="226">
        <f t="shared" si="182"/>
        <v>5476.7</v>
      </c>
      <c r="HA32" s="226">
        <f t="shared" si="183"/>
        <v>3483</v>
      </c>
      <c r="HB32" s="226">
        <f t="shared" si="184"/>
        <v>1993.7</v>
      </c>
      <c r="HC32" s="226">
        <f t="shared" si="185"/>
        <v>36.4</v>
      </c>
      <c r="HD32" s="226">
        <f t="shared" si="186"/>
        <v>315.3</v>
      </c>
      <c r="HE32" s="115">
        <f t="shared" si="187"/>
        <v>114</v>
      </c>
      <c r="HF32" s="174">
        <v>118</v>
      </c>
      <c r="HG32" s="225">
        <f t="shared" si="1"/>
        <v>-4</v>
      </c>
      <c r="HH32" s="252">
        <v>12.25</v>
      </c>
      <c r="HI32" s="224">
        <v>23.4</v>
      </c>
      <c r="HJ32" s="221">
        <f t="shared" si="2"/>
        <v>5792</v>
      </c>
      <c r="HK32" s="221">
        <f t="shared" si="3"/>
        <v>5815.4</v>
      </c>
      <c r="HL32" s="223">
        <f t="shared" si="4"/>
        <v>3506.4</v>
      </c>
      <c r="HM32" s="221">
        <f t="shared" si="188"/>
        <v>2693.1</v>
      </c>
      <c r="HN32" s="252">
        <v>9</v>
      </c>
      <c r="HO32" s="221">
        <f t="shared" si="5"/>
        <v>24936.1</v>
      </c>
      <c r="HP32" s="114">
        <v>6017.8</v>
      </c>
      <c r="HQ32" s="114">
        <v>139.9</v>
      </c>
      <c r="HR32" s="114">
        <f t="shared" si="189"/>
        <v>5877.9</v>
      </c>
      <c r="HS32" s="220">
        <f t="shared" si="6"/>
        <v>-202.4</v>
      </c>
      <c r="HT32" s="220">
        <f t="shared" si="7"/>
        <v>-116.5</v>
      </c>
      <c r="HU32" s="220">
        <f t="shared" si="8"/>
        <v>-85.9</v>
      </c>
      <c r="HV32" s="210">
        <f t="shared" si="9"/>
        <v>0</v>
      </c>
      <c r="HW32" s="251"/>
      <c r="HX32" s="251"/>
      <c r="HY32" s="221">
        <f t="shared" si="10"/>
        <v>5815.4</v>
      </c>
      <c r="HZ32" s="220">
        <f t="shared" si="11"/>
        <v>-202.4</v>
      </c>
      <c r="IA32" s="221">
        <f t="shared" si="12"/>
        <v>2603.6</v>
      </c>
      <c r="IB32" s="221">
        <f t="shared" si="13"/>
        <v>24107.4</v>
      </c>
    </row>
    <row r="33" spans="1:310">
      <c r="A33" s="105" t="s">
        <v>219</v>
      </c>
      <c r="B33" s="105"/>
      <c r="C33" s="105"/>
      <c r="D33" s="232">
        <v>0</v>
      </c>
      <c r="E33" s="232">
        <v>0</v>
      </c>
      <c r="F33" s="231">
        <v>49</v>
      </c>
      <c r="G33" s="106">
        <v>0</v>
      </c>
      <c r="H33" s="231"/>
      <c r="I33" s="232">
        <v>0</v>
      </c>
      <c r="J33" s="231">
        <v>245</v>
      </c>
      <c r="K33" s="106">
        <v>0</v>
      </c>
      <c r="L33" s="231"/>
      <c r="M33" s="231"/>
      <c r="N33" s="231"/>
      <c r="O33" s="232">
        <v>0</v>
      </c>
      <c r="P33" s="106">
        <v>0</v>
      </c>
      <c r="Q33" s="231"/>
      <c r="R33" s="106">
        <v>0</v>
      </c>
      <c r="S33" s="231"/>
      <c r="T33" s="231"/>
      <c r="U33" s="231"/>
      <c r="V33" s="107">
        <v>0</v>
      </c>
      <c r="W33" s="107">
        <v>0</v>
      </c>
      <c r="X33" s="107">
        <v>0</v>
      </c>
      <c r="Y33" s="106">
        <v>0</v>
      </c>
      <c r="Z33" s="106">
        <v>0</v>
      </c>
      <c r="AA33" s="106">
        <v>0</v>
      </c>
      <c r="AB33" s="106">
        <v>0</v>
      </c>
      <c r="AC33" s="106">
        <v>0</v>
      </c>
      <c r="AD33" s="106">
        <v>0</v>
      </c>
      <c r="AE33" s="106">
        <v>0</v>
      </c>
      <c r="AF33" s="108">
        <v>0</v>
      </c>
      <c r="AG33" s="108">
        <v>0</v>
      </c>
      <c r="AH33" s="108">
        <v>0</v>
      </c>
      <c r="AI33" s="108">
        <v>0</v>
      </c>
      <c r="AJ33" s="231"/>
      <c r="AK33" s="108">
        <v>0</v>
      </c>
      <c r="AL33" s="230">
        <f t="shared" si="14"/>
        <v>49</v>
      </c>
      <c r="AM33" s="230">
        <f t="shared" si="15"/>
        <v>245</v>
      </c>
      <c r="AN33" s="230">
        <f t="shared" si="16"/>
        <v>294</v>
      </c>
      <c r="AO33" s="109">
        <f t="shared" si="17"/>
        <v>0</v>
      </c>
      <c r="AP33" s="110">
        <f t="shared" si="190"/>
        <v>0</v>
      </c>
      <c r="AQ33" s="110">
        <f t="shared" si="18"/>
        <v>0</v>
      </c>
      <c r="AR33" s="110">
        <f t="shared" si="19"/>
        <v>0</v>
      </c>
      <c r="AS33" s="110">
        <f t="shared" si="20"/>
        <v>0</v>
      </c>
      <c r="AT33" s="110">
        <f t="shared" si="21"/>
        <v>0</v>
      </c>
      <c r="AU33" s="110">
        <f t="shared" si="22"/>
        <v>0</v>
      </c>
      <c r="AV33" s="110">
        <f t="shared" si="23"/>
        <v>0</v>
      </c>
      <c r="AW33" s="110">
        <f t="shared" si="24"/>
        <v>0</v>
      </c>
      <c r="AX33" s="110">
        <f t="shared" si="25"/>
        <v>0</v>
      </c>
      <c r="AY33" s="110">
        <f t="shared" si="26"/>
        <v>2744.6</v>
      </c>
      <c r="AZ33" s="110">
        <f t="shared" si="27"/>
        <v>2617.6</v>
      </c>
      <c r="BA33" s="110">
        <f t="shared" si="28"/>
        <v>1664.7</v>
      </c>
      <c r="BB33" s="110">
        <f t="shared" si="29"/>
        <v>952.9</v>
      </c>
      <c r="BC33" s="110">
        <f t="shared" si="30"/>
        <v>127</v>
      </c>
      <c r="BD33" s="110">
        <f t="shared" si="31"/>
        <v>0</v>
      </c>
      <c r="BE33" s="110">
        <f t="shared" si="32"/>
        <v>0</v>
      </c>
      <c r="BF33" s="110">
        <f t="shared" si="33"/>
        <v>0</v>
      </c>
      <c r="BG33" s="110">
        <f t="shared" si="34"/>
        <v>0</v>
      </c>
      <c r="BH33" s="110">
        <f t="shared" si="35"/>
        <v>0</v>
      </c>
      <c r="BI33" s="110">
        <f t="shared" si="36"/>
        <v>0</v>
      </c>
      <c r="BJ33" s="110">
        <f t="shared" si="37"/>
        <v>0</v>
      </c>
      <c r="BK33" s="110">
        <f t="shared" si="38"/>
        <v>0</v>
      </c>
      <c r="BL33" s="110">
        <f t="shared" si="39"/>
        <v>0</v>
      </c>
      <c r="BM33" s="110">
        <f t="shared" si="40"/>
        <v>0</v>
      </c>
      <c r="BN33" s="110">
        <f t="shared" si="41"/>
        <v>0</v>
      </c>
      <c r="BO33" s="110">
        <f t="shared" si="42"/>
        <v>0</v>
      </c>
      <c r="BP33" s="110">
        <f t="shared" si="43"/>
        <v>0</v>
      </c>
      <c r="BQ33" s="110">
        <f t="shared" si="44"/>
        <v>0</v>
      </c>
      <c r="BR33" s="110">
        <f t="shared" si="45"/>
        <v>0</v>
      </c>
      <c r="BS33" s="110">
        <f t="shared" si="46"/>
        <v>12070.9</v>
      </c>
      <c r="BT33" s="110">
        <f t="shared" si="47"/>
        <v>11380.7</v>
      </c>
      <c r="BU33" s="110">
        <f t="shared" si="48"/>
        <v>7237.8</v>
      </c>
      <c r="BV33" s="110">
        <f t="shared" si="49"/>
        <v>4142.8999999999996</v>
      </c>
      <c r="BW33" s="110">
        <f t="shared" si="50"/>
        <v>690.2</v>
      </c>
      <c r="BX33" s="110"/>
      <c r="BY33" s="110">
        <f t="shared" si="51"/>
        <v>0</v>
      </c>
      <c r="BZ33" s="110">
        <f t="shared" si="52"/>
        <v>0</v>
      </c>
      <c r="CA33" s="110">
        <f t="shared" si="53"/>
        <v>0</v>
      </c>
      <c r="CB33" s="110">
        <f t="shared" si="54"/>
        <v>0</v>
      </c>
      <c r="CC33" s="110">
        <f t="shared" si="55"/>
        <v>0</v>
      </c>
      <c r="CD33" s="110">
        <f t="shared" si="56"/>
        <v>0</v>
      </c>
      <c r="CE33" s="110">
        <f t="shared" si="57"/>
        <v>0</v>
      </c>
      <c r="CF33" s="110">
        <f t="shared" si="58"/>
        <v>0</v>
      </c>
      <c r="CG33" s="110">
        <f t="shared" si="59"/>
        <v>0</v>
      </c>
      <c r="CH33" s="229">
        <f t="shared" si="60"/>
        <v>0</v>
      </c>
      <c r="CI33" s="110">
        <f t="shared" si="61"/>
        <v>0</v>
      </c>
      <c r="CJ33" s="110">
        <f t="shared" si="62"/>
        <v>0</v>
      </c>
      <c r="CK33" s="110">
        <f t="shared" si="63"/>
        <v>0</v>
      </c>
      <c r="CL33" s="110">
        <f t="shared" si="64"/>
        <v>0</v>
      </c>
      <c r="CM33" s="229">
        <f t="shared" si="65"/>
        <v>0</v>
      </c>
      <c r="CN33" s="110">
        <f t="shared" si="66"/>
        <v>0</v>
      </c>
      <c r="CO33" s="110">
        <f t="shared" si="67"/>
        <v>0</v>
      </c>
      <c r="CP33" s="110">
        <f t="shared" si="68"/>
        <v>0</v>
      </c>
      <c r="CQ33" s="110">
        <f t="shared" si="69"/>
        <v>0</v>
      </c>
      <c r="CR33" s="229">
        <f t="shared" si="70"/>
        <v>0</v>
      </c>
      <c r="CS33" s="110">
        <f t="shared" si="71"/>
        <v>0</v>
      </c>
      <c r="CT33" s="110">
        <f t="shared" si="72"/>
        <v>0</v>
      </c>
      <c r="CU33" s="110">
        <f t="shared" si="73"/>
        <v>0</v>
      </c>
      <c r="CV33" s="110">
        <f t="shared" si="74"/>
        <v>0</v>
      </c>
      <c r="CW33" s="229">
        <f t="shared" si="75"/>
        <v>0</v>
      </c>
      <c r="CX33" s="110">
        <f t="shared" si="76"/>
        <v>0</v>
      </c>
      <c r="CY33" s="110">
        <f t="shared" si="77"/>
        <v>0</v>
      </c>
      <c r="CZ33" s="110">
        <f t="shared" si="78"/>
        <v>0</v>
      </c>
      <c r="DA33" s="110">
        <f t="shared" si="79"/>
        <v>0</v>
      </c>
      <c r="DB33" s="110">
        <f t="shared" si="80"/>
        <v>0</v>
      </c>
      <c r="DC33" s="110">
        <f t="shared" si="81"/>
        <v>0</v>
      </c>
      <c r="DD33" s="110">
        <f t="shared" si="82"/>
        <v>0</v>
      </c>
      <c r="DE33" s="110">
        <f t="shared" si="83"/>
        <v>0</v>
      </c>
      <c r="DF33" s="110">
        <f t="shared" si="84"/>
        <v>0</v>
      </c>
      <c r="DG33" s="110">
        <f t="shared" si="85"/>
        <v>0</v>
      </c>
      <c r="DH33" s="110">
        <f t="shared" si="86"/>
        <v>0</v>
      </c>
      <c r="DI33" s="110">
        <f t="shared" si="87"/>
        <v>0</v>
      </c>
      <c r="DJ33" s="110">
        <f t="shared" si="88"/>
        <v>0</v>
      </c>
      <c r="DK33" s="110">
        <f t="shared" si="89"/>
        <v>0</v>
      </c>
      <c r="DL33" s="110">
        <f t="shared" si="90"/>
        <v>0</v>
      </c>
      <c r="DM33" s="110">
        <f t="shared" si="91"/>
        <v>0</v>
      </c>
      <c r="DN33" s="110">
        <f t="shared" si="92"/>
        <v>0</v>
      </c>
      <c r="DO33" s="110">
        <f t="shared" si="93"/>
        <v>0</v>
      </c>
      <c r="DP33" s="110">
        <f t="shared" si="94"/>
        <v>0</v>
      </c>
      <c r="DQ33" s="110">
        <f t="shared" si="95"/>
        <v>0</v>
      </c>
      <c r="DR33" s="110">
        <f t="shared" si="96"/>
        <v>0</v>
      </c>
      <c r="DS33" s="110">
        <f t="shared" si="97"/>
        <v>0</v>
      </c>
      <c r="DT33" s="110">
        <f t="shared" si="98"/>
        <v>0</v>
      </c>
      <c r="DU33" s="110">
        <f t="shared" si="99"/>
        <v>0</v>
      </c>
      <c r="DV33" s="110">
        <f t="shared" si="100"/>
        <v>0</v>
      </c>
      <c r="DW33" s="111">
        <f t="shared" si="101"/>
        <v>0</v>
      </c>
      <c r="DX33" s="112">
        <f t="shared" si="102"/>
        <v>0</v>
      </c>
      <c r="DY33" s="110">
        <f t="shared" si="103"/>
        <v>0</v>
      </c>
      <c r="DZ33" s="110">
        <f t="shared" si="104"/>
        <v>0</v>
      </c>
      <c r="EA33" s="112">
        <f t="shared" si="105"/>
        <v>0</v>
      </c>
      <c r="EB33" s="112">
        <f t="shared" si="106"/>
        <v>0</v>
      </c>
      <c r="EC33" s="112">
        <f t="shared" si="107"/>
        <v>0</v>
      </c>
      <c r="ED33" s="110">
        <f t="shared" si="108"/>
        <v>0</v>
      </c>
      <c r="EE33" s="110">
        <f t="shared" si="109"/>
        <v>0</v>
      </c>
      <c r="EF33" s="112">
        <f t="shared" si="110"/>
        <v>0</v>
      </c>
      <c r="EG33" s="112">
        <f t="shared" si="111"/>
        <v>0</v>
      </c>
      <c r="EH33" s="112">
        <f t="shared" si="112"/>
        <v>0</v>
      </c>
      <c r="EI33" s="110">
        <f t="shared" si="113"/>
        <v>0</v>
      </c>
      <c r="EJ33" s="110">
        <f t="shared" si="114"/>
        <v>0</v>
      </c>
      <c r="EK33" s="112">
        <f t="shared" si="115"/>
        <v>0</v>
      </c>
      <c r="EL33" s="112">
        <f t="shared" si="116"/>
        <v>0</v>
      </c>
      <c r="EM33" s="112">
        <f t="shared" si="117"/>
        <v>0</v>
      </c>
      <c r="EN33" s="110">
        <f t="shared" si="118"/>
        <v>0</v>
      </c>
      <c r="EO33" s="110">
        <f t="shared" si="119"/>
        <v>0</v>
      </c>
      <c r="EP33" s="112">
        <f t="shared" si="120"/>
        <v>0</v>
      </c>
      <c r="EQ33" s="112">
        <f t="shared" si="121"/>
        <v>0</v>
      </c>
      <c r="ER33" s="112">
        <f t="shared" si="122"/>
        <v>0</v>
      </c>
      <c r="ES33" s="110">
        <f t="shared" si="123"/>
        <v>0</v>
      </c>
      <c r="ET33" s="110">
        <f t="shared" si="124"/>
        <v>0</v>
      </c>
      <c r="EU33" s="112">
        <f t="shared" si="125"/>
        <v>0</v>
      </c>
      <c r="EV33" s="112">
        <f t="shared" si="126"/>
        <v>0</v>
      </c>
      <c r="EW33" s="112">
        <f t="shared" si="127"/>
        <v>0</v>
      </c>
      <c r="EX33" s="110">
        <f t="shared" si="128"/>
        <v>0</v>
      </c>
      <c r="EY33" s="110">
        <f t="shared" si="129"/>
        <v>0</v>
      </c>
      <c r="EZ33" s="112">
        <f t="shared" si="130"/>
        <v>0</v>
      </c>
      <c r="FA33" s="112">
        <f t="shared" si="131"/>
        <v>0</v>
      </c>
      <c r="FB33" s="112">
        <f t="shared" si="132"/>
        <v>0</v>
      </c>
      <c r="FC33" s="110">
        <f t="shared" si="133"/>
        <v>0</v>
      </c>
      <c r="FD33" s="110">
        <f t="shared" si="134"/>
        <v>0</v>
      </c>
      <c r="FE33" s="112">
        <f t="shared" si="135"/>
        <v>0</v>
      </c>
      <c r="FF33" s="112">
        <f t="shared" si="136"/>
        <v>0</v>
      </c>
      <c r="FG33" s="112">
        <f t="shared" si="137"/>
        <v>0</v>
      </c>
      <c r="FH33" s="110">
        <f t="shared" si="138"/>
        <v>0</v>
      </c>
      <c r="FI33" s="110">
        <f t="shared" si="139"/>
        <v>0</v>
      </c>
      <c r="FJ33" s="113">
        <f t="shared" si="140"/>
        <v>0</v>
      </c>
      <c r="FK33" s="228">
        <f t="shared" si="141"/>
        <v>0</v>
      </c>
      <c r="FL33" s="110">
        <f t="shared" si="142"/>
        <v>0</v>
      </c>
      <c r="FM33" s="110">
        <f t="shared" si="143"/>
        <v>0</v>
      </c>
      <c r="FN33" s="110">
        <f t="shared" si="144"/>
        <v>0</v>
      </c>
      <c r="FO33" s="110">
        <f t="shared" si="145"/>
        <v>0</v>
      </c>
      <c r="FP33" s="110">
        <f t="shared" si="146"/>
        <v>0</v>
      </c>
      <c r="FQ33" s="110">
        <f t="shared" si="147"/>
        <v>0</v>
      </c>
      <c r="FR33" s="110">
        <f t="shared" si="148"/>
        <v>0</v>
      </c>
      <c r="FS33" s="110">
        <f t="shared" si="149"/>
        <v>0</v>
      </c>
      <c r="FT33" s="110">
        <f t="shared" si="150"/>
        <v>0</v>
      </c>
      <c r="FU33" s="110">
        <f t="shared" si="151"/>
        <v>0</v>
      </c>
      <c r="FV33" s="110">
        <f t="shared" si="152"/>
        <v>0</v>
      </c>
      <c r="FW33" s="110">
        <f t="shared" si="153"/>
        <v>0</v>
      </c>
      <c r="FX33" s="110">
        <f t="shared" si="154"/>
        <v>0</v>
      </c>
      <c r="FY33" s="110">
        <f t="shared" si="155"/>
        <v>0</v>
      </c>
      <c r="FZ33" s="110">
        <f t="shared" si="156"/>
        <v>0</v>
      </c>
      <c r="GA33" s="110">
        <f t="shared" si="157"/>
        <v>0</v>
      </c>
      <c r="GB33" s="110">
        <f t="shared" si="158"/>
        <v>0</v>
      </c>
      <c r="GC33" s="110">
        <f t="shared" si="159"/>
        <v>0</v>
      </c>
      <c r="GD33" s="110">
        <f t="shared" si="160"/>
        <v>0</v>
      </c>
      <c r="GE33" s="110">
        <f t="shared" si="161"/>
        <v>0</v>
      </c>
      <c r="GF33" s="110">
        <f t="shared" si="162"/>
        <v>0</v>
      </c>
      <c r="GG33" s="110">
        <f t="shared" si="163"/>
        <v>0</v>
      </c>
      <c r="GH33" s="110">
        <f t="shared" si="164"/>
        <v>0</v>
      </c>
      <c r="GI33" s="110">
        <f t="shared" si="165"/>
        <v>0</v>
      </c>
      <c r="GJ33" s="110">
        <f t="shared" si="166"/>
        <v>0</v>
      </c>
      <c r="GK33" s="110">
        <f t="shared" si="167"/>
        <v>0</v>
      </c>
      <c r="GL33" s="110">
        <f t="shared" si="168"/>
        <v>0</v>
      </c>
      <c r="GM33" s="110">
        <f t="shared" si="169"/>
        <v>0</v>
      </c>
      <c r="GN33" s="110">
        <f t="shared" si="170"/>
        <v>0</v>
      </c>
      <c r="GO33" s="110">
        <f t="shared" si="171"/>
        <v>0</v>
      </c>
      <c r="GP33" s="110">
        <f t="shared" si="172"/>
        <v>0</v>
      </c>
      <c r="GQ33" s="110">
        <f t="shared" si="173"/>
        <v>0</v>
      </c>
      <c r="GR33" s="110">
        <f t="shared" si="174"/>
        <v>0</v>
      </c>
      <c r="GS33" s="110">
        <f t="shared" si="175"/>
        <v>0</v>
      </c>
      <c r="GT33" s="110">
        <f t="shared" si="176"/>
        <v>0</v>
      </c>
      <c r="GU33" s="110">
        <f t="shared" si="177"/>
        <v>0</v>
      </c>
      <c r="GV33" s="110">
        <f t="shared" si="178"/>
        <v>0</v>
      </c>
      <c r="GW33" s="110">
        <f t="shared" si="179"/>
        <v>0</v>
      </c>
      <c r="GX33" s="110">
        <f t="shared" si="180"/>
        <v>0</v>
      </c>
      <c r="GY33" s="227">
        <f t="shared" si="181"/>
        <v>14815.5</v>
      </c>
      <c r="GZ33" s="226">
        <f t="shared" si="182"/>
        <v>13998.3</v>
      </c>
      <c r="HA33" s="226">
        <f t="shared" si="183"/>
        <v>8902.5</v>
      </c>
      <c r="HB33" s="226">
        <f t="shared" si="184"/>
        <v>5095.8</v>
      </c>
      <c r="HC33" s="226">
        <f t="shared" si="185"/>
        <v>36.4</v>
      </c>
      <c r="HD33" s="226">
        <f t="shared" si="186"/>
        <v>817.2</v>
      </c>
      <c r="HE33" s="115">
        <f t="shared" si="187"/>
        <v>294</v>
      </c>
      <c r="HF33" s="174">
        <v>316</v>
      </c>
      <c r="HG33" s="225">
        <f t="shared" si="1"/>
        <v>-22</v>
      </c>
      <c r="HH33" s="252">
        <v>30.25</v>
      </c>
      <c r="HI33" s="224">
        <v>57.7</v>
      </c>
      <c r="HJ33" s="221">
        <f t="shared" si="2"/>
        <v>14815.5</v>
      </c>
      <c r="HK33" s="221">
        <f t="shared" si="3"/>
        <v>14873.2</v>
      </c>
      <c r="HL33" s="223">
        <f t="shared" si="4"/>
        <v>8960.2000000000007</v>
      </c>
      <c r="HM33" s="221">
        <f t="shared" si="188"/>
        <v>6881.9</v>
      </c>
      <c r="HN33" s="252">
        <v>25</v>
      </c>
      <c r="HO33" s="221">
        <f t="shared" si="5"/>
        <v>22939.7</v>
      </c>
      <c r="HP33" s="114">
        <v>15945.4</v>
      </c>
      <c r="HQ33" s="114">
        <v>345.4</v>
      </c>
      <c r="HR33" s="114">
        <f t="shared" si="189"/>
        <v>15600</v>
      </c>
      <c r="HS33" s="220">
        <f t="shared" si="6"/>
        <v>-1072.2</v>
      </c>
      <c r="HT33" s="220">
        <f t="shared" si="7"/>
        <v>-287.7</v>
      </c>
      <c r="HU33" s="220">
        <f t="shared" si="8"/>
        <v>-784.5</v>
      </c>
      <c r="HV33" s="210">
        <f t="shared" si="9"/>
        <v>0</v>
      </c>
      <c r="HW33" s="251"/>
      <c r="HX33" s="251"/>
      <c r="HY33" s="221">
        <f t="shared" si="10"/>
        <v>14873.2</v>
      </c>
      <c r="HZ33" s="220">
        <f t="shared" si="11"/>
        <v>-1072.2</v>
      </c>
      <c r="IA33" s="221">
        <f t="shared" si="12"/>
        <v>6660.9</v>
      </c>
      <c r="IB33" s="221">
        <f t="shared" si="13"/>
        <v>22203</v>
      </c>
    </row>
    <row r="34" spans="1:310">
      <c r="A34" s="105" t="s">
        <v>145</v>
      </c>
      <c r="B34" s="105"/>
      <c r="C34" s="105"/>
      <c r="D34" s="232">
        <v>0</v>
      </c>
      <c r="E34" s="232">
        <v>0</v>
      </c>
      <c r="F34" s="231">
        <v>65</v>
      </c>
      <c r="G34" s="106">
        <v>0</v>
      </c>
      <c r="H34" s="231"/>
      <c r="I34" s="232">
        <v>0</v>
      </c>
      <c r="J34" s="231">
        <v>191</v>
      </c>
      <c r="K34" s="106">
        <v>0</v>
      </c>
      <c r="L34" s="231"/>
      <c r="M34" s="231"/>
      <c r="N34" s="231"/>
      <c r="O34" s="232">
        <v>0</v>
      </c>
      <c r="P34" s="106">
        <v>0</v>
      </c>
      <c r="Q34" s="231"/>
      <c r="R34" s="106">
        <v>0</v>
      </c>
      <c r="S34" s="231">
        <v>30</v>
      </c>
      <c r="T34" s="231"/>
      <c r="U34" s="231"/>
      <c r="V34" s="107">
        <v>0</v>
      </c>
      <c r="W34" s="107">
        <v>0</v>
      </c>
      <c r="X34" s="232">
        <v>0</v>
      </c>
      <c r="Y34" s="106">
        <v>0</v>
      </c>
      <c r="Z34" s="106">
        <v>0</v>
      </c>
      <c r="AA34" s="106">
        <v>0</v>
      </c>
      <c r="AB34" s="232">
        <v>19</v>
      </c>
      <c r="AC34" s="106">
        <v>0</v>
      </c>
      <c r="AD34" s="106">
        <v>0</v>
      </c>
      <c r="AE34" s="106">
        <v>0</v>
      </c>
      <c r="AF34" s="108">
        <v>0</v>
      </c>
      <c r="AG34" s="108">
        <v>0</v>
      </c>
      <c r="AH34" s="108">
        <v>0</v>
      </c>
      <c r="AI34" s="108">
        <v>0</v>
      </c>
      <c r="AJ34" s="231"/>
      <c r="AK34" s="108">
        <v>0</v>
      </c>
      <c r="AL34" s="230">
        <f t="shared" si="14"/>
        <v>65</v>
      </c>
      <c r="AM34" s="230">
        <f t="shared" si="15"/>
        <v>240</v>
      </c>
      <c r="AN34" s="230">
        <f t="shared" si="16"/>
        <v>305</v>
      </c>
      <c r="AO34" s="109">
        <f t="shared" si="17"/>
        <v>0</v>
      </c>
      <c r="AP34" s="110">
        <f t="shared" si="190"/>
        <v>0</v>
      </c>
      <c r="AQ34" s="110">
        <f t="shared" si="18"/>
        <v>0</v>
      </c>
      <c r="AR34" s="110">
        <f t="shared" si="19"/>
        <v>0</v>
      </c>
      <c r="AS34" s="110">
        <f t="shared" si="20"/>
        <v>0</v>
      </c>
      <c r="AT34" s="110">
        <f t="shared" si="21"/>
        <v>0</v>
      </c>
      <c r="AU34" s="110">
        <f t="shared" si="22"/>
        <v>0</v>
      </c>
      <c r="AV34" s="110">
        <f t="shared" si="23"/>
        <v>0</v>
      </c>
      <c r="AW34" s="110">
        <f t="shared" si="24"/>
        <v>0</v>
      </c>
      <c r="AX34" s="110">
        <f t="shared" si="25"/>
        <v>0</v>
      </c>
      <c r="AY34" s="110">
        <f t="shared" si="26"/>
        <v>3640.8</v>
      </c>
      <c r="AZ34" s="110">
        <f t="shared" si="27"/>
        <v>3472.3</v>
      </c>
      <c r="BA34" s="110">
        <f t="shared" si="28"/>
        <v>2208.3000000000002</v>
      </c>
      <c r="BB34" s="110">
        <f t="shared" si="29"/>
        <v>1264</v>
      </c>
      <c r="BC34" s="110">
        <f t="shared" si="30"/>
        <v>168.5</v>
      </c>
      <c r="BD34" s="110">
        <f t="shared" si="31"/>
        <v>0</v>
      </c>
      <c r="BE34" s="110">
        <f t="shared" si="32"/>
        <v>0</v>
      </c>
      <c r="BF34" s="110">
        <f t="shared" si="33"/>
        <v>0</v>
      </c>
      <c r="BG34" s="110">
        <f t="shared" si="34"/>
        <v>0</v>
      </c>
      <c r="BH34" s="110">
        <f t="shared" si="35"/>
        <v>0</v>
      </c>
      <c r="BI34" s="110">
        <f t="shared" si="36"/>
        <v>0</v>
      </c>
      <c r="BJ34" s="110">
        <f t="shared" si="37"/>
        <v>0</v>
      </c>
      <c r="BK34" s="110">
        <f t="shared" si="38"/>
        <v>0</v>
      </c>
      <c r="BL34" s="110">
        <f t="shared" si="39"/>
        <v>0</v>
      </c>
      <c r="BM34" s="110">
        <f t="shared" si="40"/>
        <v>0</v>
      </c>
      <c r="BN34" s="110">
        <f t="shared" si="41"/>
        <v>0</v>
      </c>
      <c r="BO34" s="110">
        <f t="shared" si="42"/>
        <v>0</v>
      </c>
      <c r="BP34" s="110">
        <f t="shared" si="43"/>
        <v>0</v>
      </c>
      <c r="BQ34" s="110">
        <f t="shared" si="44"/>
        <v>0</v>
      </c>
      <c r="BR34" s="110">
        <f t="shared" si="45"/>
        <v>0</v>
      </c>
      <c r="BS34" s="110">
        <f t="shared" si="46"/>
        <v>9410.4</v>
      </c>
      <c r="BT34" s="110">
        <f t="shared" si="47"/>
        <v>8872.2999999999993</v>
      </c>
      <c r="BU34" s="110">
        <f t="shared" si="48"/>
        <v>5642.5</v>
      </c>
      <c r="BV34" s="110">
        <f t="shared" si="49"/>
        <v>3229.8</v>
      </c>
      <c r="BW34" s="110">
        <f t="shared" si="50"/>
        <v>538.1</v>
      </c>
      <c r="BX34" s="110"/>
      <c r="BY34" s="110">
        <f t="shared" si="51"/>
        <v>0</v>
      </c>
      <c r="BZ34" s="110">
        <f t="shared" si="52"/>
        <v>0</v>
      </c>
      <c r="CA34" s="110">
        <f t="shared" si="53"/>
        <v>0</v>
      </c>
      <c r="CB34" s="110">
        <f t="shared" si="54"/>
        <v>0</v>
      </c>
      <c r="CC34" s="110">
        <f t="shared" si="55"/>
        <v>0</v>
      </c>
      <c r="CD34" s="110">
        <f t="shared" si="56"/>
        <v>0</v>
      </c>
      <c r="CE34" s="110">
        <f t="shared" si="57"/>
        <v>0</v>
      </c>
      <c r="CF34" s="110">
        <f t="shared" si="58"/>
        <v>0</v>
      </c>
      <c r="CG34" s="110">
        <f t="shared" si="59"/>
        <v>0</v>
      </c>
      <c r="CH34" s="229">
        <f t="shared" si="60"/>
        <v>0</v>
      </c>
      <c r="CI34" s="110">
        <f t="shared" si="61"/>
        <v>0</v>
      </c>
      <c r="CJ34" s="110">
        <f t="shared" si="62"/>
        <v>0</v>
      </c>
      <c r="CK34" s="110">
        <f t="shared" si="63"/>
        <v>0</v>
      </c>
      <c r="CL34" s="110">
        <f t="shared" si="64"/>
        <v>0</v>
      </c>
      <c r="CM34" s="229">
        <f t="shared" si="65"/>
        <v>0</v>
      </c>
      <c r="CN34" s="110">
        <f t="shared" si="66"/>
        <v>0</v>
      </c>
      <c r="CO34" s="110">
        <f t="shared" si="67"/>
        <v>0</v>
      </c>
      <c r="CP34" s="110">
        <f t="shared" si="68"/>
        <v>0</v>
      </c>
      <c r="CQ34" s="110">
        <f t="shared" si="69"/>
        <v>0</v>
      </c>
      <c r="CR34" s="229">
        <f t="shared" si="70"/>
        <v>0</v>
      </c>
      <c r="CS34" s="110">
        <f t="shared" si="71"/>
        <v>0</v>
      </c>
      <c r="CT34" s="110">
        <f t="shared" si="72"/>
        <v>0</v>
      </c>
      <c r="CU34" s="110">
        <f t="shared" si="73"/>
        <v>0</v>
      </c>
      <c r="CV34" s="110">
        <f t="shared" si="74"/>
        <v>0</v>
      </c>
      <c r="CW34" s="229">
        <f t="shared" si="75"/>
        <v>0</v>
      </c>
      <c r="CX34" s="110">
        <f t="shared" si="76"/>
        <v>0</v>
      </c>
      <c r="CY34" s="110">
        <f t="shared" si="77"/>
        <v>0</v>
      </c>
      <c r="CZ34" s="110">
        <f t="shared" si="78"/>
        <v>0</v>
      </c>
      <c r="DA34" s="110">
        <f t="shared" si="79"/>
        <v>0</v>
      </c>
      <c r="DB34" s="110">
        <f t="shared" si="80"/>
        <v>0</v>
      </c>
      <c r="DC34" s="110">
        <f t="shared" si="81"/>
        <v>0</v>
      </c>
      <c r="DD34" s="110">
        <f t="shared" si="82"/>
        <v>0</v>
      </c>
      <c r="DE34" s="110">
        <f t="shared" si="83"/>
        <v>0</v>
      </c>
      <c r="DF34" s="110">
        <f t="shared" si="84"/>
        <v>0</v>
      </c>
      <c r="DG34" s="110">
        <f t="shared" si="85"/>
        <v>0</v>
      </c>
      <c r="DH34" s="110">
        <f t="shared" si="86"/>
        <v>3733.1</v>
      </c>
      <c r="DI34" s="110">
        <f t="shared" si="87"/>
        <v>3623.3</v>
      </c>
      <c r="DJ34" s="110">
        <f t="shared" si="88"/>
        <v>2304.3000000000002</v>
      </c>
      <c r="DK34" s="110">
        <f t="shared" si="89"/>
        <v>1319</v>
      </c>
      <c r="DL34" s="110">
        <f t="shared" si="90"/>
        <v>109.8</v>
      </c>
      <c r="DM34" s="110">
        <f t="shared" si="91"/>
        <v>0</v>
      </c>
      <c r="DN34" s="110">
        <f t="shared" si="92"/>
        <v>0</v>
      </c>
      <c r="DO34" s="110">
        <f t="shared" si="93"/>
        <v>0</v>
      </c>
      <c r="DP34" s="110">
        <f t="shared" si="94"/>
        <v>0</v>
      </c>
      <c r="DQ34" s="110">
        <f t="shared" si="95"/>
        <v>0</v>
      </c>
      <c r="DR34" s="110">
        <f t="shared" si="96"/>
        <v>0</v>
      </c>
      <c r="DS34" s="110">
        <f t="shared" si="97"/>
        <v>0</v>
      </c>
      <c r="DT34" s="110">
        <f t="shared" si="98"/>
        <v>0</v>
      </c>
      <c r="DU34" s="110">
        <f t="shared" si="99"/>
        <v>0</v>
      </c>
      <c r="DV34" s="110">
        <f t="shared" si="100"/>
        <v>0</v>
      </c>
      <c r="DW34" s="111">
        <f t="shared" si="101"/>
        <v>0</v>
      </c>
      <c r="DX34" s="112">
        <f t="shared" si="102"/>
        <v>0</v>
      </c>
      <c r="DY34" s="110">
        <f t="shared" si="103"/>
        <v>0</v>
      </c>
      <c r="DZ34" s="110">
        <f t="shared" si="104"/>
        <v>0</v>
      </c>
      <c r="EA34" s="112">
        <f t="shared" si="105"/>
        <v>0</v>
      </c>
      <c r="EB34" s="112">
        <f t="shared" si="106"/>
        <v>0</v>
      </c>
      <c r="EC34" s="112">
        <f t="shared" si="107"/>
        <v>0</v>
      </c>
      <c r="ED34" s="110">
        <f t="shared" si="108"/>
        <v>0</v>
      </c>
      <c r="EE34" s="110">
        <f t="shared" si="109"/>
        <v>0</v>
      </c>
      <c r="EF34" s="112">
        <f t="shared" si="110"/>
        <v>0</v>
      </c>
      <c r="EG34" s="112">
        <f t="shared" si="111"/>
        <v>0</v>
      </c>
      <c r="EH34" s="112">
        <f t="shared" si="112"/>
        <v>0</v>
      </c>
      <c r="EI34" s="110">
        <f t="shared" si="113"/>
        <v>0</v>
      </c>
      <c r="EJ34" s="110">
        <f t="shared" si="114"/>
        <v>0</v>
      </c>
      <c r="EK34" s="112">
        <f t="shared" si="115"/>
        <v>0</v>
      </c>
      <c r="EL34" s="112">
        <f t="shared" si="116"/>
        <v>0</v>
      </c>
      <c r="EM34" s="112">
        <f t="shared" si="117"/>
        <v>0</v>
      </c>
      <c r="EN34" s="110">
        <f t="shared" si="118"/>
        <v>0</v>
      </c>
      <c r="EO34" s="110">
        <f t="shared" si="119"/>
        <v>0</v>
      </c>
      <c r="EP34" s="112">
        <f t="shared" si="120"/>
        <v>0</v>
      </c>
      <c r="EQ34" s="112">
        <f t="shared" si="121"/>
        <v>0</v>
      </c>
      <c r="ER34" s="112">
        <f t="shared" si="122"/>
        <v>0</v>
      </c>
      <c r="ES34" s="110">
        <f t="shared" si="123"/>
        <v>0</v>
      </c>
      <c r="ET34" s="110">
        <f t="shared" si="124"/>
        <v>0</v>
      </c>
      <c r="EU34" s="112">
        <f t="shared" si="125"/>
        <v>0</v>
      </c>
      <c r="EV34" s="112">
        <f t="shared" si="126"/>
        <v>0</v>
      </c>
      <c r="EW34" s="112">
        <f t="shared" si="127"/>
        <v>0</v>
      </c>
      <c r="EX34" s="110">
        <f t="shared" si="128"/>
        <v>0</v>
      </c>
      <c r="EY34" s="110">
        <f t="shared" si="129"/>
        <v>0</v>
      </c>
      <c r="EZ34" s="112">
        <f t="shared" si="130"/>
        <v>0</v>
      </c>
      <c r="FA34" s="112">
        <f t="shared" si="131"/>
        <v>1249.3</v>
      </c>
      <c r="FB34" s="112">
        <f t="shared" si="132"/>
        <v>1191.5</v>
      </c>
      <c r="FC34" s="110">
        <f t="shared" si="133"/>
        <v>757.8</v>
      </c>
      <c r="FD34" s="110">
        <f t="shared" si="134"/>
        <v>433.7</v>
      </c>
      <c r="FE34" s="112">
        <f t="shared" si="135"/>
        <v>57.8</v>
      </c>
      <c r="FF34" s="112">
        <f t="shared" si="136"/>
        <v>0</v>
      </c>
      <c r="FG34" s="112">
        <f t="shared" si="137"/>
        <v>0</v>
      </c>
      <c r="FH34" s="110">
        <f t="shared" si="138"/>
        <v>0</v>
      </c>
      <c r="FI34" s="110">
        <f t="shared" si="139"/>
        <v>0</v>
      </c>
      <c r="FJ34" s="113">
        <f t="shared" si="140"/>
        <v>0</v>
      </c>
      <c r="FK34" s="228">
        <f t="shared" si="141"/>
        <v>0</v>
      </c>
      <c r="FL34" s="110">
        <f t="shared" si="142"/>
        <v>0</v>
      </c>
      <c r="FM34" s="110">
        <f t="shared" si="143"/>
        <v>0</v>
      </c>
      <c r="FN34" s="110">
        <f t="shared" si="144"/>
        <v>0</v>
      </c>
      <c r="FO34" s="110">
        <f t="shared" si="145"/>
        <v>0</v>
      </c>
      <c r="FP34" s="110">
        <f t="shared" si="146"/>
        <v>0</v>
      </c>
      <c r="FQ34" s="110">
        <f t="shared" si="147"/>
        <v>0</v>
      </c>
      <c r="FR34" s="110">
        <f t="shared" si="148"/>
        <v>0</v>
      </c>
      <c r="FS34" s="110">
        <f t="shared" si="149"/>
        <v>0</v>
      </c>
      <c r="FT34" s="110">
        <f t="shared" si="150"/>
        <v>0</v>
      </c>
      <c r="FU34" s="110">
        <f t="shared" si="151"/>
        <v>0</v>
      </c>
      <c r="FV34" s="110">
        <f t="shared" si="152"/>
        <v>0</v>
      </c>
      <c r="FW34" s="110">
        <f t="shared" si="153"/>
        <v>0</v>
      </c>
      <c r="FX34" s="110">
        <f t="shared" si="154"/>
        <v>0</v>
      </c>
      <c r="FY34" s="110">
        <f t="shared" si="155"/>
        <v>0</v>
      </c>
      <c r="FZ34" s="110">
        <f t="shared" si="156"/>
        <v>0</v>
      </c>
      <c r="GA34" s="110">
        <f t="shared" si="157"/>
        <v>0</v>
      </c>
      <c r="GB34" s="110">
        <f t="shared" si="158"/>
        <v>0</v>
      </c>
      <c r="GC34" s="110">
        <f t="shared" si="159"/>
        <v>0</v>
      </c>
      <c r="GD34" s="110">
        <f t="shared" si="160"/>
        <v>0</v>
      </c>
      <c r="GE34" s="110">
        <f t="shared" si="161"/>
        <v>0</v>
      </c>
      <c r="GF34" s="110">
        <f t="shared" si="162"/>
        <v>0</v>
      </c>
      <c r="GG34" s="110">
        <f t="shared" si="163"/>
        <v>0</v>
      </c>
      <c r="GH34" s="110">
        <f t="shared" si="164"/>
        <v>0</v>
      </c>
      <c r="GI34" s="110">
        <f t="shared" si="165"/>
        <v>0</v>
      </c>
      <c r="GJ34" s="110">
        <f t="shared" si="166"/>
        <v>0</v>
      </c>
      <c r="GK34" s="110">
        <f t="shared" si="167"/>
        <v>0</v>
      </c>
      <c r="GL34" s="110">
        <f t="shared" si="168"/>
        <v>0</v>
      </c>
      <c r="GM34" s="110">
        <f t="shared" si="169"/>
        <v>0</v>
      </c>
      <c r="GN34" s="110">
        <f t="shared" si="170"/>
        <v>0</v>
      </c>
      <c r="GO34" s="110">
        <f t="shared" si="171"/>
        <v>0</v>
      </c>
      <c r="GP34" s="110">
        <f t="shared" si="172"/>
        <v>0</v>
      </c>
      <c r="GQ34" s="110">
        <f t="shared" si="173"/>
        <v>0</v>
      </c>
      <c r="GR34" s="110">
        <f t="shared" si="174"/>
        <v>0</v>
      </c>
      <c r="GS34" s="110">
        <f t="shared" si="175"/>
        <v>0</v>
      </c>
      <c r="GT34" s="110">
        <f t="shared" si="176"/>
        <v>0</v>
      </c>
      <c r="GU34" s="110">
        <f t="shared" si="177"/>
        <v>0</v>
      </c>
      <c r="GV34" s="110">
        <f t="shared" si="178"/>
        <v>0</v>
      </c>
      <c r="GW34" s="110">
        <f t="shared" si="179"/>
        <v>0</v>
      </c>
      <c r="GX34" s="110">
        <f t="shared" si="180"/>
        <v>0</v>
      </c>
      <c r="GY34" s="227">
        <f t="shared" si="181"/>
        <v>18033.599999999999</v>
      </c>
      <c r="GZ34" s="226">
        <f t="shared" si="182"/>
        <v>17159.400000000001</v>
      </c>
      <c r="HA34" s="226">
        <f t="shared" si="183"/>
        <v>10912.9</v>
      </c>
      <c r="HB34" s="226">
        <f t="shared" si="184"/>
        <v>6246.5</v>
      </c>
      <c r="HC34" s="226">
        <f t="shared" si="185"/>
        <v>36.4</v>
      </c>
      <c r="HD34" s="226">
        <f t="shared" si="186"/>
        <v>874.2</v>
      </c>
      <c r="HE34" s="115">
        <f t="shared" si="187"/>
        <v>305</v>
      </c>
      <c r="HF34" s="174">
        <v>321</v>
      </c>
      <c r="HG34" s="225">
        <f t="shared" si="1"/>
        <v>-16</v>
      </c>
      <c r="HH34" s="252">
        <v>37.93</v>
      </c>
      <c r="HI34" s="224">
        <v>72.400000000000006</v>
      </c>
      <c r="HJ34" s="221">
        <f t="shared" si="2"/>
        <v>18033.599999999999</v>
      </c>
      <c r="HK34" s="221">
        <f t="shared" si="3"/>
        <v>18106</v>
      </c>
      <c r="HL34" s="223">
        <f t="shared" si="4"/>
        <v>10985.3</v>
      </c>
      <c r="HM34" s="221">
        <f t="shared" si="188"/>
        <v>8437.2999999999993</v>
      </c>
      <c r="HN34" s="252">
        <v>26</v>
      </c>
      <c r="HO34" s="221">
        <f t="shared" si="5"/>
        <v>27042.6</v>
      </c>
      <c r="HP34" s="114">
        <v>18901.599999999999</v>
      </c>
      <c r="HQ34" s="114">
        <v>433.1</v>
      </c>
      <c r="HR34" s="114">
        <f t="shared" si="189"/>
        <v>18468.5</v>
      </c>
      <c r="HS34" s="220">
        <f t="shared" si="6"/>
        <v>-795.6</v>
      </c>
      <c r="HT34" s="220">
        <f t="shared" si="7"/>
        <v>-360.7</v>
      </c>
      <c r="HU34" s="220">
        <f t="shared" si="8"/>
        <v>-434.9</v>
      </c>
      <c r="HV34" s="210">
        <f t="shared" si="9"/>
        <v>0</v>
      </c>
      <c r="HW34" s="251"/>
      <c r="HX34" s="251"/>
      <c r="HY34" s="221">
        <f t="shared" si="10"/>
        <v>18106</v>
      </c>
      <c r="HZ34" s="220">
        <f t="shared" si="11"/>
        <v>-795.6</v>
      </c>
      <c r="IA34" s="221">
        <f t="shared" si="12"/>
        <v>8160.2</v>
      </c>
      <c r="IB34" s="221">
        <f t="shared" si="13"/>
        <v>26154.5</v>
      </c>
    </row>
    <row r="35" spans="1:310">
      <c r="A35" s="105" t="s">
        <v>147</v>
      </c>
      <c r="B35" s="105"/>
      <c r="C35" s="105"/>
      <c r="D35" s="232">
        <v>0</v>
      </c>
      <c r="E35" s="232">
        <v>0</v>
      </c>
      <c r="F35" s="231">
        <v>35</v>
      </c>
      <c r="G35" s="106">
        <v>0</v>
      </c>
      <c r="H35" s="231"/>
      <c r="I35" s="232">
        <v>0</v>
      </c>
      <c r="J35" s="231">
        <v>147</v>
      </c>
      <c r="K35" s="106">
        <v>0</v>
      </c>
      <c r="L35" s="231"/>
      <c r="M35" s="231"/>
      <c r="N35" s="231"/>
      <c r="O35" s="232">
        <v>0</v>
      </c>
      <c r="P35" s="106">
        <v>0</v>
      </c>
      <c r="Q35" s="231"/>
      <c r="R35" s="106">
        <v>0</v>
      </c>
      <c r="S35" s="231"/>
      <c r="T35" s="231"/>
      <c r="U35" s="231"/>
      <c r="V35" s="107">
        <v>0</v>
      </c>
      <c r="W35" s="119">
        <v>0</v>
      </c>
      <c r="X35" s="119">
        <v>0</v>
      </c>
      <c r="Y35" s="106">
        <v>0</v>
      </c>
      <c r="Z35" s="106">
        <v>0</v>
      </c>
      <c r="AA35" s="106">
        <v>0</v>
      </c>
      <c r="AB35" s="106">
        <v>0</v>
      </c>
      <c r="AC35" s="106">
        <v>0</v>
      </c>
      <c r="AD35" s="106">
        <v>0</v>
      </c>
      <c r="AE35" s="106">
        <v>0</v>
      </c>
      <c r="AF35" s="108">
        <v>0</v>
      </c>
      <c r="AG35" s="108">
        <v>0</v>
      </c>
      <c r="AH35" s="108">
        <v>0</v>
      </c>
      <c r="AI35" s="108">
        <v>0</v>
      </c>
      <c r="AJ35" s="231"/>
      <c r="AK35" s="108">
        <v>0</v>
      </c>
      <c r="AL35" s="230">
        <f t="shared" si="14"/>
        <v>35</v>
      </c>
      <c r="AM35" s="230">
        <f t="shared" si="15"/>
        <v>147</v>
      </c>
      <c r="AN35" s="230">
        <f t="shared" si="16"/>
        <v>182</v>
      </c>
      <c r="AO35" s="109">
        <f t="shared" si="17"/>
        <v>0</v>
      </c>
      <c r="AP35" s="110">
        <f t="shared" si="190"/>
        <v>0</v>
      </c>
      <c r="AQ35" s="110">
        <f t="shared" si="18"/>
        <v>0</v>
      </c>
      <c r="AR35" s="110">
        <f t="shared" si="19"/>
        <v>0</v>
      </c>
      <c r="AS35" s="110">
        <f t="shared" si="20"/>
        <v>0</v>
      </c>
      <c r="AT35" s="110">
        <f t="shared" si="21"/>
        <v>0</v>
      </c>
      <c r="AU35" s="110">
        <f t="shared" si="22"/>
        <v>0</v>
      </c>
      <c r="AV35" s="110">
        <f t="shared" si="23"/>
        <v>0</v>
      </c>
      <c r="AW35" s="110">
        <f t="shared" si="24"/>
        <v>0</v>
      </c>
      <c r="AX35" s="110">
        <f t="shared" si="25"/>
        <v>0</v>
      </c>
      <c r="AY35" s="110">
        <f t="shared" si="26"/>
        <v>1960.4</v>
      </c>
      <c r="AZ35" s="110">
        <f t="shared" si="27"/>
        <v>1869.7</v>
      </c>
      <c r="BA35" s="110">
        <f t="shared" si="28"/>
        <v>1189.0999999999999</v>
      </c>
      <c r="BB35" s="110">
        <f t="shared" si="29"/>
        <v>680.6</v>
      </c>
      <c r="BC35" s="110">
        <f t="shared" si="30"/>
        <v>90.7</v>
      </c>
      <c r="BD35" s="110">
        <f t="shared" si="31"/>
        <v>0</v>
      </c>
      <c r="BE35" s="110">
        <f t="shared" si="32"/>
        <v>0</v>
      </c>
      <c r="BF35" s="110">
        <f t="shared" si="33"/>
        <v>0</v>
      </c>
      <c r="BG35" s="110">
        <f t="shared" si="34"/>
        <v>0</v>
      </c>
      <c r="BH35" s="110">
        <f t="shared" si="35"/>
        <v>0</v>
      </c>
      <c r="BI35" s="110">
        <f t="shared" si="36"/>
        <v>0</v>
      </c>
      <c r="BJ35" s="110">
        <f t="shared" si="37"/>
        <v>0</v>
      </c>
      <c r="BK35" s="110">
        <f t="shared" si="38"/>
        <v>0</v>
      </c>
      <c r="BL35" s="110">
        <f t="shared" si="39"/>
        <v>0</v>
      </c>
      <c r="BM35" s="110">
        <f t="shared" si="40"/>
        <v>0</v>
      </c>
      <c r="BN35" s="110">
        <f t="shared" si="41"/>
        <v>0</v>
      </c>
      <c r="BO35" s="110">
        <f t="shared" si="42"/>
        <v>0</v>
      </c>
      <c r="BP35" s="110">
        <f t="shared" si="43"/>
        <v>0</v>
      </c>
      <c r="BQ35" s="110">
        <f t="shared" si="44"/>
        <v>0</v>
      </c>
      <c r="BR35" s="110">
        <f t="shared" si="45"/>
        <v>0</v>
      </c>
      <c r="BS35" s="110">
        <f t="shared" si="46"/>
        <v>7242.5</v>
      </c>
      <c r="BT35" s="110">
        <f t="shared" si="47"/>
        <v>6828.4</v>
      </c>
      <c r="BU35" s="110">
        <f t="shared" si="48"/>
        <v>4342.7</v>
      </c>
      <c r="BV35" s="110">
        <f t="shared" si="49"/>
        <v>2485.6999999999998</v>
      </c>
      <c r="BW35" s="110">
        <f t="shared" si="50"/>
        <v>414.1</v>
      </c>
      <c r="BX35" s="110"/>
      <c r="BY35" s="110">
        <f t="shared" si="51"/>
        <v>0</v>
      </c>
      <c r="BZ35" s="110">
        <f t="shared" si="52"/>
        <v>0</v>
      </c>
      <c r="CA35" s="110">
        <f t="shared" si="53"/>
        <v>0</v>
      </c>
      <c r="CB35" s="110">
        <f t="shared" si="54"/>
        <v>0</v>
      </c>
      <c r="CC35" s="110">
        <f t="shared" si="55"/>
        <v>0</v>
      </c>
      <c r="CD35" s="110">
        <f t="shared" si="56"/>
        <v>0</v>
      </c>
      <c r="CE35" s="110">
        <f t="shared" si="57"/>
        <v>0</v>
      </c>
      <c r="CF35" s="110">
        <f t="shared" si="58"/>
        <v>0</v>
      </c>
      <c r="CG35" s="110">
        <f t="shared" si="59"/>
        <v>0</v>
      </c>
      <c r="CH35" s="229">
        <f t="shared" si="60"/>
        <v>0</v>
      </c>
      <c r="CI35" s="110">
        <f t="shared" si="61"/>
        <v>0</v>
      </c>
      <c r="CJ35" s="110">
        <f t="shared" si="62"/>
        <v>0</v>
      </c>
      <c r="CK35" s="110">
        <f t="shared" si="63"/>
        <v>0</v>
      </c>
      <c r="CL35" s="110">
        <f t="shared" si="64"/>
        <v>0</v>
      </c>
      <c r="CM35" s="229">
        <f t="shared" si="65"/>
        <v>0</v>
      </c>
      <c r="CN35" s="110">
        <f t="shared" si="66"/>
        <v>0</v>
      </c>
      <c r="CO35" s="110">
        <f t="shared" si="67"/>
        <v>0</v>
      </c>
      <c r="CP35" s="110">
        <f t="shared" si="68"/>
        <v>0</v>
      </c>
      <c r="CQ35" s="110">
        <f t="shared" si="69"/>
        <v>0</v>
      </c>
      <c r="CR35" s="229">
        <f t="shared" si="70"/>
        <v>0</v>
      </c>
      <c r="CS35" s="110">
        <f t="shared" si="71"/>
        <v>0</v>
      </c>
      <c r="CT35" s="110">
        <f t="shared" si="72"/>
        <v>0</v>
      </c>
      <c r="CU35" s="110">
        <f t="shared" si="73"/>
        <v>0</v>
      </c>
      <c r="CV35" s="110">
        <f t="shared" si="74"/>
        <v>0</v>
      </c>
      <c r="CW35" s="229">
        <f t="shared" si="75"/>
        <v>0</v>
      </c>
      <c r="CX35" s="110">
        <f t="shared" si="76"/>
        <v>0</v>
      </c>
      <c r="CY35" s="110">
        <f t="shared" si="77"/>
        <v>0</v>
      </c>
      <c r="CZ35" s="110">
        <f t="shared" si="78"/>
        <v>0</v>
      </c>
      <c r="DA35" s="110">
        <f t="shared" si="79"/>
        <v>0</v>
      </c>
      <c r="DB35" s="110">
        <f t="shared" si="80"/>
        <v>0</v>
      </c>
      <c r="DC35" s="110">
        <f t="shared" si="81"/>
        <v>0</v>
      </c>
      <c r="DD35" s="110">
        <f t="shared" si="82"/>
        <v>0</v>
      </c>
      <c r="DE35" s="110">
        <f t="shared" si="83"/>
        <v>0</v>
      </c>
      <c r="DF35" s="110">
        <f t="shared" si="84"/>
        <v>0</v>
      </c>
      <c r="DG35" s="110">
        <f t="shared" si="85"/>
        <v>0</v>
      </c>
      <c r="DH35" s="110">
        <f t="shared" si="86"/>
        <v>0</v>
      </c>
      <c r="DI35" s="110">
        <f t="shared" si="87"/>
        <v>0</v>
      </c>
      <c r="DJ35" s="110">
        <f t="shared" si="88"/>
        <v>0</v>
      </c>
      <c r="DK35" s="110">
        <f t="shared" si="89"/>
        <v>0</v>
      </c>
      <c r="DL35" s="110">
        <f t="shared" si="90"/>
        <v>0</v>
      </c>
      <c r="DM35" s="110">
        <f t="shared" si="91"/>
        <v>0</v>
      </c>
      <c r="DN35" s="110">
        <f t="shared" si="92"/>
        <v>0</v>
      </c>
      <c r="DO35" s="110">
        <f t="shared" si="93"/>
        <v>0</v>
      </c>
      <c r="DP35" s="110">
        <f t="shared" si="94"/>
        <v>0</v>
      </c>
      <c r="DQ35" s="110">
        <f t="shared" si="95"/>
        <v>0</v>
      </c>
      <c r="DR35" s="110">
        <f t="shared" si="96"/>
        <v>0</v>
      </c>
      <c r="DS35" s="110">
        <f t="shared" si="97"/>
        <v>0</v>
      </c>
      <c r="DT35" s="110">
        <f t="shared" si="98"/>
        <v>0</v>
      </c>
      <c r="DU35" s="110">
        <f t="shared" si="99"/>
        <v>0</v>
      </c>
      <c r="DV35" s="110">
        <f t="shared" si="100"/>
        <v>0</v>
      </c>
      <c r="DW35" s="111">
        <f t="shared" si="101"/>
        <v>0</v>
      </c>
      <c r="DX35" s="112">
        <f t="shared" si="102"/>
        <v>0</v>
      </c>
      <c r="DY35" s="110">
        <f t="shared" si="103"/>
        <v>0</v>
      </c>
      <c r="DZ35" s="110">
        <f t="shared" si="104"/>
        <v>0</v>
      </c>
      <c r="EA35" s="112">
        <f t="shared" si="105"/>
        <v>0</v>
      </c>
      <c r="EB35" s="112">
        <f t="shared" si="106"/>
        <v>0</v>
      </c>
      <c r="EC35" s="112">
        <f t="shared" si="107"/>
        <v>0</v>
      </c>
      <c r="ED35" s="110">
        <f t="shared" si="108"/>
        <v>0</v>
      </c>
      <c r="EE35" s="110">
        <f t="shared" si="109"/>
        <v>0</v>
      </c>
      <c r="EF35" s="112">
        <f t="shared" si="110"/>
        <v>0</v>
      </c>
      <c r="EG35" s="112">
        <f t="shared" si="111"/>
        <v>0</v>
      </c>
      <c r="EH35" s="112">
        <f t="shared" si="112"/>
        <v>0</v>
      </c>
      <c r="EI35" s="110">
        <f t="shared" si="113"/>
        <v>0</v>
      </c>
      <c r="EJ35" s="110">
        <f t="shared" si="114"/>
        <v>0</v>
      </c>
      <c r="EK35" s="112">
        <f t="shared" si="115"/>
        <v>0</v>
      </c>
      <c r="EL35" s="112">
        <f t="shared" si="116"/>
        <v>0</v>
      </c>
      <c r="EM35" s="112">
        <f t="shared" si="117"/>
        <v>0</v>
      </c>
      <c r="EN35" s="110">
        <f t="shared" si="118"/>
        <v>0</v>
      </c>
      <c r="EO35" s="110">
        <f t="shared" si="119"/>
        <v>0</v>
      </c>
      <c r="EP35" s="112">
        <f t="shared" si="120"/>
        <v>0</v>
      </c>
      <c r="EQ35" s="112">
        <f t="shared" si="121"/>
        <v>0</v>
      </c>
      <c r="ER35" s="112">
        <f t="shared" si="122"/>
        <v>0</v>
      </c>
      <c r="ES35" s="110">
        <f t="shared" si="123"/>
        <v>0</v>
      </c>
      <c r="ET35" s="110">
        <f t="shared" si="124"/>
        <v>0</v>
      </c>
      <c r="EU35" s="112">
        <f t="shared" si="125"/>
        <v>0</v>
      </c>
      <c r="EV35" s="112">
        <f t="shared" si="126"/>
        <v>0</v>
      </c>
      <c r="EW35" s="112">
        <f t="shared" si="127"/>
        <v>0</v>
      </c>
      <c r="EX35" s="110">
        <f t="shared" si="128"/>
        <v>0</v>
      </c>
      <c r="EY35" s="110">
        <f t="shared" si="129"/>
        <v>0</v>
      </c>
      <c r="EZ35" s="112">
        <f t="shared" si="130"/>
        <v>0</v>
      </c>
      <c r="FA35" s="112">
        <f t="shared" si="131"/>
        <v>0</v>
      </c>
      <c r="FB35" s="112">
        <f t="shared" si="132"/>
        <v>0</v>
      </c>
      <c r="FC35" s="110">
        <f t="shared" si="133"/>
        <v>0</v>
      </c>
      <c r="FD35" s="110">
        <f t="shared" si="134"/>
        <v>0</v>
      </c>
      <c r="FE35" s="112">
        <f t="shared" si="135"/>
        <v>0</v>
      </c>
      <c r="FF35" s="112">
        <f t="shared" si="136"/>
        <v>0</v>
      </c>
      <c r="FG35" s="112">
        <f t="shared" si="137"/>
        <v>0</v>
      </c>
      <c r="FH35" s="110">
        <f t="shared" si="138"/>
        <v>0</v>
      </c>
      <c r="FI35" s="110">
        <f t="shared" si="139"/>
        <v>0</v>
      </c>
      <c r="FJ35" s="113">
        <f t="shared" si="140"/>
        <v>0</v>
      </c>
      <c r="FK35" s="228">
        <f t="shared" si="141"/>
        <v>0</v>
      </c>
      <c r="FL35" s="110">
        <f t="shared" si="142"/>
        <v>0</v>
      </c>
      <c r="FM35" s="110">
        <f t="shared" si="143"/>
        <v>0</v>
      </c>
      <c r="FN35" s="110">
        <f t="shared" si="144"/>
        <v>0</v>
      </c>
      <c r="FO35" s="110">
        <f t="shared" si="145"/>
        <v>0</v>
      </c>
      <c r="FP35" s="110">
        <f t="shared" si="146"/>
        <v>0</v>
      </c>
      <c r="FQ35" s="110">
        <f t="shared" si="147"/>
        <v>0</v>
      </c>
      <c r="FR35" s="110">
        <f t="shared" si="148"/>
        <v>0</v>
      </c>
      <c r="FS35" s="110">
        <f t="shared" si="149"/>
        <v>0</v>
      </c>
      <c r="FT35" s="110">
        <f t="shared" si="150"/>
        <v>0</v>
      </c>
      <c r="FU35" s="110">
        <f t="shared" si="151"/>
        <v>0</v>
      </c>
      <c r="FV35" s="110">
        <f t="shared" si="152"/>
        <v>0</v>
      </c>
      <c r="FW35" s="110">
        <f t="shared" si="153"/>
        <v>0</v>
      </c>
      <c r="FX35" s="110">
        <f t="shared" si="154"/>
        <v>0</v>
      </c>
      <c r="FY35" s="110">
        <f t="shared" si="155"/>
        <v>0</v>
      </c>
      <c r="FZ35" s="110">
        <f t="shared" si="156"/>
        <v>0</v>
      </c>
      <c r="GA35" s="110">
        <f t="shared" si="157"/>
        <v>0</v>
      </c>
      <c r="GB35" s="110">
        <f t="shared" si="158"/>
        <v>0</v>
      </c>
      <c r="GC35" s="110">
        <f t="shared" si="159"/>
        <v>0</v>
      </c>
      <c r="GD35" s="110">
        <f t="shared" si="160"/>
        <v>0</v>
      </c>
      <c r="GE35" s="110">
        <f t="shared" si="161"/>
        <v>0</v>
      </c>
      <c r="GF35" s="110">
        <f t="shared" si="162"/>
        <v>0</v>
      </c>
      <c r="GG35" s="110">
        <f t="shared" si="163"/>
        <v>0</v>
      </c>
      <c r="GH35" s="110">
        <f t="shared" si="164"/>
        <v>0</v>
      </c>
      <c r="GI35" s="110">
        <f t="shared" si="165"/>
        <v>0</v>
      </c>
      <c r="GJ35" s="110">
        <f t="shared" si="166"/>
        <v>0</v>
      </c>
      <c r="GK35" s="110">
        <f t="shared" si="167"/>
        <v>0</v>
      </c>
      <c r="GL35" s="110">
        <f t="shared" si="168"/>
        <v>0</v>
      </c>
      <c r="GM35" s="110">
        <f t="shared" si="169"/>
        <v>0</v>
      </c>
      <c r="GN35" s="110">
        <f t="shared" si="170"/>
        <v>0</v>
      </c>
      <c r="GO35" s="110">
        <f t="shared" si="171"/>
        <v>0</v>
      </c>
      <c r="GP35" s="110">
        <f t="shared" si="172"/>
        <v>0</v>
      </c>
      <c r="GQ35" s="110">
        <f t="shared" si="173"/>
        <v>0</v>
      </c>
      <c r="GR35" s="110">
        <f t="shared" si="174"/>
        <v>0</v>
      </c>
      <c r="GS35" s="110">
        <f t="shared" si="175"/>
        <v>0</v>
      </c>
      <c r="GT35" s="110">
        <f t="shared" si="176"/>
        <v>0</v>
      </c>
      <c r="GU35" s="110">
        <f t="shared" si="177"/>
        <v>0</v>
      </c>
      <c r="GV35" s="110">
        <f t="shared" si="178"/>
        <v>0</v>
      </c>
      <c r="GW35" s="110">
        <f t="shared" si="179"/>
        <v>0</v>
      </c>
      <c r="GX35" s="110">
        <f t="shared" si="180"/>
        <v>0</v>
      </c>
      <c r="GY35" s="227">
        <f t="shared" si="181"/>
        <v>9202.9</v>
      </c>
      <c r="GZ35" s="226">
        <f t="shared" si="182"/>
        <v>8698.1</v>
      </c>
      <c r="HA35" s="226">
        <f t="shared" si="183"/>
        <v>5531.8</v>
      </c>
      <c r="HB35" s="226">
        <f t="shared" si="184"/>
        <v>3166.3</v>
      </c>
      <c r="HC35" s="226">
        <f t="shared" si="185"/>
        <v>36.4</v>
      </c>
      <c r="HD35" s="226">
        <f t="shared" si="186"/>
        <v>504.8</v>
      </c>
      <c r="HE35" s="115">
        <f t="shared" si="187"/>
        <v>182</v>
      </c>
      <c r="HF35" s="174">
        <v>176</v>
      </c>
      <c r="HG35" s="225">
        <f t="shared" si="1"/>
        <v>6</v>
      </c>
      <c r="HH35" s="252">
        <v>15.4</v>
      </c>
      <c r="HI35" s="224">
        <v>29.4</v>
      </c>
      <c r="HJ35" s="221">
        <f t="shared" si="2"/>
        <v>9202.9</v>
      </c>
      <c r="HK35" s="221">
        <f t="shared" si="3"/>
        <v>9232.2999999999993</v>
      </c>
      <c r="HL35" s="223">
        <f t="shared" si="4"/>
        <v>5561.2</v>
      </c>
      <c r="HM35" s="221">
        <f t="shared" si="188"/>
        <v>4271.3</v>
      </c>
      <c r="HN35" s="252">
        <v>14</v>
      </c>
      <c r="HO35" s="221">
        <f t="shared" si="5"/>
        <v>25424.400000000001</v>
      </c>
      <c r="HP35" s="114">
        <v>8901.4</v>
      </c>
      <c r="HQ35" s="114">
        <v>175.8</v>
      </c>
      <c r="HR35" s="114">
        <f t="shared" si="189"/>
        <v>8725.6</v>
      </c>
      <c r="HS35" s="220">
        <f t="shared" si="6"/>
        <v>330.9</v>
      </c>
      <c r="HT35" s="220">
        <f t="shared" si="7"/>
        <v>-146.4</v>
      </c>
      <c r="HU35" s="220">
        <f t="shared" si="8"/>
        <v>477.3</v>
      </c>
      <c r="HV35" s="210">
        <f t="shared" si="9"/>
        <v>0</v>
      </c>
      <c r="HW35" s="251"/>
      <c r="HX35" s="251"/>
      <c r="HY35" s="221">
        <f t="shared" si="10"/>
        <v>9232.2999999999993</v>
      </c>
      <c r="HZ35" s="220">
        <f t="shared" si="11"/>
        <v>330.9</v>
      </c>
      <c r="IA35" s="221">
        <f t="shared" si="12"/>
        <v>4158.8</v>
      </c>
      <c r="IB35" s="221">
        <f t="shared" si="13"/>
        <v>24754.799999999999</v>
      </c>
    </row>
    <row r="36" spans="1:310">
      <c r="A36" s="105" t="s">
        <v>148</v>
      </c>
      <c r="B36" s="105"/>
      <c r="C36" s="105"/>
      <c r="D36" s="232">
        <v>0</v>
      </c>
      <c r="E36" s="232">
        <v>0</v>
      </c>
      <c r="F36" s="231">
        <v>52</v>
      </c>
      <c r="G36" s="106">
        <v>0</v>
      </c>
      <c r="H36" s="231"/>
      <c r="I36" s="232">
        <v>0</v>
      </c>
      <c r="J36" s="231">
        <v>281</v>
      </c>
      <c r="K36" s="106">
        <v>0</v>
      </c>
      <c r="L36" s="231"/>
      <c r="M36" s="231"/>
      <c r="N36" s="231"/>
      <c r="O36" s="232">
        <v>0</v>
      </c>
      <c r="P36" s="106">
        <v>0</v>
      </c>
      <c r="Q36" s="231"/>
      <c r="R36" s="232"/>
      <c r="S36" s="231">
        <v>28</v>
      </c>
      <c r="T36" s="231"/>
      <c r="U36" s="231"/>
      <c r="V36" s="107">
        <v>0</v>
      </c>
      <c r="W36" s="119">
        <v>0</v>
      </c>
      <c r="X36" s="119">
        <v>0</v>
      </c>
      <c r="Y36" s="106">
        <v>0</v>
      </c>
      <c r="Z36" s="106">
        <v>0</v>
      </c>
      <c r="AA36" s="106">
        <v>0</v>
      </c>
      <c r="AB36" s="106">
        <v>0</v>
      </c>
      <c r="AC36" s="106">
        <v>0</v>
      </c>
      <c r="AD36" s="106">
        <v>0</v>
      </c>
      <c r="AE36" s="106">
        <v>0</v>
      </c>
      <c r="AF36" s="108">
        <v>0</v>
      </c>
      <c r="AG36" s="108">
        <v>0</v>
      </c>
      <c r="AH36" s="108">
        <v>0</v>
      </c>
      <c r="AI36" s="108">
        <v>0</v>
      </c>
      <c r="AJ36" s="231"/>
      <c r="AK36" s="108">
        <v>0</v>
      </c>
      <c r="AL36" s="230">
        <f t="shared" si="14"/>
        <v>52</v>
      </c>
      <c r="AM36" s="230">
        <f t="shared" si="15"/>
        <v>309</v>
      </c>
      <c r="AN36" s="230">
        <f t="shared" si="16"/>
        <v>361</v>
      </c>
      <c r="AO36" s="109">
        <f t="shared" si="17"/>
        <v>0</v>
      </c>
      <c r="AP36" s="110">
        <f t="shared" si="190"/>
        <v>0</v>
      </c>
      <c r="AQ36" s="110">
        <f t="shared" si="18"/>
        <v>0</v>
      </c>
      <c r="AR36" s="110">
        <f t="shared" si="19"/>
        <v>0</v>
      </c>
      <c r="AS36" s="110">
        <f t="shared" si="20"/>
        <v>0</v>
      </c>
      <c r="AT36" s="110">
        <f t="shared" si="21"/>
        <v>0</v>
      </c>
      <c r="AU36" s="110">
        <f t="shared" si="22"/>
        <v>0</v>
      </c>
      <c r="AV36" s="110">
        <f t="shared" si="23"/>
        <v>0</v>
      </c>
      <c r="AW36" s="110">
        <f t="shared" si="24"/>
        <v>0</v>
      </c>
      <c r="AX36" s="110">
        <f t="shared" si="25"/>
        <v>0</v>
      </c>
      <c r="AY36" s="110">
        <f t="shared" si="26"/>
        <v>2912.6</v>
      </c>
      <c r="AZ36" s="110">
        <f t="shared" si="27"/>
        <v>2777.8</v>
      </c>
      <c r="BA36" s="110">
        <f t="shared" si="28"/>
        <v>1766.6</v>
      </c>
      <c r="BB36" s="110">
        <f t="shared" si="29"/>
        <v>1011.2</v>
      </c>
      <c r="BC36" s="110">
        <f t="shared" si="30"/>
        <v>134.80000000000001</v>
      </c>
      <c r="BD36" s="110">
        <f t="shared" si="31"/>
        <v>0</v>
      </c>
      <c r="BE36" s="110">
        <f t="shared" si="32"/>
        <v>0</v>
      </c>
      <c r="BF36" s="110">
        <f t="shared" si="33"/>
        <v>0</v>
      </c>
      <c r="BG36" s="110">
        <f t="shared" si="34"/>
        <v>0</v>
      </c>
      <c r="BH36" s="110">
        <f t="shared" si="35"/>
        <v>0</v>
      </c>
      <c r="BI36" s="110">
        <f t="shared" si="36"/>
        <v>0</v>
      </c>
      <c r="BJ36" s="110">
        <f t="shared" si="37"/>
        <v>0</v>
      </c>
      <c r="BK36" s="110">
        <f t="shared" si="38"/>
        <v>0</v>
      </c>
      <c r="BL36" s="110">
        <f t="shared" si="39"/>
        <v>0</v>
      </c>
      <c r="BM36" s="110">
        <f t="shared" si="40"/>
        <v>0</v>
      </c>
      <c r="BN36" s="110">
        <f t="shared" si="41"/>
        <v>0</v>
      </c>
      <c r="BO36" s="110">
        <f t="shared" si="42"/>
        <v>0</v>
      </c>
      <c r="BP36" s="110">
        <f t="shared" si="43"/>
        <v>0</v>
      </c>
      <c r="BQ36" s="110">
        <f t="shared" si="44"/>
        <v>0</v>
      </c>
      <c r="BR36" s="110">
        <f t="shared" si="45"/>
        <v>0</v>
      </c>
      <c r="BS36" s="110">
        <f t="shared" si="46"/>
        <v>13844.6</v>
      </c>
      <c r="BT36" s="110">
        <f t="shared" si="47"/>
        <v>13053</v>
      </c>
      <c r="BU36" s="110">
        <f t="shared" si="48"/>
        <v>8301.2999999999993</v>
      </c>
      <c r="BV36" s="110">
        <f t="shared" si="49"/>
        <v>4751.7</v>
      </c>
      <c r="BW36" s="110">
        <f t="shared" si="50"/>
        <v>791.6</v>
      </c>
      <c r="BX36" s="110"/>
      <c r="BY36" s="110">
        <f t="shared" si="51"/>
        <v>0</v>
      </c>
      <c r="BZ36" s="110">
        <f t="shared" si="52"/>
        <v>0</v>
      </c>
      <c r="CA36" s="110">
        <f t="shared" si="53"/>
        <v>0</v>
      </c>
      <c r="CB36" s="110">
        <f t="shared" si="54"/>
        <v>0</v>
      </c>
      <c r="CC36" s="110">
        <f t="shared" si="55"/>
        <v>0</v>
      </c>
      <c r="CD36" s="110">
        <f t="shared" si="56"/>
        <v>0</v>
      </c>
      <c r="CE36" s="110">
        <f t="shared" si="57"/>
        <v>0</v>
      </c>
      <c r="CF36" s="110">
        <f t="shared" si="58"/>
        <v>0</v>
      </c>
      <c r="CG36" s="110">
        <f t="shared" si="59"/>
        <v>0</v>
      </c>
      <c r="CH36" s="229">
        <f t="shared" si="60"/>
        <v>0</v>
      </c>
      <c r="CI36" s="110">
        <f t="shared" si="61"/>
        <v>0</v>
      </c>
      <c r="CJ36" s="110">
        <f t="shared" si="62"/>
        <v>0</v>
      </c>
      <c r="CK36" s="110">
        <f t="shared" si="63"/>
        <v>0</v>
      </c>
      <c r="CL36" s="110">
        <f t="shared" si="64"/>
        <v>0</v>
      </c>
      <c r="CM36" s="229">
        <f t="shared" si="65"/>
        <v>0</v>
      </c>
      <c r="CN36" s="110">
        <f t="shared" si="66"/>
        <v>0</v>
      </c>
      <c r="CO36" s="110">
        <f t="shared" si="67"/>
        <v>0</v>
      </c>
      <c r="CP36" s="110">
        <f t="shared" si="68"/>
        <v>0</v>
      </c>
      <c r="CQ36" s="110">
        <f t="shared" si="69"/>
        <v>0</v>
      </c>
      <c r="CR36" s="229">
        <f t="shared" si="70"/>
        <v>0</v>
      </c>
      <c r="CS36" s="110">
        <f t="shared" si="71"/>
        <v>0</v>
      </c>
      <c r="CT36" s="110">
        <f t="shared" si="72"/>
        <v>0</v>
      </c>
      <c r="CU36" s="110">
        <f t="shared" si="73"/>
        <v>0</v>
      </c>
      <c r="CV36" s="110">
        <f t="shared" si="74"/>
        <v>0</v>
      </c>
      <c r="CW36" s="229">
        <f t="shared" si="75"/>
        <v>0</v>
      </c>
      <c r="CX36" s="110">
        <f t="shared" si="76"/>
        <v>0</v>
      </c>
      <c r="CY36" s="110">
        <f t="shared" si="77"/>
        <v>0</v>
      </c>
      <c r="CZ36" s="110">
        <f t="shared" si="78"/>
        <v>0</v>
      </c>
      <c r="DA36" s="110">
        <f t="shared" si="79"/>
        <v>0</v>
      </c>
      <c r="DB36" s="110">
        <f t="shared" si="80"/>
        <v>0</v>
      </c>
      <c r="DC36" s="110">
        <f t="shared" si="81"/>
        <v>0</v>
      </c>
      <c r="DD36" s="110">
        <f t="shared" si="82"/>
        <v>0</v>
      </c>
      <c r="DE36" s="110">
        <f t="shared" si="83"/>
        <v>0</v>
      </c>
      <c r="DF36" s="110">
        <f t="shared" si="84"/>
        <v>0</v>
      </c>
      <c r="DG36" s="110">
        <f t="shared" si="85"/>
        <v>0</v>
      </c>
      <c r="DH36" s="110">
        <f t="shared" si="86"/>
        <v>3484.2</v>
      </c>
      <c r="DI36" s="110">
        <f t="shared" si="87"/>
        <v>3381.7</v>
      </c>
      <c r="DJ36" s="110">
        <f t="shared" si="88"/>
        <v>2150.6999999999998</v>
      </c>
      <c r="DK36" s="110">
        <f t="shared" si="89"/>
        <v>1231</v>
      </c>
      <c r="DL36" s="110">
        <f t="shared" si="90"/>
        <v>102.5</v>
      </c>
      <c r="DM36" s="110">
        <f t="shared" si="91"/>
        <v>0</v>
      </c>
      <c r="DN36" s="110">
        <f t="shared" si="92"/>
        <v>0</v>
      </c>
      <c r="DO36" s="110">
        <f t="shared" si="93"/>
        <v>0</v>
      </c>
      <c r="DP36" s="110">
        <f t="shared" si="94"/>
        <v>0</v>
      </c>
      <c r="DQ36" s="110">
        <f t="shared" si="95"/>
        <v>0</v>
      </c>
      <c r="DR36" s="110">
        <f t="shared" si="96"/>
        <v>0</v>
      </c>
      <c r="DS36" s="110">
        <f t="shared" si="97"/>
        <v>0</v>
      </c>
      <c r="DT36" s="110">
        <f t="shared" si="98"/>
        <v>0</v>
      </c>
      <c r="DU36" s="110">
        <f t="shared" si="99"/>
        <v>0</v>
      </c>
      <c r="DV36" s="110">
        <f t="shared" si="100"/>
        <v>0</v>
      </c>
      <c r="DW36" s="111">
        <f t="shared" si="101"/>
        <v>0</v>
      </c>
      <c r="DX36" s="112">
        <f t="shared" si="102"/>
        <v>0</v>
      </c>
      <c r="DY36" s="110">
        <f t="shared" si="103"/>
        <v>0</v>
      </c>
      <c r="DZ36" s="110">
        <f t="shared" si="104"/>
        <v>0</v>
      </c>
      <c r="EA36" s="112">
        <f t="shared" si="105"/>
        <v>0</v>
      </c>
      <c r="EB36" s="112">
        <f t="shared" si="106"/>
        <v>0</v>
      </c>
      <c r="EC36" s="112">
        <f t="shared" si="107"/>
        <v>0</v>
      </c>
      <c r="ED36" s="110">
        <f t="shared" si="108"/>
        <v>0</v>
      </c>
      <c r="EE36" s="110">
        <f t="shared" si="109"/>
        <v>0</v>
      </c>
      <c r="EF36" s="112">
        <f t="shared" si="110"/>
        <v>0</v>
      </c>
      <c r="EG36" s="112">
        <f t="shared" si="111"/>
        <v>0</v>
      </c>
      <c r="EH36" s="112">
        <f t="shared" si="112"/>
        <v>0</v>
      </c>
      <c r="EI36" s="110">
        <f t="shared" si="113"/>
        <v>0</v>
      </c>
      <c r="EJ36" s="110">
        <f t="shared" si="114"/>
        <v>0</v>
      </c>
      <c r="EK36" s="112">
        <f t="shared" si="115"/>
        <v>0</v>
      </c>
      <c r="EL36" s="112">
        <f t="shared" si="116"/>
        <v>0</v>
      </c>
      <c r="EM36" s="112">
        <f t="shared" si="117"/>
        <v>0</v>
      </c>
      <c r="EN36" s="110">
        <f t="shared" si="118"/>
        <v>0</v>
      </c>
      <c r="EO36" s="110">
        <f t="shared" si="119"/>
        <v>0</v>
      </c>
      <c r="EP36" s="112">
        <f t="shared" si="120"/>
        <v>0</v>
      </c>
      <c r="EQ36" s="112">
        <f t="shared" si="121"/>
        <v>0</v>
      </c>
      <c r="ER36" s="112">
        <f t="shared" si="122"/>
        <v>0</v>
      </c>
      <c r="ES36" s="110">
        <f t="shared" si="123"/>
        <v>0</v>
      </c>
      <c r="ET36" s="110">
        <f t="shared" si="124"/>
        <v>0</v>
      </c>
      <c r="EU36" s="112">
        <f t="shared" si="125"/>
        <v>0</v>
      </c>
      <c r="EV36" s="112">
        <f t="shared" si="126"/>
        <v>0</v>
      </c>
      <c r="EW36" s="112">
        <f t="shared" si="127"/>
        <v>0</v>
      </c>
      <c r="EX36" s="110">
        <f t="shared" si="128"/>
        <v>0</v>
      </c>
      <c r="EY36" s="110">
        <f t="shared" si="129"/>
        <v>0</v>
      </c>
      <c r="EZ36" s="112">
        <f t="shared" si="130"/>
        <v>0</v>
      </c>
      <c r="FA36" s="112">
        <f t="shared" si="131"/>
        <v>0</v>
      </c>
      <c r="FB36" s="112">
        <f t="shared" si="132"/>
        <v>0</v>
      </c>
      <c r="FC36" s="110">
        <f t="shared" si="133"/>
        <v>0</v>
      </c>
      <c r="FD36" s="110">
        <f t="shared" si="134"/>
        <v>0</v>
      </c>
      <c r="FE36" s="112">
        <f t="shared" si="135"/>
        <v>0</v>
      </c>
      <c r="FF36" s="112">
        <f t="shared" si="136"/>
        <v>0</v>
      </c>
      <c r="FG36" s="112">
        <f t="shared" si="137"/>
        <v>0</v>
      </c>
      <c r="FH36" s="110">
        <f t="shared" si="138"/>
        <v>0</v>
      </c>
      <c r="FI36" s="110">
        <f t="shared" si="139"/>
        <v>0</v>
      </c>
      <c r="FJ36" s="113">
        <f t="shared" si="140"/>
        <v>0</v>
      </c>
      <c r="FK36" s="228">
        <f t="shared" si="141"/>
        <v>0</v>
      </c>
      <c r="FL36" s="110">
        <f t="shared" si="142"/>
        <v>0</v>
      </c>
      <c r="FM36" s="110">
        <f t="shared" si="143"/>
        <v>0</v>
      </c>
      <c r="FN36" s="110">
        <f t="shared" si="144"/>
        <v>0</v>
      </c>
      <c r="FO36" s="110">
        <f t="shared" si="145"/>
        <v>0</v>
      </c>
      <c r="FP36" s="110">
        <f t="shared" si="146"/>
        <v>0</v>
      </c>
      <c r="FQ36" s="110">
        <f t="shared" si="147"/>
        <v>0</v>
      </c>
      <c r="FR36" s="110">
        <f t="shared" si="148"/>
        <v>0</v>
      </c>
      <c r="FS36" s="110">
        <f t="shared" si="149"/>
        <v>0</v>
      </c>
      <c r="FT36" s="110">
        <f t="shared" si="150"/>
        <v>0</v>
      </c>
      <c r="FU36" s="110">
        <f t="shared" si="151"/>
        <v>0</v>
      </c>
      <c r="FV36" s="110">
        <f t="shared" si="152"/>
        <v>0</v>
      </c>
      <c r="FW36" s="110">
        <f t="shared" si="153"/>
        <v>0</v>
      </c>
      <c r="FX36" s="110">
        <f t="shared" si="154"/>
        <v>0</v>
      </c>
      <c r="FY36" s="110">
        <f t="shared" si="155"/>
        <v>0</v>
      </c>
      <c r="FZ36" s="110">
        <f t="shared" si="156"/>
        <v>0</v>
      </c>
      <c r="GA36" s="110">
        <f t="shared" si="157"/>
        <v>0</v>
      </c>
      <c r="GB36" s="110">
        <f t="shared" si="158"/>
        <v>0</v>
      </c>
      <c r="GC36" s="110">
        <f t="shared" si="159"/>
        <v>0</v>
      </c>
      <c r="GD36" s="110">
        <f t="shared" si="160"/>
        <v>0</v>
      </c>
      <c r="GE36" s="110">
        <f t="shared" si="161"/>
        <v>0</v>
      </c>
      <c r="GF36" s="110">
        <f t="shared" si="162"/>
        <v>0</v>
      </c>
      <c r="GG36" s="110">
        <f t="shared" si="163"/>
        <v>0</v>
      </c>
      <c r="GH36" s="110">
        <f t="shared" si="164"/>
        <v>0</v>
      </c>
      <c r="GI36" s="110">
        <f t="shared" si="165"/>
        <v>0</v>
      </c>
      <c r="GJ36" s="110">
        <f t="shared" si="166"/>
        <v>0</v>
      </c>
      <c r="GK36" s="110">
        <f t="shared" si="167"/>
        <v>0</v>
      </c>
      <c r="GL36" s="110">
        <f t="shared" si="168"/>
        <v>0</v>
      </c>
      <c r="GM36" s="110">
        <f t="shared" si="169"/>
        <v>0</v>
      </c>
      <c r="GN36" s="110">
        <f t="shared" si="170"/>
        <v>0</v>
      </c>
      <c r="GO36" s="110">
        <f t="shared" si="171"/>
        <v>0</v>
      </c>
      <c r="GP36" s="110">
        <f t="shared" si="172"/>
        <v>0</v>
      </c>
      <c r="GQ36" s="110">
        <f t="shared" si="173"/>
        <v>0</v>
      </c>
      <c r="GR36" s="110">
        <f t="shared" si="174"/>
        <v>0</v>
      </c>
      <c r="GS36" s="110">
        <f t="shared" si="175"/>
        <v>0</v>
      </c>
      <c r="GT36" s="110">
        <f t="shared" si="176"/>
        <v>0</v>
      </c>
      <c r="GU36" s="110">
        <f t="shared" si="177"/>
        <v>0</v>
      </c>
      <c r="GV36" s="110">
        <f t="shared" si="178"/>
        <v>0</v>
      </c>
      <c r="GW36" s="110">
        <f t="shared" si="179"/>
        <v>0</v>
      </c>
      <c r="GX36" s="110">
        <f t="shared" si="180"/>
        <v>0</v>
      </c>
      <c r="GY36" s="227">
        <f t="shared" si="181"/>
        <v>20241.400000000001</v>
      </c>
      <c r="GZ36" s="226">
        <f t="shared" si="182"/>
        <v>19212.5</v>
      </c>
      <c r="HA36" s="226">
        <f t="shared" si="183"/>
        <v>12218.6</v>
      </c>
      <c r="HB36" s="226">
        <f t="shared" si="184"/>
        <v>6993.9</v>
      </c>
      <c r="HC36" s="226">
        <f t="shared" si="185"/>
        <v>36.4</v>
      </c>
      <c r="HD36" s="226">
        <f t="shared" si="186"/>
        <v>1028.9000000000001</v>
      </c>
      <c r="HE36" s="115">
        <f t="shared" si="187"/>
        <v>361</v>
      </c>
      <c r="HF36" s="174">
        <v>363</v>
      </c>
      <c r="HG36" s="225">
        <f t="shared" si="1"/>
        <v>-2</v>
      </c>
      <c r="HH36" s="252">
        <v>35.75</v>
      </c>
      <c r="HI36" s="224">
        <v>68.2</v>
      </c>
      <c r="HJ36" s="221">
        <f t="shared" si="2"/>
        <v>20241.400000000001</v>
      </c>
      <c r="HK36" s="221">
        <f t="shared" si="3"/>
        <v>20309.599999999999</v>
      </c>
      <c r="HL36" s="223">
        <f t="shared" si="4"/>
        <v>12286.8</v>
      </c>
      <c r="HM36" s="221">
        <f t="shared" si="188"/>
        <v>9436.9</v>
      </c>
      <c r="HN36" s="252">
        <v>28.4</v>
      </c>
      <c r="HO36" s="221">
        <f t="shared" si="5"/>
        <v>27690.400000000001</v>
      </c>
      <c r="HP36" s="114">
        <v>20287.8</v>
      </c>
      <c r="HQ36" s="114">
        <v>408.2</v>
      </c>
      <c r="HR36" s="114">
        <f t="shared" si="189"/>
        <v>19879.599999999999</v>
      </c>
      <c r="HS36" s="220">
        <f t="shared" si="6"/>
        <v>21.8</v>
      </c>
      <c r="HT36" s="220">
        <f t="shared" si="7"/>
        <v>-340</v>
      </c>
      <c r="HU36" s="220">
        <f t="shared" si="8"/>
        <v>361.8</v>
      </c>
      <c r="HV36" s="210">
        <f t="shared" si="9"/>
        <v>0</v>
      </c>
      <c r="HW36" s="251"/>
      <c r="HX36" s="251"/>
      <c r="HY36" s="221">
        <f t="shared" si="10"/>
        <v>20309.599999999999</v>
      </c>
      <c r="HZ36" s="220">
        <f t="shared" si="11"/>
        <v>21.8</v>
      </c>
      <c r="IA36" s="221">
        <f t="shared" si="12"/>
        <v>9175.7000000000007</v>
      </c>
      <c r="IB36" s="221">
        <f t="shared" si="13"/>
        <v>26924</v>
      </c>
    </row>
    <row r="37" spans="1:310">
      <c r="A37" s="105" t="s">
        <v>220</v>
      </c>
      <c r="B37" s="105"/>
      <c r="C37" s="105"/>
      <c r="D37" s="232">
        <v>0</v>
      </c>
      <c r="E37" s="232">
        <v>0</v>
      </c>
      <c r="F37" s="231">
        <v>88</v>
      </c>
      <c r="G37" s="106">
        <v>0</v>
      </c>
      <c r="H37" s="231"/>
      <c r="I37" s="232">
        <v>0</v>
      </c>
      <c r="J37" s="231">
        <v>209</v>
      </c>
      <c r="K37" s="106">
        <v>0</v>
      </c>
      <c r="L37" s="231"/>
      <c r="M37" s="231"/>
      <c r="N37" s="231"/>
      <c r="O37" s="232">
        <v>0</v>
      </c>
      <c r="P37" s="106">
        <v>0</v>
      </c>
      <c r="Q37" s="231"/>
      <c r="R37" s="232">
        <v>0</v>
      </c>
      <c r="S37" s="231">
        <v>17</v>
      </c>
      <c r="T37" s="231"/>
      <c r="U37" s="231"/>
      <c r="V37" s="107">
        <v>0</v>
      </c>
      <c r="W37" s="119">
        <v>0</v>
      </c>
      <c r="X37" s="119">
        <v>0</v>
      </c>
      <c r="Y37" s="106">
        <v>0</v>
      </c>
      <c r="Z37" s="106">
        <v>0</v>
      </c>
      <c r="AA37" s="106">
        <v>0</v>
      </c>
      <c r="AB37" s="106">
        <v>0</v>
      </c>
      <c r="AC37" s="106">
        <v>0</v>
      </c>
      <c r="AD37" s="106">
        <v>0</v>
      </c>
      <c r="AE37" s="106">
        <v>0</v>
      </c>
      <c r="AF37" s="108">
        <v>0</v>
      </c>
      <c r="AG37" s="108">
        <v>0</v>
      </c>
      <c r="AH37" s="108">
        <v>0</v>
      </c>
      <c r="AI37" s="108">
        <v>0</v>
      </c>
      <c r="AJ37" s="231"/>
      <c r="AK37" s="108">
        <v>0</v>
      </c>
      <c r="AL37" s="230">
        <f t="shared" si="14"/>
        <v>88</v>
      </c>
      <c r="AM37" s="230">
        <f t="shared" si="15"/>
        <v>226</v>
      </c>
      <c r="AN37" s="230">
        <f t="shared" si="16"/>
        <v>314</v>
      </c>
      <c r="AO37" s="109">
        <f t="shared" si="17"/>
        <v>0</v>
      </c>
      <c r="AP37" s="110">
        <f t="shared" si="190"/>
        <v>0</v>
      </c>
      <c r="AQ37" s="110">
        <f t="shared" si="18"/>
        <v>0</v>
      </c>
      <c r="AR37" s="110">
        <f t="shared" si="19"/>
        <v>0</v>
      </c>
      <c r="AS37" s="110">
        <f t="shared" si="20"/>
        <v>0</v>
      </c>
      <c r="AT37" s="110">
        <f t="shared" si="21"/>
        <v>0</v>
      </c>
      <c r="AU37" s="110">
        <f t="shared" si="22"/>
        <v>0</v>
      </c>
      <c r="AV37" s="110">
        <f t="shared" si="23"/>
        <v>0</v>
      </c>
      <c r="AW37" s="110">
        <f t="shared" si="24"/>
        <v>0</v>
      </c>
      <c r="AX37" s="110">
        <f t="shared" si="25"/>
        <v>0</v>
      </c>
      <c r="AY37" s="110">
        <f t="shared" si="26"/>
        <v>4929.1000000000004</v>
      </c>
      <c r="AZ37" s="110">
        <f t="shared" si="27"/>
        <v>4701</v>
      </c>
      <c r="BA37" s="110">
        <f t="shared" si="28"/>
        <v>2989.7</v>
      </c>
      <c r="BB37" s="110">
        <f t="shared" si="29"/>
        <v>1711.3</v>
      </c>
      <c r="BC37" s="110">
        <f t="shared" si="30"/>
        <v>228.1</v>
      </c>
      <c r="BD37" s="110">
        <f t="shared" si="31"/>
        <v>0</v>
      </c>
      <c r="BE37" s="110">
        <f t="shared" si="32"/>
        <v>0</v>
      </c>
      <c r="BF37" s="110">
        <f t="shared" si="33"/>
        <v>0</v>
      </c>
      <c r="BG37" s="110">
        <f t="shared" si="34"/>
        <v>0</v>
      </c>
      <c r="BH37" s="110">
        <f t="shared" si="35"/>
        <v>0</v>
      </c>
      <c r="BI37" s="110">
        <f t="shared" si="36"/>
        <v>0</v>
      </c>
      <c r="BJ37" s="110">
        <f t="shared" si="37"/>
        <v>0</v>
      </c>
      <c r="BK37" s="110">
        <f t="shared" si="38"/>
        <v>0</v>
      </c>
      <c r="BL37" s="110">
        <f t="shared" si="39"/>
        <v>0</v>
      </c>
      <c r="BM37" s="110">
        <f t="shared" si="40"/>
        <v>0</v>
      </c>
      <c r="BN37" s="110">
        <f t="shared" si="41"/>
        <v>0</v>
      </c>
      <c r="BO37" s="110">
        <f t="shared" si="42"/>
        <v>0</v>
      </c>
      <c r="BP37" s="110">
        <f t="shared" si="43"/>
        <v>0</v>
      </c>
      <c r="BQ37" s="110">
        <f t="shared" si="44"/>
        <v>0</v>
      </c>
      <c r="BR37" s="110">
        <f t="shared" si="45"/>
        <v>0</v>
      </c>
      <c r="BS37" s="110">
        <f t="shared" si="46"/>
        <v>10297.200000000001</v>
      </c>
      <c r="BT37" s="110">
        <f t="shared" si="47"/>
        <v>9708.5</v>
      </c>
      <c r="BU37" s="110">
        <f t="shared" si="48"/>
        <v>6174.3</v>
      </c>
      <c r="BV37" s="110">
        <f t="shared" si="49"/>
        <v>3534.2</v>
      </c>
      <c r="BW37" s="110">
        <f t="shared" si="50"/>
        <v>588.70000000000005</v>
      </c>
      <c r="BX37" s="110"/>
      <c r="BY37" s="110">
        <f t="shared" si="51"/>
        <v>0</v>
      </c>
      <c r="BZ37" s="110">
        <f t="shared" si="52"/>
        <v>0</v>
      </c>
      <c r="CA37" s="110">
        <f t="shared" si="53"/>
        <v>0</v>
      </c>
      <c r="CB37" s="110">
        <f t="shared" si="54"/>
        <v>0</v>
      </c>
      <c r="CC37" s="110">
        <f t="shared" si="55"/>
        <v>0</v>
      </c>
      <c r="CD37" s="110">
        <f t="shared" si="56"/>
        <v>0</v>
      </c>
      <c r="CE37" s="110">
        <f t="shared" si="57"/>
        <v>0</v>
      </c>
      <c r="CF37" s="110">
        <f t="shared" si="58"/>
        <v>0</v>
      </c>
      <c r="CG37" s="110">
        <f t="shared" si="59"/>
        <v>0</v>
      </c>
      <c r="CH37" s="229">
        <f t="shared" si="60"/>
        <v>0</v>
      </c>
      <c r="CI37" s="110">
        <f t="shared" si="61"/>
        <v>0</v>
      </c>
      <c r="CJ37" s="110">
        <f t="shared" si="62"/>
        <v>0</v>
      </c>
      <c r="CK37" s="110">
        <f t="shared" si="63"/>
        <v>0</v>
      </c>
      <c r="CL37" s="110">
        <f t="shared" si="64"/>
        <v>0</v>
      </c>
      <c r="CM37" s="229">
        <f t="shared" si="65"/>
        <v>0</v>
      </c>
      <c r="CN37" s="110">
        <f t="shared" si="66"/>
        <v>0</v>
      </c>
      <c r="CO37" s="110">
        <f t="shared" si="67"/>
        <v>0</v>
      </c>
      <c r="CP37" s="110">
        <f t="shared" si="68"/>
        <v>0</v>
      </c>
      <c r="CQ37" s="110">
        <f t="shared" si="69"/>
        <v>0</v>
      </c>
      <c r="CR37" s="229">
        <f t="shared" si="70"/>
        <v>0</v>
      </c>
      <c r="CS37" s="110">
        <f t="shared" si="71"/>
        <v>0</v>
      </c>
      <c r="CT37" s="110">
        <f t="shared" si="72"/>
        <v>0</v>
      </c>
      <c r="CU37" s="110">
        <f t="shared" si="73"/>
        <v>0</v>
      </c>
      <c r="CV37" s="110">
        <f t="shared" si="74"/>
        <v>0</v>
      </c>
      <c r="CW37" s="229">
        <f t="shared" si="75"/>
        <v>0</v>
      </c>
      <c r="CX37" s="110">
        <f t="shared" si="76"/>
        <v>0</v>
      </c>
      <c r="CY37" s="110">
        <f t="shared" si="77"/>
        <v>0</v>
      </c>
      <c r="CZ37" s="110">
        <f t="shared" si="78"/>
        <v>0</v>
      </c>
      <c r="DA37" s="110">
        <f t="shared" si="79"/>
        <v>0</v>
      </c>
      <c r="DB37" s="110">
        <f t="shared" si="80"/>
        <v>0</v>
      </c>
      <c r="DC37" s="110">
        <f t="shared" si="81"/>
        <v>0</v>
      </c>
      <c r="DD37" s="110">
        <f t="shared" si="82"/>
        <v>0</v>
      </c>
      <c r="DE37" s="110">
        <f t="shared" si="83"/>
        <v>0</v>
      </c>
      <c r="DF37" s="110">
        <f t="shared" si="84"/>
        <v>0</v>
      </c>
      <c r="DG37" s="110">
        <f t="shared" si="85"/>
        <v>0</v>
      </c>
      <c r="DH37" s="110">
        <f t="shared" si="86"/>
        <v>2115.4</v>
      </c>
      <c r="DI37" s="110">
        <f t="shared" si="87"/>
        <v>2053.1999999999998</v>
      </c>
      <c r="DJ37" s="110">
        <f t="shared" si="88"/>
        <v>1305.8</v>
      </c>
      <c r="DK37" s="110">
        <f t="shared" si="89"/>
        <v>747.4</v>
      </c>
      <c r="DL37" s="110">
        <f t="shared" si="90"/>
        <v>62.2</v>
      </c>
      <c r="DM37" s="110">
        <f t="shared" si="91"/>
        <v>0</v>
      </c>
      <c r="DN37" s="110">
        <f t="shared" si="92"/>
        <v>0</v>
      </c>
      <c r="DO37" s="110">
        <f t="shared" si="93"/>
        <v>0</v>
      </c>
      <c r="DP37" s="110">
        <f t="shared" si="94"/>
        <v>0</v>
      </c>
      <c r="DQ37" s="110">
        <f t="shared" si="95"/>
        <v>0</v>
      </c>
      <c r="DR37" s="110">
        <f t="shared" si="96"/>
        <v>0</v>
      </c>
      <c r="DS37" s="110">
        <f t="shared" si="97"/>
        <v>0</v>
      </c>
      <c r="DT37" s="110">
        <f t="shared" si="98"/>
        <v>0</v>
      </c>
      <c r="DU37" s="110">
        <f t="shared" si="99"/>
        <v>0</v>
      </c>
      <c r="DV37" s="110">
        <f t="shared" si="100"/>
        <v>0</v>
      </c>
      <c r="DW37" s="111">
        <f t="shared" si="101"/>
        <v>0</v>
      </c>
      <c r="DX37" s="112">
        <f t="shared" si="102"/>
        <v>0</v>
      </c>
      <c r="DY37" s="110">
        <f t="shared" si="103"/>
        <v>0</v>
      </c>
      <c r="DZ37" s="110">
        <f t="shared" si="104"/>
        <v>0</v>
      </c>
      <c r="EA37" s="112">
        <f t="shared" si="105"/>
        <v>0</v>
      </c>
      <c r="EB37" s="112">
        <f t="shared" si="106"/>
        <v>0</v>
      </c>
      <c r="EC37" s="112">
        <f t="shared" si="107"/>
        <v>0</v>
      </c>
      <c r="ED37" s="110">
        <f t="shared" si="108"/>
        <v>0</v>
      </c>
      <c r="EE37" s="110">
        <f t="shared" si="109"/>
        <v>0</v>
      </c>
      <c r="EF37" s="112">
        <f t="shared" si="110"/>
        <v>0</v>
      </c>
      <c r="EG37" s="112">
        <f t="shared" si="111"/>
        <v>0</v>
      </c>
      <c r="EH37" s="112">
        <f t="shared" si="112"/>
        <v>0</v>
      </c>
      <c r="EI37" s="110">
        <f t="shared" si="113"/>
        <v>0</v>
      </c>
      <c r="EJ37" s="110">
        <f t="shared" si="114"/>
        <v>0</v>
      </c>
      <c r="EK37" s="112">
        <f t="shared" si="115"/>
        <v>0</v>
      </c>
      <c r="EL37" s="112">
        <f t="shared" si="116"/>
        <v>0</v>
      </c>
      <c r="EM37" s="112">
        <f t="shared" si="117"/>
        <v>0</v>
      </c>
      <c r="EN37" s="110">
        <f t="shared" si="118"/>
        <v>0</v>
      </c>
      <c r="EO37" s="110">
        <f t="shared" si="119"/>
        <v>0</v>
      </c>
      <c r="EP37" s="112">
        <f t="shared" si="120"/>
        <v>0</v>
      </c>
      <c r="EQ37" s="112">
        <f t="shared" si="121"/>
        <v>0</v>
      </c>
      <c r="ER37" s="112">
        <f t="shared" si="122"/>
        <v>0</v>
      </c>
      <c r="ES37" s="110">
        <f t="shared" si="123"/>
        <v>0</v>
      </c>
      <c r="ET37" s="110">
        <f t="shared" si="124"/>
        <v>0</v>
      </c>
      <c r="EU37" s="112">
        <f t="shared" si="125"/>
        <v>0</v>
      </c>
      <c r="EV37" s="112">
        <f t="shared" si="126"/>
        <v>0</v>
      </c>
      <c r="EW37" s="112">
        <f t="shared" si="127"/>
        <v>0</v>
      </c>
      <c r="EX37" s="110">
        <f t="shared" si="128"/>
        <v>0</v>
      </c>
      <c r="EY37" s="110">
        <f t="shared" si="129"/>
        <v>0</v>
      </c>
      <c r="EZ37" s="112">
        <f t="shared" si="130"/>
        <v>0</v>
      </c>
      <c r="FA37" s="112">
        <f t="shared" si="131"/>
        <v>0</v>
      </c>
      <c r="FB37" s="112">
        <f t="shared" si="132"/>
        <v>0</v>
      </c>
      <c r="FC37" s="110">
        <f t="shared" si="133"/>
        <v>0</v>
      </c>
      <c r="FD37" s="110">
        <f t="shared" si="134"/>
        <v>0</v>
      </c>
      <c r="FE37" s="112">
        <f t="shared" si="135"/>
        <v>0</v>
      </c>
      <c r="FF37" s="112">
        <f t="shared" si="136"/>
        <v>0</v>
      </c>
      <c r="FG37" s="112">
        <f t="shared" si="137"/>
        <v>0</v>
      </c>
      <c r="FH37" s="110">
        <f t="shared" si="138"/>
        <v>0</v>
      </c>
      <c r="FI37" s="110">
        <f t="shared" si="139"/>
        <v>0</v>
      </c>
      <c r="FJ37" s="113">
        <f t="shared" si="140"/>
        <v>0</v>
      </c>
      <c r="FK37" s="228">
        <f t="shared" si="141"/>
        <v>0</v>
      </c>
      <c r="FL37" s="110">
        <f t="shared" si="142"/>
        <v>0</v>
      </c>
      <c r="FM37" s="110">
        <f t="shared" si="143"/>
        <v>0</v>
      </c>
      <c r="FN37" s="110">
        <f t="shared" si="144"/>
        <v>0</v>
      </c>
      <c r="FO37" s="110">
        <f t="shared" si="145"/>
        <v>0</v>
      </c>
      <c r="FP37" s="110">
        <f t="shared" si="146"/>
        <v>0</v>
      </c>
      <c r="FQ37" s="110">
        <f t="shared" si="147"/>
        <v>0</v>
      </c>
      <c r="FR37" s="110">
        <f t="shared" si="148"/>
        <v>0</v>
      </c>
      <c r="FS37" s="110">
        <f t="shared" si="149"/>
        <v>0</v>
      </c>
      <c r="FT37" s="110">
        <f t="shared" si="150"/>
        <v>0</v>
      </c>
      <c r="FU37" s="110">
        <f t="shared" si="151"/>
        <v>0</v>
      </c>
      <c r="FV37" s="110">
        <f t="shared" si="152"/>
        <v>0</v>
      </c>
      <c r="FW37" s="110">
        <f t="shared" si="153"/>
        <v>0</v>
      </c>
      <c r="FX37" s="110">
        <f t="shared" si="154"/>
        <v>0</v>
      </c>
      <c r="FY37" s="110">
        <f t="shared" si="155"/>
        <v>0</v>
      </c>
      <c r="FZ37" s="110">
        <f t="shared" si="156"/>
        <v>0</v>
      </c>
      <c r="GA37" s="110">
        <f t="shared" si="157"/>
        <v>0</v>
      </c>
      <c r="GB37" s="110">
        <f t="shared" si="158"/>
        <v>0</v>
      </c>
      <c r="GC37" s="110">
        <f t="shared" si="159"/>
        <v>0</v>
      </c>
      <c r="GD37" s="110">
        <f t="shared" si="160"/>
        <v>0</v>
      </c>
      <c r="GE37" s="110">
        <f t="shared" si="161"/>
        <v>0</v>
      </c>
      <c r="GF37" s="110">
        <f t="shared" si="162"/>
        <v>0</v>
      </c>
      <c r="GG37" s="110">
        <f t="shared" si="163"/>
        <v>0</v>
      </c>
      <c r="GH37" s="110">
        <f t="shared" si="164"/>
        <v>0</v>
      </c>
      <c r="GI37" s="110">
        <f t="shared" si="165"/>
        <v>0</v>
      </c>
      <c r="GJ37" s="110">
        <f t="shared" si="166"/>
        <v>0</v>
      </c>
      <c r="GK37" s="110">
        <f t="shared" si="167"/>
        <v>0</v>
      </c>
      <c r="GL37" s="110">
        <f t="shared" si="168"/>
        <v>0</v>
      </c>
      <c r="GM37" s="110">
        <f t="shared" si="169"/>
        <v>0</v>
      </c>
      <c r="GN37" s="110">
        <f t="shared" si="170"/>
        <v>0</v>
      </c>
      <c r="GO37" s="110">
        <f t="shared" si="171"/>
        <v>0</v>
      </c>
      <c r="GP37" s="110">
        <f t="shared" si="172"/>
        <v>0</v>
      </c>
      <c r="GQ37" s="110">
        <f t="shared" si="173"/>
        <v>0</v>
      </c>
      <c r="GR37" s="110">
        <f t="shared" si="174"/>
        <v>0</v>
      </c>
      <c r="GS37" s="110">
        <f t="shared" si="175"/>
        <v>0</v>
      </c>
      <c r="GT37" s="110">
        <f t="shared" si="176"/>
        <v>0</v>
      </c>
      <c r="GU37" s="110">
        <f t="shared" si="177"/>
        <v>0</v>
      </c>
      <c r="GV37" s="110">
        <f t="shared" si="178"/>
        <v>0</v>
      </c>
      <c r="GW37" s="110">
        <f t="shared" si="179"/>
        <v>0</v>
      </c>
      <c r="GX37" s="110">
        <f t="shared" si="180"/>
        <v>0</v>
      </c>
      <c r="GY37" s="227">
        <f t="shared" si="181"/>
        <v>17341.7</v>
      </c>
      <c r="GZ37" s="226">
        <f t="shared" si="182"/>
        <v>16462.7</v>
      </c>
      <c r="HA37" s="226">
        <f t="shared" si="183"/>
        <v>10469.799999999999</v>
      </c>
      <c r="HB37" s="226">
        <f t="shared" si="184"/>
        <v>5992.9</v>
      </c>
      <c r="HC37" s="226">
        <f t="shared" si="185"/>
        <v>36.4</v>
      </c>
      <c r="HD37" s="226">
        <f t="shared" si="186"/>
        <v>879</v>
      </c>
      <c r="HE37" s="115">
        <f t="shared" si="187"/>
        <v>314</v>
      </c>
      <c r="HF37" s="174">
        <v>310</v>
      </c>
      <c r="HG37" s="225">
        <f t="shared" si="1"/>
        <v>4</v>
      </c>
      <c r="HH37" s="252">
        <v>27.75</v>
      </c>
      <c r="HI37" s="224">
        <v>53</v>
      </c>
      <c r="HJ37" s="221">
        <f t="shared" si="2"/>
        <v>17341.7</v>
      </c>
      <c r="HK37" s="221">
        <f t="shared" si="3"/>
        <v>17394.7</v>
      </c>
      <c r="HL37" s="223">
        <f t="shared" si="4"/>
        <v>10522.8</v>
      </c>
      <c r="HM37" s="221">
        <f t="shared" si="188"/>
        <v>8082</v>
      </c>
      <c r="HN37" s="252">
        <v>25</v>
      </c>
      <c r="HO37" s="221">
        <f t="shared" si="5"/>
        <v>26940</v>
      </c>
      <c r="HP37" s="114">
        <v>16977.099999999999</v>
      </c>
      <c r="HQ37" s="114">
        <v>316.8</v>
      </c>
      <c r="HR37" s="114">
        <f t="shared" si="189"/>
        <v>16660.3</v>
      </c>
      <c r="HS37" s="220">
        <f t="shared" si="6"/>
        <v>417.6</v>
      </c>
      <c r="HT37" s="220">
        <f t="shared" si="7"/>
        <v>-263.8</v>
      </c>
      <c r="HU37" s="220">
        <f t="shared" si="8"/>
        <v>681.4</v>
      </c>
      <c r="HV37" s="210">
        <f t="shared" si="9"/>
        <v>0</v>
      </c>
      <c r="HW37" s="251"/>
      <c r="HX37" s="251">
        <v>-100</v>
      </c>
      <c r="HY37" s="221">
        <f t="shared" si="10"/>
        <v>17294.7</v>
      </c>
      <c r="HZ37" s="220">
        <f t="shared" si="11"/>
        <v>317.60000000000002</v>
      </c>
      <c r="IA37" s="221">
        <f t="shared" si="12"/>
        <v>7802.6</v>
      </c>
      <c r="IB37" s="221">
        <f t="shared" si="13"/>
        <v>26008.7</v>
      </c>
    </row>
    <row r="38" spans="1:310">
      <c r="A38" s="105" t="s">
        <v>221</v>
      </c>
      <c r="B38" s="105"/>
      <c r="C38" s="105"/>
      <c r="D38" s="232">
        <v>0</v>
      </c>
      <c r="E38" s="232">
        <v>0</v>
      </c>
      <c r="F38" s="231">
        <v>25</v>
      </c>
      <c r="G38" s="106">
        <v>0</v>
      </c>
      <c r="H38" s="231"/>
      <c r="I38" s="232">
        <v>0</v>
      </c>
      <c r="J38" s="231">
        <v>205</v>
      </c>
      <c r="K38" s="106">
        <v>0</v>
      </c>
      <c r="L38" s="231"/>
      <c r="M38" s="231"/>
      <c r="N38" s="231"/>
      <c r="O38" s="232">
        <v>0</v>
      </c>
      <c r="P38" s="106">
        <v>0</v>
      </c>
      <c r="Q38" s="231"/>
      <c r="R38" s="106">
        <v>0</v>
      </c>
      <c r="S38" s="231"/>
      <c r="T38" s="231"/>
      <c r="U38" s="231"/>
      <c r="V38" s="107">
        <v>0</v>
      </c>
      <c r="W38" s="119">
        <v>0</v>
      </c>
      <c r="X38" s="119">
        <v>0</v>
      </c>
      <c r="Y38" s="106">
        <v>0</v>
      </c>
      <c r="Z38" s="106">
        <v>0</v>
      </c>
      <c r="AA38" s="106">
        <v>0</v>
      </c>
      <c r="AB38" s="106">
        <v>0</v>
      </c>
      <c r="AC38" s="106">
        <v>0</v>
      </c>
      <c r="AD38" s="106">
        <v>0</v>
      </c>
      <c r="AE38" s="106">
        <v>0</v>
      </c>
      <c r="AF38" s="108">
        <v>0</v>
      </c>
      <c r="AG38" s="108">
        <v>0</v>
      </c>
      <c r="AH38" s="108">
        <v>0</v>
      </c>
      <c r="AI38" s="108">
        <v>0</v>
      </c>
      <c r="AJ38" s="231"/>
      <c r="AK38" s="108">
        <v>0</v>
      </c>
      <c r="AL38" s="230">
        <f t="shared" si="14"/>
        <v>25</v>
      </c>
      <c r="AM38" s="230">
        <f t="shared" si="15"/>
        <v>205</v>
      </c>
      <c r="AN38" s="230">
        <f t="shared" si="16"/>
        <v>230</v>
      </c>
      <c r="AO38" s="109">
        <f t="shared" si="17"/>
        <v>0</v>
      </c>
      <c r="AP38" s="110">
        <f t="shared" si="190"/>
        <v>0</v>
      </c>
      <c r="AQ38" s="110">
        <f t="shared" si="18"/>
        <v>0</v>
      </c>
      <c r="AR38" s="110">
        <f t="shared" si="19"/>
        <v>0</v>
      </c>
      <c r="AS38" s="110">
        <f t="shared" si="20"/>
        <v>0</v>
      </c>
      <c r="AT38" s="110">
        <f t="shared" si="21"/>
        <v>0</v>
      </c>
      <c r="AU38" s="110">
        <f t="shared" si="22"/>
        <v>0</v>
      </c>
      <c r="AV38" s="110">
        <f t="shared" si="23"/>
        <v>0</v>
      </c>
      <c r="AW38" s="110">
        <f t="shared" si="24"/>
        <v>0</v>
      </c>
      <c r="AX38" s="110">
        <f t="shared" si="25"/>
        <v>0</v>
      </c>
      <c r="AY38" s="110">
        <f t="shared" si="26"/>
        <v>1400.3</v>
      </c>
      <c r="AZ38" s="110">
        <f t="shared" si="27"/>
        <v>1335.5</v>
      </c>
      <c r="BA38" s="110">
        <f t="shared" si="28"/>
        <v>849.4</v>
      </c>
      <c r="BB38" s="110">
        <f t="shared" si="29"/>
        <v>486.1</v>
      </c>
      <c r="BC38" s="110">
        <f t="shared" si="30"/>
        <v>64.8</v>
      </c>
      <c r="BD38" s="110">
        <f t="shared" si="31"/>
        <v>0</v>
      </c>
      <c r="BE38" s="110">
        <f t="shared" si="32"/>
        <v>0</v>
      </c>
      <c r="BF38" s="110">
        <f t="shared" si="33"/>
        <v>0</v>
      </c>
      <c r="BG38" s="110">
        <f t="shared" si="34"/>
        <v>0</v>
      </c>
      <c r="BH38" s="110">
        <f t="shared" si="35"/>
        <v>0</v>
      </c>
      <c r="BI38" s="110">
        <f t="shared" si="36"/>
        <v>0</v>
      </c>
      <c r="BJ38" s="110">
        <f t="shared" si="37"/>
        <v>0</v>
      </c>
      <c r="BK38" s="110">
        <f t="shared" si="38"/>
        <v>0</v>
      </c>
      <c r="BL38" s="110">
        <f t="shared" si="39"/>
        <v>0</v>
      </c>
      <c r="BM38" s="110">
        <f t="shared" si="40"/>
        <v>0</v>
      </c>
      <c r="BN38" s="110">
        <f t="shared" si="41"/>
        <v>0</v>
      </c>
      <c r="BO38" s="110">
        <f t="shared" si="42"/>
        <v>0</v>
      </c>
      <c r="BP38" s="110">
        <f t="shared" si="43"/>
        <v>0</v>
      </c>
      <c r="BQ38" s="110">
        <f t="shared" si="44"/>
        <v>0</v>
      </c>
      <c r="BR38" s="110">
        <f t="shared" si="45"/>
        <v>0</v>
      </c>
      <c r="BS38" s="110">
        <f t="shared" si="46"/>
        <v>10100.1</v>
      </c>
      <c r="BT38" s="110">
        <f t="shared" si="47"/>
        <v>9522.7000000000007</v>
      </c>
      <c r="BU38" s="110">
        <f t="shared" si="48"/>
        <v>6056.1</v>
      </c>
      <c r="BV38" s="110">
        <f t="shared" si="49"/>
        <v>3466.6</v>
      </c>
      <c r="BW38" s="110">
        <f t="shared" si="50"/>
        <v>577.4</v>
      </c>
      <c r="BX38" s="110"/>
      <c r="BY38" s="110">
        <f t="shared" si="51"/>
        <v>0</v>
      </c>
      <c r="BZ38" s="110">
        <f t="shared" si="52"/>
        <v>0</v>
      </c>
      <c r="CA38" s="110">
        <f t="shared" si="53"/>
        <v>0</v>
      </c>
      <c r="CB38" s="110">
        <f t="shared" si="54"/>
        <v>0</v>
      </c>
      <c r="CC38" s="110">
        <f t="shared" si="55"/>
        <v>0</v>
      </c>
      <c r="CD38" s="110">
        <f t="shared" si="56"/>
        <v>0</v>
      </c>
      <c r="CE38" s="110">
        <f t="shared" si="57"/>
        <v>0</v>
      </c>
      <c r="CF38" s="110">
        <f t="shared" si="58"/>
        <v>0</v>
      </c>
      <c r="CG38" s="110">
        <f t="shared" si="59"/>
        <v>0</v>
      </c>
      <c r="CH38" s="229">
        <f t="shared" si="60"/>
        <v>0</v>
      </c>
      <c r="CI38" s="110">
        <f t="shared" si="61"/>
        <v>0</v>
      </c>
      <c r="CJ38" s="110">
        <f t="shared" si="62"/>
        <v>0</v>
      </c>
      <c r="CK38" s="110">
        <f t="shared" si="63"/>
        <v>0</v>
      </c>
      <c r="CL38" s="110">
        <f t="shared" si="64"/>
        <v>0</v>
      </c>
      <c r="CM38" s="229">
        <f t="shared" si="65"/>
        <v>0</v>
      </c>
      <c r="CN38" s="110">
        <f t="shared" si="66"/>
        <v>0</v>
      </c>
      <c r="CO38" s="110">
        <f t="shared" si="67"/>
        <v>0</v>
      </c>
      <c r="CP38" s="110">
        <f t="shared" si="68"/>
        <v>0</v>
      </c>
      <c r="CQ38" s="110">
        <f t="shared" si="69"/>
        <v>0</v>
      </c>
      <c r="CR38" s="229">
        <f t="shared" si="70"/>
        <v>0</v>
      </c>
      <c r="CS38" s="110">
        <f t="shared" si="71"/>
        <v>0</v>
      </c>
      <c r="CT38" s="110">
        <f t="shared" si="72"/>
        <v>0</v>
      </c>
      <c r="CU38" s="110">
        <f t="shared" si="73"/>
        <v>0</v>
      </c>
      <c r="CV38" s="110">
        <f t="shared" si="74"/>
        <v>0</v>
      </c>
      <c r="CW38" s="229">
        <f t="shared" si="75"/>
        <v>0</v>
      </c>
      <c r="CX38" s="110">
        <f t="shared" si="76"/>
        <v>0</v>
      </c>
      <c r="CY38" s="110">
        <f t="shared" si="77"/>
        <v>0</v>
      </c>
      <c r="CZ38" s="110">
        <f t="shared" si="78"/>
        <v>0</v>
      </c>
      <c r="DA38" s="110">
        <f t="shared" si="79"/>
        <v>0</v>
      </c>
      <c r="DB38" s="110">
        <f t="shared" si="80"/>
        <v>0</v>
      </c>
      <c r="DC38" s="110">
        <f t="shared" si="81"/>
        <v>0</v>
      </c>
      <c r="DD38" s="110">
        <f t="shared" si="82"/>
        <v>0</v>
      </c>
      <c r="DE38" s="110">
        <f t="shared" si="83"/>
        <v>0</v>
      </c>
      <c r="DF38" s="110">
        <f t="shared" si="84"/>
        <v>0</v>
      </c>
      <c r="DG38" s="110">
        <f t="shared" si="85"/>
        <v>0</v>
      </c>
      <c r="DH38" s="110">
        <f t="shared" si="86"/>
        <v>0</v>
      </c>
      <c r="DI38" s="110">
        <f t="shared" si="87"/>
        <v>0</v>
      </c>
      <c r="DJ38" s="110">
        <f t="shared" si="88"/>
        <v>0</v>
      </c>
      <c r="DK38" s="110">
        <f t="shared" si="89"/>
        <v>0</v>
      </c>
      <c r="DL38" s="110">
        <f t="shared" si="90"/>
        <v>0</v>
      </c>
      <c r="DM38" s="110">
        <f t="shared" si="91"/>
        <v>0</v>
      </c>
      <c r="DN38" s="110">
        <f t="shared" si="92"/>
        <v>0</v>
      </c>
      <c r="DO38" s="110">
        <f t="shared" si="93"/>
        <v>0</v>
      </c>
      <c r="DP38" s="110">
        <f t="shared" si="94"/>
        <v>0</v>
      </c>
      <c r="DQ38" s="110">
        <f t="shared" si="95"/>
        <v>0</v>
      </c>
      <c r="DR38" s="110">
        <f t="shared" si="96"/>
        <v>0</v>
      </c>
      <c r="DS38" s="110">
        <f t="shared" si="97"/>
        <v>0</v>
      </c>
      <c r="DT38" s="110">
        <f t="shared" si="98"/>
        <v>0</v>
      </c>
      <c r="DU38" s="110">
        <f t="shared" si="99"/>
        <v>0</v>
      </c>
      <c r="DV38" s="110">
        <f t="shared" si="100"/>
        <v>0</v>
      </c>
      <c r="DW38" s="111">
        <f t="shared" si="101"/>
        <v>0</v>
      </c>
      <c r="DX38" s="112">
        <f t="shared" si="102"/>
        <v>0</v>
      </c>
      <c r="DY38" s="110">
        <f t="shared" si="103"/>
        <v>0</v>
      </c>
      <c r="DZ38" s="110">
        <f t="shared" si="104"/>
        <v>0</v>
      </c>
      <c r="EA38" s="112">
        <f t="shared" si="105"/>
        <v>0</v>
      </c>
      <c r="EB38" s="112">
        <f t="shared" si="106"/>
        <v>0</v>
      </c>
      <c r="EC38" s="112">
        <f t="shared" si="107"/>
        <v>0</v>
      </c>
      <c r="ED38" s="110">
        <f t="shared" si="108"/>
        <v>0</v>
      </c>
      <c r="EE38" s="110">
        <f t="shared" si="109"/>
        <v>0</v>
      </c>
      <c r="EF38" s="112">
        <f t="shared" si="110"/>
        <v>0</v>
      </c>
      <c r="EG38" s="112">
        <f t="shared" si="111"/>
        <v>0</v>
      </c>
      <c r="EH38" s="112">
        <f t="shared" si="112"/>
        <v>0</v>
      </c>
      <c r="EI38" s="110">
        <f t="shared" si="113"/>
        <v>0</v>
      </c>
      <c r="EJ38" s="110">
        <f t="shared" si="114"/>
        <v>0</v>
      </c>
      <c r="EK38" s="112">
        <f t="shared" si="115"/>
        <v>0</v>
      </c>
      <c r="EL38" s="112">
        <f t="shared" si="116"/>
        <v>0</v>
      </c>
      <c r="EM38" s="112">
        <f t="shared" si="117"/>
        <v>0</v>
      </c>
      <c r="EN38" s="110">
        <f t="shared" si="118"/>
        <v>0</v>
      </c>
      <c r="EO38" s="110">
        <f t="shared" si="119"/>
        <v>0</v>
      </c>
      <c r="EP38" s="112">
        <f t="shared" si="120"/>
        <v>0</v>
      </c>
      <c r="EQ38" s="112">
        <f t="shared" si="121"/>
        <v>0</v>
      </c>
      <c r="ER38" s="112">
        <f t="shared" si="122"/>
        <v>0</v>
      </c>
      <c r="ES38" s="110">
        <f t="shared" si="123"/>
        <v>0</v>
      </c>
      <c r="ET38" s="110">
        <f t="shared" si="124"/>
        <v>0</v>
      </c>
      <c r="EU38" s="112">
        <f t="shared" si="125"/>
        <v>0</v>
      </c>
      <c r="EV38" s="112">
        <f t="shared" si="126"/>
        <v>0</v>
      </c>
      <c r="EW38" s="112">
        <f t="shared" si="127"/>
        <v>0</v>
      </c>
      <c r="EX38" s="110">
        <f t="shared" si="128"/>
        <v>0</v>
      </c>
      <c r="EY38" s="110">
        <f t="shared" si="129"/>
        <v>0</v>
      </c>
      <c r="EZ38" s="112">
        <f t="shared" si="130"/>
        <v>0</v>
      </c>
      <c r="FA38" s="112">
        <f t="shared" si="131"/>
        <v>0</v>
      </c>
      <c r="FB38" s="112">
        <f t="shared" si="132"/>
        <v>0</v>
      </c>
      <c r="FC38" s="110">
        <f t="shared" si="133"/>
        <v>0</v>
      </c>
      <c r="FD38" s="110">
        <f t="shared" si="134"/>
        <v>0</v>
      </c>
      <c r="FE38" s="112">
        <f t="shared" si="135"/>
        <v>0</v>
      </c>
      <c r="FF38" s="112">
        <f t="shared" si="136"/>
        <v>0</v>
      </c>
      <c r="FG38" s="112">
        <f t="shared" si="137"/>
        <v>0</v>
      </c>
      <c r="FH38" s="110">
        <f t="shared" si="138"/>
        <v>0</v>
      </c>
      <c r="FI38" s="110">
        <f t="shared" si="139"/>
        <v>0</v>
      </c>
      <c r="FJ38" s="113">
        <f t="shared" si="140"/>
        <v>0</v>
      </c>
      <c r="FK38" s="228">
        <f t="shared" si="141"/>
        <v>0</v>
      </c>
      <c r="FL38" s="110">
        <f t="shared" si="142"/>
        <v>0</v>
      </c>
      <c r="FM38" s="110">
        <f t="shared" si="143"/>
        <v>0</v>
      </c>
      <c r="FN38" s="110">
        <f t="shared" si="144"/>
        <v>0</v>
      </c>
      <c r="FO38" s="110">
        <f t="shared" si="145"/>
        <v>0</v>
      </c>
      <c r="FP38" s="110">
        <f t="shared" si="146"/>
        <v>0</v>
      </c>
      <c r="FQ38" s="110">
        <f t="shared" si="147"/>
        <v>0</v>
      </c>
      <c r="FR38" s="110">
        <f t="shared" si="148"/>
        <v>0</v>
      </c>
      <c r="FS38" s="110">
        <f t="shared" si="149"/>
        <v>0</v>
      </c>
      <c r="FT38" s="110">
        <f t="shared" si="150"/>
        <v>0</v>
      </c>
      <c r="FU38" s="110">
        <f t="shared" si="151"/>
        <v>0</v>
      </c>
      <c r="FV38" s="110">
        <f t="shared" si="152"/>
        <v>0</v>
      </c>
      <c r="FW38" s="110">
        <f t="shared" si="153"/>
        <v>0</v>
      </c>
      <c r="FX38" s="110">
        <f t="shared" si="154"/>
        <v>0</v>
      </c>
      <c r="FY38" s="110">
        <f t="shared" si="155"/>
        <v>0</v>
      </c>
      <c r="FZ38" s="110">
        <f t="shared" si="156"/>
        <v>0</v>
      </c>
      <c r="GA38" s="110">
        <f t="shared" si="157"/>
        <v>0</v>
      </c>
      <c r="GB38" s="110">
        <f t="shared" si="158"/>
        <v>0</v>
      </c>
      <c r="GC38" s="110">
        <f t="shared" si="159"/>
        <v>0</v>
      </c>
      <c r="GD38" s="110">
        <f t="shared" si="160"/>
        <v>0</v>
      </c>
      <c r="GE38" s="110">
        <f t="shared" si="161"/>
        <v>0</v>
      </c>
      <c r="GF38" s="110">
        <f t="shared" si="162"/>
        <v>0</v>
      </c>
      <c r="GG38" s="110">
        <f t="shared" si="163"/>
        <v>0</v>
      </c>
      <c r="GH38" s="110">
        <f t="shared" si="164"/>
        <v>0</v>
      </c>
      <c r="GI38" s="110">
        <f t="shared" si="165"/>
        <v>0</v>
      </c>
      <c r="GJ38" s="110">
        <f t="shared" si="166"/>
        <v>0</v>
      </c>
      <c r="GK38" s="110">
        <f t="shared" si="167"/>
        <v>0</v>
      </c>
      <c r="GL38" s="110">
        <f t="shared" si="168"/>
        <v>0</v>
      </c>
      <c r="GM38" s="110">
        <f t="shared" si="169"/>
        <v>0</v>
      </c>
      <c r="GN38" s="110">
        <f t="shared" si="170"/>
        <v>0</v>
      </c>
      <c r="GO38" s="110">
        <f t="shared" si="171"/>
        <v>0</v>
      </c>
      <c r="GP38" s="110">
        <f t="shared" si="172"/>
        <v>0</v>
      </c>
      <c r="GQ38" s="110">
        <f t="shared" si="173"/>
        <v>0</v>
      </c>
      <c r="GR38" s="110">
        <f t="shared" si="174"/>
        <v>0</v>
      </c>
      <c r="GS38" s="110">
        <f t="shared" si="175"/>
        <v>0</v>
      </c>
      <c r="GT38" s="110">
        <f t="shared" si="176"/>
        <v>0</v>
      </c>
      <c r="GU38" s="110">
        <f t="shared" si="177"/>
        <v>0</v>
      </c>
      <c r="GV38" s="110">
        <f t="shared" si="178"/>
        <v>0</v>
      </c>
      <c r="GW38" s="110">
        <f t="shared" si="179"/>
        <v>0</v>
      </c>
      <c r="GX38" s="110">
        <f t="shared" si="180"/>
        <v>0</v>
      </c>
      <c r="GY38" s="227">
        <f t="shared" si="181"/>
        <v>11500.4</v>
      </c>
      <c r="GZ38" s="226">
        <f t="shared" si="182"/>
        <v>10858.2</v>
      </c>
      <c r="HA38" s="226">
        <f t="shared" si="183"/>
        <v>6905.5</v>
      </c>
      <c r="HB38" s="226">
        <f t="shared" si="184"/>
        <v>3952.7</v>
      </c>
      <c r="HC38" s="226">
        <f t="shared" si="185"/>
        <v>36.4</v>
      </c>
      <c r="HD38" s="226">
        <f t="shared" si="186"/>
        <v>642.20000000000005</v>
      </c>
      <c r="HE38" s="115">
        <f t="shared" si="187"/>
        <v>230</v>
      </c>
      <c r="HF38" s="174">
        <v>238</v>
      </c>
      <c r="HG38" s="225">
        <f t="shared" si="1"/>
        <v>-8</v>
      </c>
      <c r="HH38" s="252">
        <v>18.5</v>
      </c>
      <c r="HI38" s="224">
        <v>35.299999999999997</v>
      </c>
      <c r="HJ38" s="221">
        <f t="shared" si="2"/>
        <v>11500.4</v>
      </c>
      <c r="HK38" s="221">
        <f t="shared" si="3"/>
        <v>11535.7</v>
      </c>
      <c r="HL38" s="223">
        <f t="shared" si="4"/>
        <v>6940.8</v>
      </c>
      <c r="HM38" s="221">
        <f t="shared" si="188"/>
        <v>5330.9</v>
      </c>
      <c r="HN38" s="252">
        <v>16.100000000000001</v>
      </c>
      <c r="HO38" s="221">
        <f t="shared" si="5"/>
        <v>27592.7</v>
      </c>
      <c r="HP38" s="114">
        <v>11885.2</v>
      </c>
      <c r="HQ38" s="114">
        <v>211.2</v>
      </c>
      <c r="HR38" s="114">
        <f t="shared" si="189"/>
        <v>11674</v>
      </c>
      <c r="HS38" s="220">
        <f t="shared" si="6"/>
        <v>-349.5</v>
      </c>
      <c r="HT38" s="220">
        <f t="shared" si="7"/>
        <v>-175.9</v>
      </c>
      <c r="HU38" s="220">
        <f t="shared" si="8"/>
        <v>-173.6</v>
      </c>
      <c r="HV38" s="210">
        <f t="shared" si="9"/>
        <v>0</v>
      </c>
      <c r="HW38" s="251"/>
      <c r="HX38" s="251"/>
      <c r="HY38" s="221">
        <f t="shared" si="10"/>
        <v>11535.7</v>
      </c>
      <c r="HZ38" s="220">
        <f t="shared" si="11"/>
        <v>-349.5</v>
      </c>
      <c r="IA38" s="221">
        <f t="shared" si="12"/>
        <v>5195.8</v>
      </c>
      <c r="IB38" s="221">
        <f t="shared" si="13"/>
        <v>26893.4</v>
      </c>
    </row>
    <row r="39" spans="1:310">
      <c r="A39" s="105" t="s">
        <v>222</v>
      </c>
      <c r="B39" s="105"/>
      <c r="C39" s="105"/>
      <c r="D39" s="232">
        <v>0</v>
      </c>
      <c r="E39" s="232">
        <v>0</v>
      </c>
      <c r="F39" s="231">
        <v>21</v>
      </c>
      <c r="G39" s="106">
        <v>0</v>
      </c>
      <c r="H39" s="231"/>
      <c r="I39" s="232">
        <v>0</v>
      </c>
      <c r="J39" s="231">
        <v>115</v>
      </c>
      <c r="K39" s="106">
        <v>0</v>
      </c>
      <c r="L39" s="231"/>
      <c r="M39" s="231"/>
      <c r="N39" s="231"/>
      <c r="O39" s="232">
        <v>0</v>
      </c>
      <c r="P39" s="106">
        <v>0</v>
      </c>
      <c r="Q39" s="231"/>
      <c r="R39" s="106">
        <v>0</v>
      </c>
      <c r="S39" s="231"/>
      <c r="T39" s="231"/>
      <c r="U39" s="231"/>
      <c r="V39" s="107">
        <v>0</v>
      </c>
      <c r="W39" s="119">
        <v>0</v>
      </c>
      <c r="X39" s="119">
        <v>0</v>
      </c>
      <c r="Y39" s="106">
        <v>0</v>
      </c>
      <c r="Z39" s="106">
        <v>0</v>
      </c>
      <c r="AA39" s="106">
        <v>0</v>
      </c>
      <c r="AB39" s="106">
        <v>0</v>
      </c>
      <c r="AC39" s="106">
        <v>0</v>
      </c>
      <c r="AD39" s="106">
        <v>0</v>
      </c>
      <c r="AE39" s="106">
        <v>0</v>
      </c>
      <c r="AF39" s="108">
        <v>0</v>
      </c>
      <c r="AG39" s="108">
        <v>0</v>
      </c>
      <c r="AH39" s="108">
        <v>0</v>
      </c>
      <c r="AI39" s="108">
        <v>0</v>
      </c>
      <c r="AJ39" s="231"/>
      <c r="AK39" s="108">
        <v>0</v>
      </c>
      <c r="AL39" s="230">
        <f t="shared" si="14"/>
        <v>21</v>
      </c>
      <c r="AM39" s="230">
        <f t="shared" si="15"/>
        <v>115</v>
      </c>
      <c r="AN39" s="230">
        <f t="shared" si="16"/>
        <v>136</v>
      </c>
      <c r="AO39" s="109">
        <f t="shared" si="17"/>
        <v>0</v>
      </c>
      <c r="AP39" s="110">
        <f t="shared" si="190"/>
        <v>0</v>
      </c>
      <c r="AQ39" s="110">
        <f t="shared" si="18"/>
        <v>0</v>
      </c>
      <c r="AR39" s="110">
        <f t="shared" si="19"/>
        <v>0</v>
      </c>
      <c r="AS39" s="110">
        <f t="shared" si="20"/>
        <v>0</v>
      </c>
      <c r="AT39" s="110">
        <f t="shared" si="21"/>
        <v>0</v>
      </c>
      <c r="AU39" s="110">
        <f t="shared" si="22"/>
        <v>0</v>
      </c>
      <c r="AV39" s="110">
        <f t="shared" si="23"/>
        <v>0</v>
      </c>
      <c r="AW39" s="110">
        <f t="shared" si="24"/>
        <v>0</v>
      </c>
      <c r="AX39" s="110">
        <f t="shared" si="25"/>
        <v>0</v>
      </c>
      <c r="AY39" s="110">
        <f t="shared" si="26"/>
        <v>1176.3</v>
      </c>
      <c r="AZ39" s="110">
        <f t="shared" si="27"/>
        <v>1121.8</v>
      </c>
      <c r="BA39" s="110">
        <f t="shared" si="28"/>
        <v>713.5</v>
      </c>
      <c r="BB39" s="110">
        <f t="shared" si="29"/>
        <v>408.3</v>
      </c>
      <c r="BC39" s="110">
        <f t="shared" si="30"/>
        <v>54.5</v>
      </c>
      <c r="BD39" s="110">
        <f t="shared" si="31"/>
        <v>0</v>
      </c>
      <c r="BE39" s="110">
        <f t="shared" si="32"/>
        <v>0</v>
      </c>
      <c r="BF39" s="110">
        <f t="shared" si="33"/>
        <v>0</v>
      </c>
      <c r="BG39" s="110">
        <f t="shared" si="34"/>
        <v>0</v>
      </c>
      <c r="BH39" s="110">
        <f t="shared" si="35"/>
        <v>0</v>
      </c>
      <c r="BI39" s="110">
        <f t="shared" si="36"/>
        <v>0</v>
      </c>
      <c r="BJ39" s="110">
        <f t="shared" si="37"/>
        <v>0</v>
      </c>
      <c r="BK39" s="110">
        <f t="shared" si="38"/>
        <v>0</v>
      </c>
      <c r="BL39" s="110">
        <f t="shared" si="39"/>
        <v>0</v>
      </c>
      <c r="BM39" s="110">
        <f t="shared" si="40"/>
        <v>0</v>
      </c>
      <c r="BN39" s="110">
        <f t="shared" si="41"/>
        <v>0</v>
      </c>
      <c r="BO39" s="110">
        <f t="shared" si="42"/>
        <v>0</v>
      </c>
      <c r="BP39" s="110">
        <f t="shared" si="43"/>
        <v>0</v>
      </c>
      <c r="BQ39" s="110">
        <f t="shared" si="44"/>
        <v>0</v>
      </c>
      <c r="BR39" s="110">
        <f t="shared" si="45"/>
        <v>0</v>
      </c>
      <c r="BS39" s="110">
        <f t="shared" si="46"/>
        <v>5665.9</v>
      </c>
      <c r="BT39" s="110">
        <f t="shared" si="47"/>
        <v>5342</v>
      </c>
      <c r="BU39" s="110">
        <f t="shared" si="48"/>
        <v>3397.3</v>
      </c>
      <c r="BV39" s="110">
        <f t="shared" si="49"/>
        <v>1944.7</v>
      </c>
      <c r="BW39" s="110">
        <f t="shared" si="50"/>
        <v>323.89999999999998</v>
      </c>
      <c r="BX39" s="110"/>
      <c r="BY39" s="110">
        <f t="shared" si="51"/>
        <v>0</v>
      </c>
      <c r="BZ39" s="110">
        <f t="shared" si="52"/>
        <v>0</v>
      </c>
      <c r="CA39" s="110">
        <f t="shared" si="53"/>
        <v>0</v>
      </c>
      <c r="CB39" s="110">
        <f t="shared" si="54"/>
        <v>0</v>
      </c>
      <c r="CC39" s="110">
        <f t="shared" si="55"/>
        <v>0</v>
      </c>
      <c r="CD39" s="110">
        <f t="shared" si="56"/>
        <v>0</v>
      </c>
      <c r="CE39" s="110">
        <f t="shared" si="57"/>
        <v>0</v>
      </c>
      <c r="CF39" s="110">
        <f t="shared" si="58"/>
        <v>0</v>
      </c>
      <c r="CG39" s="110">
        <f t="shared" si="59"/>
        <v>0</v>
      </c>
      <c r="CH39" s="229">
        <f t="shared" si="60"/>
        <v>0</v>
      </c>
      <c r="CI39" s="110">
        <f t="shared" si="61"/>
        <v>0</v>
      </c>
      <c r="CJ39" s="110">
        <f t="shared" si="62"/>
        <v>0</v>
      </c>
      <c r="CK39" s="110">
        <f t="shared" si="63"/>
        <v>0</v>
      </c>
      <c r="CL39" s="110">
        <f t="shared" si="64"/>
        <v>0</v>
      </c>
      <c r="CM39" s="229">
        <f t="shared" si="65"/>
        <v>0</v>
      </c>
      <c r="CN39" s="110">
        <f t="shared" si="66"/>
        <v>0</v>
      </c>
      <c r="CO39" s="110">
        <f t="shared" si="67"/>
        <v>0</v>
      </c>
      <c r="CP39" s="110">
        <f t="shared" si="68"/>
        <v>0</v>
      </c>
      <c r="CQ39" s="110">
        <f t="shared" si="69"/>
        <v>0</v>
      </c>
      <c r="CR39" s="229">
        <f t="shared" si="70"/>
        <v>0</v>
      </c>
      <c r="CS39" s="110">
        <f t="shared" si="71"/>
        <v>0</v>
      </c>
      <c r="CT39" s="110">
        <f t="shared" si="72"/>
        <v>0</v>
      </c>
      <c r="CU39" s="110">
        <f t="shared" si="73"/>
        <v>0</v>
      </c>
      <c r="CV39" s="110">
        <f t="shared" si="74"/>
        <v>0</v>
      </c>
      <c r="CW39" s="229">
        <f t="shared" si="75"/>
        <v>0</v>
      </c>
      <c r="CX39" s="110">
        <f t="shared" si="76"/>
        <v>0</v>
      </c>
      <c r="CY39" s="110">
        <f t="shared" si="77"/>
        <v>0</v>
      </c>
      <c r="CZ39" s="110">
        <f t="shared" si="78"/>
        <v>0</v>
      </c>
      <c r="DA39" s="110">
        <f t="shared" si="79"/>
        <v>0</v>
      </c>
      <c r="DB39" s="110">
        <f t="shared" si="80"/>
        <v>0</v>
      </c>
      <c r="DC39" s="110">
        <f t="shared" si="81"/>
        <v>0</v>
      </c>
      <c r="DD39" s="110">
        <f t="shared" si="82"/>
        <v>0</v>
      </c>
      <c r="DE39" s="110">
        <f t="shared" si="83"/>
        <v>0</v>
      </c>
      <c r="DF39" s="110">
        <f t="shared" si="84"/>
        <v>0</v>
      </c>
      <c r="DG39" s="110">
        <f t="shared" si="85"/>
        <v>0</v>
      </c>
      <c r="DH39" s="110">
        <f t="shared" si="86"/>
        <v>0</v>
      </c>
      <c r="DI39" s="110">
        <f t="shared" si="87"/>
        <v>0</v>
      </c>
      <c r="DJ39" s="110">
        <f t="shared" si="88"/>
        <v>0</v>
      </c>
      <c r="DK39" s="110">
        <f t="shared" si="89"/>
        <v>0</v>
      </c>
      <c r="DL39" s="110">
        <f t="shared" si="90"/>
        <v>0</v>
      </c>
      <c r="DM39" s="110">
        <f t="shared" si="91"/>
        <v>0</v>
      </c>
      <c r="DN39" s="110">
        <f t="shared" si="92"/>
        <v>0</v>
      </c>
      <c r="DO39" s="110">
        <f t="shared" si="93"/>
        <v>0</v>
      </c>
      <c r="DP39" s="110">
        <f t="shared" si="94"/>
        <v>0</v>
      </c>
      <c r="DQ39" s="110">
        <f t="shared" si="95"/>
        <v>0</v>
      </c>
      <c r="DR39" s="110">
        <f t="shared" si="96"/>
        <v>0</v>
      </c>
      <c r="DS39" s="110">
        <f t="shared" si="97"/>
        <v>0</v>
      </c>
      <c r="DT39" s="110">
        <f t="shared" si="98"/>
        <v>0</v>
      </c>
      <c r="DU39" s="110">
        <f t="shared" si="99"/>
        <v>0</v>
      </c>
      <c r="DV39" s="110">
        <f t="shared" si="100"/>
        <v>0</v>
      </c>
      <c r="DW39" s="111">
        <f t="shared" si="101"/>
        <v>0</v>
      </c>
      <c r="DX39" s="112">
        <f t="shared" si="102"/>
        <v>0</v>
      </c>
      <c r="DY39" s="110">
        <f t="shared" si="103"/>
        <v>0</v>
      </c>
      <c r="DZ39" s="110">
        <f t="shared" si="104"/>
        <v>0</v>
      </c>
      <c r="EA39" s="112">
        <f t="shared" si="105"/>
        <v>0</v>
      </c>
      <c r="EB39" s="112">
        <f t="shared" si="106"/>
        <v>0</v>
      </c>
      <c r="EC39" s="112">
        <f t="shared" si="107"/>
        <v>0</v>
      </c>
      <c r="ED39" s="110">
        <f t="shared" si="108"/>
        <v>0</v>
      </c>
      <c r="EE39" s="110">
        <f t="shared" si="109"/>
        <v>0</v>
      </c>
      <c r="EF39" s="112">
        <f t="shared" si="110"/>
        <v>0</v>
      </c>
      <c r="EG39" s="112">
        <f t="shared" si="111"/>
        <v>0</v>
      </c>
      <c r="EH39" s="112">
        <f t="shared" si="112"/>
        <v>0</v>
      </c>
      <c r="EI39" s="110">
        <f t="shared" si="113"/>
        <v>0</v>
      </c>
      <c r="EJ39" s="110">
        <f t="shared" si="114"/>
        <v>0</v>
      </c>
      <c r="EK39" s="112">
        <f t="shared" si="115"/>
        <v>0</v>
      </c>
      <c r="EL39" s="112">
        <f t="shared" si="116"/>
        <v>0</v>
      </c>
      <c r="EM39" s="112">
        <f t="shared" si="117"/>
        <v>0</v>
      </c>
      <c r="EN39" s="110">
        <f t="shared" si="118"/>
        <v>0</v>
      </c>
      <c r="EO39" s="110">
        <f t="shared" si="119"/>
        <v>0</v>
      </c>
      <c r="EP39" s="112">
        <f t="shared" si="120"/>
        <v>0</v>
      </c>
      <c r="EQ39" s="112">
        <f t="shared" si="121"/>
        <v>0</v>
      </c>
      <c r="ER39" s="112">
        <f t="shared" si="122"/>
        <v>0</v>
      </c>
      <c r="ES39" s="110">
        <f t="shared" si="123"/>
        <v>0</v>
      </c>
      <c r="ET39" s="110">
        <f t="shared" si="124"/>
        <v>0</v>
      </c>
      <c r="EU39" s="112">
        <f t="shared" si="125"/>
        <v>0</v>
      </c>
      <c r="EV39" s="112">
        <f t="shared" si="126"/>
        <v>0</v>
      </c>
      <c r="EW39" s="112">
        <f t="shared" si="127"/>
        <v>0</v>
      </c>
      <c r="EX39" s="110">
        <f t="shared" si="128"/>
        <v>0</v>
      </c>
      <c r="EY39" s="110">
        <f t="shared" si="129"/>
        <v>0</v>
      </c>
      <c r="EZ39" s="112">
        <f t="shared" si="130"/>
        <v>0</v>
      </c>
      <c r="FA39" s="112">
        <f t="shared" si="131"/>
        <v>0</v>
      </c>
      <c r="FB39" s="112">
        <f t="shared" si="132"/>
        <v>0</v>
      </c>
      <c r="FC39" s="110">
        <f t="shared" si="133"/>
        <v>0</v>
      </c>
      <c r="FD39" s="110">
        <f t="shared" si="134"/>
        <v>0</v>
      </c>
      <c r="FE39" s="112">
        <f t="shared" si="135"/>
        <v>0</v>
      </c>
      <c r="FF39" s="112">
        <f t="shared" si="136"/>
        <v>0</v>
      </c>
      <c r="FG39" s="112">
        <f t="shared" si="137"/>
        <v>0</v>
      </c>
      <c r="FH39" s="110">
        <f t="shared" si="138"/>
        <v>0</v>
      </c>
      <c r="FI39" s="110">
        <f t="shared" si="139"/>
        <v>0</v>
      </c>
      <c r="FJ39" s="113">
        <f t="shared" si="140"/>
        <v>0</v>
      </c>
      <c r="FK39" s="228">
        <f t="shared" si="141"/>
        <v>0</v>
      </c>
      <c r="FL39" s="110">
        <f t="shared" si="142"/>
        <v>0</v>
      </c>
      <c r="FM39" s="110">
        <f t="shared" si="143"/>
        <v>0</v>
      </c>
      <c r="FN39" s="110">
        <f t="shared" si="144"/>
        <v>0</v>
      </c>
      <c r="FO39" s="110">
        <f t="shared" si="145"/>
        <v>0</v>
      </c>
      <c r="FP39" s="110">
        <f t="shared" si="146"/>
        <v>0</v>
      </c>
      <c r="FQ39" s="110">
        <f t="shared" si="147"/>
        <v>0</v>
      </c>
      <c r="FR39" s="110">
        <f t="shared" si="148"/>
        <v>0</v>
      </c>
      <c r="FS39" s="110">
        <f t="shared" si="149"/>
        <v>0</v>
      </c>
      <c r="FT39" s="110">
        <f t="shared" si="150"/>
        <v>0</v>
      </c>
      <c r="FU39" s="110">
        <f t="shared" si="151"/>
        <v>0</v>
      </c>
      <c r="FV39" s="110">
        <f t="shared" si="152"/>
        <v>0</v>
      </c>
      <c r="FW39" s="110">
        <f t="shared" si="153"/>
        <v>0</v>
      </c>
      <c r="FX39" s="110">
        <f t="shared" si="154"/>
        <v>0</v>
      </c>
      <c r="FY39" s="110">
        <f t="shared" si="155"/>
        <v>0</v>
      </c>
      <c r="FZ39" s="110">
        <f t="shared" si="156"/>
        <v>0</v>
      </c>
      <c r="GA39" s="110">
        <f t="shared" si="157"/>
        <v>0</v>
      </c>
      <c r="GB39" s="110">
        <f t="shared" si="158"/>
        <v>0</v>
      </c>
      <c r="GC39" s="110">
        <f t="shared" si="159"/>
        <v>0</v>
      </c>
      <c r="GD39" s="110">
        <f t="shared" si="160"/>
        <v>0</v>
      </c>
      <c r="GE39" s="110">
        <f t="shared" si="161"/>
        <v>0</v>
      </c>
      <c r="GF39" s="110">
        <f t="shared" si="162"/>
        <v>0</v>
      </c>
      <c r="GG39" s="110">
        <f t="shared" si="163"/>
        <v>0</v>
      </c>
      <c r="GH39" s="110">
        <f t="shared" si="164"/>
        <v>0</v>
      </c>
      <c r="GI39" s="110">
        <f t="shared" si="165"/>
        <v>0</v>
      </c>
      <c r="GJ39" s="110">
        <f t="shared" si="166"/>
        <v>0</v>
      </c>
      <c r="GK39" s="110">
        <f t="shared" si="167"/>
        <v>0</v>
      </c>
      <c r="GL39" s="110">
        <f t="shared" si="168"/>
        <v>0</v>
      </c>
      <c r="GM39" s="110">
        <f t="shared" si="169"/>
        <v>0</v>
      </c>
      <c r="GN39" s="110">
        <f t="shared" si="170"/>
        <v>0</v>
      </c>
      <c r="GO39" s="110">
        <f t="shared" si="171"/>
        <v>0</v>
      </c>
      <c r="GP39" s="110">
        <f t="shared" si="172"/>
        <v>0</v>
      </c>
      <c r="GQ39" s="110">
        <f t="shared" si="173"/>
        <v>0</v>
      </c>
      <c r="GR39" s="110">
        <f t="shared" si="174"/>
        <v>0</v>
      </c>
      <c r="GS39" s="110">
        <f t="shared" si="175"/>
        <v>0</v>
      </c>
      <c r="GT39" s="110">
        <f t="shared" si="176"/>
        <v>0</v>
      </c>
      <c r="GU39" s="110">
        <f t="shared" si="177"/>
        <v>0</v>
      </c>
      <c r="GV39" s="110">
        <f t="shared" si="178"/>
        <v>0</v>
      </c>
      <c r="GW39" s="110">
        <f t="shared" si="179"/>
        <v>0</v>
      </c>
      <c r="GX39" s="110">
        <f t="shared" si="180"/>
        <v>0</v>
      </c>
      <c r="GY39" s="227">
        <f t="shared" si="181"/>
        <v>6842.2</v>
      </c>
      <c r="GZ39" s="226">
        <f t="shared" si="182"/>
        <v>6463.8</v>
      </c>
      <c r="HA39" s="226">
        <f t="shared" si="183"/>
        <v>4110.8</v>
      </c>
      <c r="HB39" s="226">
        <f t="shared" si="184"/>
        <v>2353</v>
      </c>
      <c r="HC39" s="226">
        <f t="shared" si="185"/>
        <v>36.4</v>
      </c>
      <c r="HD39" s="226">
        <f t="shared" si="186"/>
        <v>378.4</v>
      </c>
      <c r="HE39" s="115">
        <f t="shared" si="187"/>
        <v>136</v>
      </c>
      <c r="HF39" s="174">
        <v>198</v>
      </c>
      <c r="HG39" s="225">
        <f t="shared" si="1"/>
        <v>-62</v>
      </c>
      <c r="HH39" s="252">
        <v>15</v>
      </c>
      <c r="HI39" s="224">
        <v>28.6</v>
      </c>
      <c r="HJ39" s="221">
        <f t="shared" si="2"/>
        <v>6842.2</v>
      </c>
      <c r="HK39" s="221">
        <f t="shared" si="3"/>
        <v>6870.8</v>
      </c>
      <c r="HL39" s="223">
        <f t="shared" si="4"/>
        <v>4139.3999999999996</v>
      </c>
      <c r="HM39" s="221">
        <f t="shared" si="188"/>
        <v>3179.3</v>
      </c>
      <c r="HN39" s="252">
        <v>13.5</v>
      </c>
      <c r="HO39" s="221">
        <f t="shared" si="5"/>
        <v>19625.3</v>
      </c>
      <c r="HP39" s="114">
        <v>10019</v>
      </c>
      <c r="HQ39" s="114">
        <v>171.3</v>
      </c>
      <c r="HR39" s="114">
        <f t="shared" si="189"/>
        <v>9847.7000000000007</v>
      </c>
      <c r="HS39" s="220">
        <f t="shared" si="6"/>
        <v>-3148.2</v>
      </c>
      <c r="HT39" s="220">
        <f t="shared" si="7"/>
        <v>-142.69999999999999</v>
      </c>
      <c r="HU39" s="220">
        <f t="shared" si="8"/>
        <v>-3005.5</v>
      </c>
      <c r="HV39" s="210">
        <f t="shared" si="9"/>
        <v>0</v>
      </c>
      <c r="HW39" s="251"/>
      <c r="HX39" s="251"/>
      <c r="HY39" s="221">
        <f t="shared" si="10"/>
        <v>6870.8</v>
      </c>
      <c r="HZ39" s="220">
        <f t="shared" si="11"/>
        <v>-3148.2</v>
      </c>
      <c r="IA39" s="221">
        <f t="shared" si="12"/>
        <v>3069.7</v>
      </c>
      <c r="IB39" s="221">
        <f t="shared" si="13"/>
        <v>18948.8</v>
      </c>
    </row>
    <row r="40" spans="1:310" ht="31.5">
      <c r="A40" s="105" t="s">
        <v>223</v>
      </c>
      <c r="B40" s="105"/>
      <c r="C40" s="105"/>
      <c r="D40" s="232">
        <v>0</v>
      </c>
      <c r="E40" s="232">
        <v>0</v>
      </c>
      <c r="F40" s="231">
        <v>23</v>
      </c>
      <c r="G40" s="106">
        <v>0</v>
      </c>
      <c r="H40" s="231"/>
      <c r="I40" s="232">
        <v>0</v>
      </c>
      <c r="J40" s="231">
        <v>128</v>
      </c>
      <c r="K40" s="106">
        <v>0</v>
      </c>
      <c r="L40" s="231"/>
      <c r="M40" s="231"/>
      <c r="N40" s="231"/>
      <c r="O40" s="232">
        <v>0</v>
      </c>
      <c r="P40" s="106">
        <v>0</v>
      </c>
      <c r="Q40" s="231"/>
      <c r="R40" s="106">
        <v>0</v>
      </c>
      <c r="S40" s="231"/>
      <c r="T40" s="231"/>
      <c r="U40" s="231"/>
      <c r="V40" s="107">
        <v>0</v>
      </c>
      <c r="W40" s="119">
        <v>0</v>
      </c>
      <c r="X40" s="119">
        <v>0</v>
      </c>
      <c r="Y40" s="106">
        <v>0</v>
      </c>
      <c r="Z40" s="106">
        <v>0</v>
      </c>
      <c r="AA40" s="106">
        <v>0</v>
      </c>
      <c r="AB40" s="106">
        <v>0</v>
      </c>
      <c r="AC40" s="106">
        <v>0</v>
      </c>
      <c r="AD40" s="106">
        <v>0</v>
      </c>
      <c r="AE40" s="106">
        <v>0</v>
      </c>
      <c r="AF40" s="108">
        <v>0</v>
      </c>
      <c r="AG40" s="108">
        <v>0</v>
      </c>
      <c r="AH40" s="108">
        <v>0</v>
      </c>
      <c r="AI40" s="108">
        <v>0</v>
      </c>
      <c r="AJ40" s="231"/>
      <c r="AK40" s="108">
        <v>0</v>
      </c>
      <c r="AL40" s="230">
        <f t="shared" si="14"/>
        <v>23</v>
      </c>
      <c r="AM40" s="230">
        <f t="shared" si="15"/>
        <v>128</v>
      </c>
      <c r="AN40" s="230">
        <f t="shared" si="16"/>
        <v>151</v>
      </c>
      <c r="AO40" s="109">
        <f t="shared" si="17"/>
        <v>0</v>
      </c>
      <c r="AP40" s="110">
        <f t="shared" si="190"/>
        <v>0</v>
      </c>
      <c r="AQ40" s="110">
        <f t="shared" si="18"/>
        <v>0</v>
      </c>
      <c r="AR40" s="110">
        <f t="shared" si="19"/>
        <v>0</v>
      </c>
      <c r="AS40" s="110">
        <f t="shared" si="20"/>
        <v>0</v>
      </c>
      <c r="AT40" s="110">
        <f t="shared" si="21"/>
        <v>0</v>
      </c>
      <c r="AU40" s="110">
        <f t="shared" si="22"/>
        <v>0</v>
      </c>
      <c r="AV40" s="110">
        <f t="shared" si="23"/>
        <v>0</v>
      </c>
      <c r="AW40" s="110">
        <f t="shared" si="24"/>
        <v>0</v>
      </c>
      <c r="AX40" s="110">
        <f t="shared" si="25"/>
        <v>0</v>
      </c>
      <c r="AY40" s="110">
        <f t="shared" si="26"/>
        <v>1288.3</v>
      </c>
      <c r="AZ40" s="110">
        <f t="shared" si="27"/>
        <v>1228.7</v>
      </c>
      <c r="BA40" s="110">
        <f t="shared" si="28"/>
        <v>781.4</v>
      </c>
      <c r="BB40" s="110">
        <f t="shared" si="29"/>
        <v>447.3</v>
      </c>
      <c r="BC40" s="110">
        <f t="shared" si="30"/>
        <v>59.6</v>
      </c>
      <c r="BD40" s="110">
        <f t="shared" si="31"/>
        <v>0</v>
      </c>
      <c r="BE40" s="110">
        <f t="shared" si="32"/>
        <v>0</v>
      </c>
      <c r="BF40" s="110">
        <f t="shared" si="33"/>
        <v>0</v>
      </c>
      <c r="BG40" s="110">
        <f t="shared" si="34"/>
        <v>0</v>
      </c>
      <c r="BH40" s="110">
        <f t="shared" si="35"/>
        <v>0</v>
      </c>
      <c r="BI40" s="110">
        <f t="shared" si="36"/>
        <v>0</v>
      </c>
      <c r="BJ40" s="110">
        <f t="shared" si="37"/>
        <v>0</v>
      </c>
      <c r="BK40" s="110">
        <f t="shared" si="38"/>
        <v>0</v>
      </c>
      <c r="BL40" s="110">
        <f t="shared" si="39"/>
        <v>0</v>
      </c>
      <c r="BM40" s="110">
        <f t="shared" si="40"/>
        <v>0</v>
      </c>
      <c r="BN40" s="110">
        <f t="shared" si="41"/>
        <v>0</v>
      </c>
      <c r="BO40" s="110">
        <f t="shared" si="42"/>
        <v>0</v>
      </c>
      <c r="BP40" s="110">
        <f t="shared" si="43"/>
        <v>0</v>
      </c>
      <c r="BQ40" s="110">
        <f t="shared" si="44"/>
        <v>0</v>
      </c>
      <c r="BR40" s="110">
        <f t="shared" si="45"/>
        <v>0</v>
      </c>
      <c r="BS40" s="110">
        <f t="shared" si="46"/>
        <v>6306.4</v>
      </c>
      <c r="BT40" s="110">
        <f t="shared" si="47"/>
        <v>5945.9</v>
      </c>
      <c r="BU40" s="110">
        <f t="shared" si="48"/>
        <v>3781.4</v>
      </c>
      <c r="BV40" s="110">
        <f t="shared" si="49"/>
        <v>2164.5</v>
      </c>
      <c r="BW40" s="110">
        <f t="shared" si="50"/>
        <v>360.5</v>
      </c>
      <c r="BX40" s="110"/>
      <c r="BY40" s="110">
        <f t="shared" si="51"/>
        <v>0</v>
      </c>
      <c r="BZ40" s="110">
        <f t="shared" si="52"/>
        <v>0</v>
      </c>
      <c r="CA40" s="110">
        <f t="shared" si="53"/>
        <v>0</v>
      </c>
      <c r="CB40" s="110">
        <f t="shared" si="54"/>
        <v>0</v>
      </c>
      <c r="CC40" s="110">
        <f t="shared" si="55"/>
        <v>0</v>
      </c>
      <c r="CD40" s="110">
        <f t="shared" si="56"/>
        <v>0</v>
      </c>
      <c r="CE40" s="110">
        <f t="shared" si="57"/>
        <v>0</v>
      </c>
      <c r="CF40" s="110">
        <f t="shared" si="58"/>
        <v>0</v>
      </c>
      <c r="CG40" s="110">
        <f t="shared" si="59"/>
        <v>0</v>
      </c>
      <c r="CH40" s="229">
        <f t="shared" si="60"/>
        <v>0</v>
      </c>
      <c r="CI40" s="110">
        <f t="shared" si="61"/>
        <v>0</v>
      </c>
      <c r="CJ40" s="110">
        <f t="shared" si="62"/>
        <v>0</v>
      </c>
      <c r="CK40" s="110">
        <f t="shared" si="63"/>
        <v>0</v>
      </c>
      <c r="CL40" s="110">
        <f t="shared" si="64"/>
        <v>0</v>
      </c>
      <c r="CM40" s="229">
        <f t="shared" si="65"/>
        <v>0</v>
      </c>
      <c r="CN40" s="110">
        <f t="shared" si="66"/>
        <v>0</v>
      </c>
      <c r="CO40" s="110">
        <f t="shared" si="67"/>
        <v>0</v>
      </c>
      <c r="CP40" s="110">
        <f t="shared" si="68"/>
        <v>0</v>
      </c>
      <c r="CQ40" s="110">
        <f t="shared" si="69"/>
        <v>0</v>
      </c>
      <c r="CR40" s="229">
        <f t="shared" si="70"/>
        <v>0</v>
      </c>
      <c r="CS40" s="110">
        <f t="shared" si="71"/>
        <v>0</v>
      </c>
      <c r="CT40" s="110">
        <f t="shared" si="72"/>
        <v>0</v>
      </c>
      <c r="CU40" s="110">
        <f t="shared" si="73"/>
        <v>0</v>
      </c>
      <c r="CV40" s="110">
        <f t="shared" si="74"/>
        <v>0</v>
      </c>
      <c r="CW40" s="229">
        <f t="shared" si="75"/>
        <v>0</v>
      </c>
      <c r="CX40" s="110">
        <f t="shared" si="76"/>
        <v>0</v>
      </c>
      <c r="CY40" s="110">
        <f t="shared" si="77"/>
        <v>0</v>
      </c>
      <c r="CZ40" s="110">
        <f t="shared" si="78"/>
        <v>0</v>
      </c>
      <c r="DA40" s="110">
        <f t="shared" si="79"/>
        <v>0</v>
      </c>
      <c r="DB40" s="110">
        <f t="shared" si="80"/>
        <v>0</v>
      </c>
      <c r="DC40" s="110">
        <f t="shared" si="81"/>
        <v>0</v>
      </c>
      <c r="DD40" s="110">
        <f t="shared" si="82"/>
        <v>0</v>
      </c>
      <c r="DE40" s="110">
        <f t="shared" si="83"/>
        <v>0</v>
      </c>
      <c r="DF40" s="110">
        <f t="shared" si="84"/>
        <v>0</v>
      </c>
      <c r="DG40" s="110">
        <f t="shared" si="85"/>
        <v>0</v>
      </c>
      <c r="DH40" s="110">
        <f t="shared" si="86"/>
        <v>0</v>
      </c>
      <c r="DI40" s="110">
        <f t="shared" si="87"/>
        <v>0</v>
      </c>
      <c r="DJ40" s="110">
        <f t="shared" si="88"/>
        <v>0</v>
      </c>
      <c r="DK40" s="110">
        <f t="shared" si="89"/>
        <v>0</v>
      </c>
      <c r="DL40" s="110">
        <f t="shared" si="90"/>
        <v>0</v>
      </c>
      <c r="DM40" s="110">
        <f t="shared" si="91"/>
        <v>0</v>
      </c>
      <c r="DN40" s="110">
        <f t="shared" si="92"/>
        <v>0</v>
      </c>
      <c r="DO40" s="110">
        <f t="shared" si="93"/>
        <v>0</v>
      </c>
      <c r="DP40" s="110">
        <f t="shared" si="94"/>
        <v>0</v>
      </c>
      <c r="DQ40" s="110">
        <f t="shared" si="95"/>
        <v>0</v>
      </c>
      <c r="DR40" s="110">
        <f t="shared" si="96"/>
        <v>0</v>
      </c>
      <c r="DS40" s="110">
        <f t="shared" si="97"/>
        <v>0</v>
      </c>
      <c r="DT40" s="110">
        <f t="shared" si="98"/>
        <v>0</v>
      </c>
      <c r="DU40" s="110">
        <f t="shared" si="99"/>
        <v>0</v>
      </c>
      <c r="DV40" s="110">
        <f t="shared" si="100"/>
        <v>0</v>
      </c>
      <c r="DW40" s="111">
        <f t="shared" si="101"/>
        <v>0</v>
      </c>
      <c r="DX40" s="112">
        <f t="shared" si="102"/>
        <v>0</v>
      </c>
      <c r="DY40" s="110">
        <f t="shared" si="103"/>
        <v>0</v>
      </c>
      <c r="DZ40" s="110">
        <f t="shared" si="104"/>
        <v>0</v>
      </c>
      <c r="EA40" s="112">
        <f t="shared" si="105"/>
        <v>0</v>
      </c>
      <c r="EB40" s="112">
        <f t="shared" si="106"/>
        <v>0</v>
      </c>
      <c r="EC40" s="112">
        <f t="shared" si="107"/>
        <v>0</v>
      </c>
      <c r="ED40" s="110">
        <f t="shared" si="108"/>
        <v>0</v>
      </c>
      <c r="EE40" s="110">
        <f t="shared" si="109"/>
        <v>0</v>
      </c>
      <c r="EF40" s="112">
        <f t="shared" si="110"/>
        <v>0</v>
      </c>
      <c r="EG40" s="112">
        <f t="shared" si="111"/>
        <v>0</v>
      </c>
      <c r="EH40" s="112">
        <f t="shared" si="112"/>
        <v>0</v>
      </c>
      <c r="EI40" s="110">
        <f t="shared" si="113"/>
        <v>0</v>
      </c>
      <c r="EJ40" s="110">
        <f t="shared" si="114"/>
        <v>0</v>
      </c>
      <c r="EK40" s="112">
        <f t="shared" si="115"/>
        <v>0</v>
      </c>
      <c r="EL40" s="112">
        <f t="shared" si="116"/>
        <v>0</v>
      </c>
      <c r="EM40" s="112">
        <f t="shared" si="117"/>
        <v>0</v>
      </c>
      <c r="EN40" s="110">
        <f t="shared" si="118"/>
        <v>0</v>
      </c>
      <c r="EO40" s="110">
        <f t="shared" si="119"/>
        <v>0</v>
      </c>
      <c r="EP40" s="112">
        <f t="shared" si="120"/>
        <v>0</v>
      </c>
      <c r="EQ40" s="112">
        <f t="shared" si="121"/>
        <v>0</v>
      </c>
      <c r="ER40" s="112">
        <f t="shared" si="122"/>
        <v>0</v>
      </c>
      <c r="ES40" s="110">
        <f t="shared" si="123"/>
        <v>0</v>
      </c>
      <c r="ET40" s="110">
        <f t="shared" si="124"/>
        <v>0</v>
      </c>
      <c r="EU40" s="112">
        <f t="shared" si="125"/>
        <v>0</v>
      </c>
      <c r="EV40" s="112">
        <f t="shared" si="126"/>
        <v>0</v>
      </c>
      <c r="EW40" s="112">
        <f t="shared" si="127"/>
        <v>0</v>
      </c>
      <c r="EX40" s="110">
        <f t="shared" si="128"/>
        <v>0</v>
      </c>
      <c r="EY40" s="110">
        <f t="shared" si="129"/>
        <v>0</v>
      </c>
      <c r="EZ40" s="112">
        <f t="shared" si="130"/>
        <v>0</v>
      </c>
      <c r="FA40" s="112">
        <f t="shared" si="131"/>
        <v>0</v>
      </c>
      <c r="FB40" s="112">
        <f t="shared" si="132"/>
        <v>0</v>
      </c>
      <c r="FC40" s="110">
        <f t="shared" si="133"/>
        <v>0</v>
      </c>
      <c r="FD40" s="110">
        <f t="shared" si="134"/>
        <v>0</v>
      </c>
      <c r="FE40" s="112">
        <f t="shared" si="135"/>
        <v>0</v>
      </c>
      <c r="FF40" s="112">
        <f t="shared" si="136"/>
        <v>0</v>
      </c>
      <c r="FG40" s="112">
        <f t="shared" si="137"/>
        <v>0</v>
      </c>
      <c r="FH40" s="110">
        <f t="shared" si="138"/>
        <v>0</v>
      </c>
      <c r="FI40" s="110">
        <f t="shared" si="139"/>
        <v>0</v>
      </c>
      <c r="FJ40" s="113">
        <f t="shared" si="140"/>
        <v>0</v>
      </c>
      <c r="FK40" s="228">
        <f t="shared" si="141"/>
        <v>0</v>
      </c>
      <c r="FL40" s="110">
        <f t="shared" si="142"/>
        <v>0</v>
      </c>
      <c r="FM40" s="110">
        <f t="shared" si="143"/>
        <v>0</v>
      </c>
      <c r="FN40" s="110">
        <f t="shared" si="144"/>
        <v>0</v>
      </c>
      <c r="FO40" s="110">
        <f t="shared" si="145"/>
        <v>0</v>
      </c>
      <c r="FP40" s="110">
        <f t="shared" si="146"/>
        <v>0</v>
      </c>
      <c r="FQ40" s="110">
        <f t="shared" si="147"/>
        <v>0</v>
      </c>
      <c r="FR40" s="110">
        <f t="shared" si="148"/>
        <v>0</v>
      </c>
      <c r="FS40" s="110">
        <f t="shared" si="149"/>
        <v>0</v>
      </c>
      <c r="FT40" s="110">
        <f t="shared" si="150"/>
        <v>0</v>
      </c>
      <c r="FU40" s="110">
        <f t="shared" si="151"/>
        <v>0</v>
      </c>
      <c r="FV40" s="110">
        <f t="shared" si="152"/>
        <v>0</v>
      </c>
      <c r="FW40" s="110">
        <f t="shared" si="153"/>
        <v>0</v>
      </c>
      <c r="FX40" s="110">
        <f t="shared" si="154"/>
        <v>0</v>
      </c>
      <c r="FY40" s="110">
        <f t="shared" si="155"/>
        <v>0</v>
      </c>
      <c r="FZ40" s="110">
        <f t="shared" si="156"/>
        <v>0</v>
      </c>
      <c r="GA40" s="110">
        <f t="shared" si="157"/>
        <v>0</v>
      </c>
      <c r="GB40" s="110">
        <f t="shared" si="158"/>
        <v>0</v>
      </c>
      <c r="GC40" s="110">
        <f t="shared" si="159"/>
        <v>0</v>
      </c>
      <c r="GD40" s="110">
        <f t="shared" si="160"/>
        <v>0</v>
      </c>
      <c r="GE40" s="110">
        <f t="shared" si="161"/>
        <v>0</v>
      </c>
      <c r="GF40" s="110">
        <f t="shared" si="162"/>
        <v>0</v>
      </c>
      <c r="GG40" s="110">
        <f t="shared" si="163"/>
        <v>0</v>
      </c>
      <c r="GH40" s="110">
        <f t="shared" si="164"/>
        <v>0</v>
      </c>
      <c r="GI40" s="110">
        <f t="shared" si="165"/>
        <v>0</v>
      </c>
      <c r="GJ40" s="110">
        <f t="shared" si="166"/>
        <v>0</v>
      </c>
      <c r="GK40" s="110">
        <f t="shared" si="167"/>
        <v>0</v>
      </c>
      <c r="GL40" s="110">
        <f t="shared" si="168"/>
        <v>0</v>
      </c>
      <c r="GM40" s="110">
        <f t="shared" si="169"/>
        <v>0</v>
      </c>
      <c r="GN40" s="110">
        <f t="shared" si="170"/>
        <v>0</v>
      </c>
      <c r="GO40" s="110">
        <f t="shared" si="171"/>
        <v>0</v>
      </c>
      <c r="GP40" s="110">
        <f t="shared" si="172"/>
        <v>0</v>
      </c>
      <c r="GQ40" s="110">
        <f t="shared" si="173"/>
        <v>0</v>
      </c>
      <c r="GR40" s="110">
        <f t="shared" si="174"/>
        <v>0</v>
      </c>
      <c r="GS40" s="110">
        <f t="shared" si="175"/>
        <v>0</v>
      </c>
      <c r="GT40" s="110">
        <f t="shared" si="176"/>
        <v>0</v>
      </c>
      <c r="GU40" s="110">
        <f t="shared" si="177"/>
        <v>0</v>
      </c>
      <c r="GV40" s="110">
        <f t="shared" si="178"/>
        <v>0</v>
      </c>
      <c r="GW40" s="110">
        <f t="shared" si="179"/>
        <v>0</v>
      </c>
      <c r="GX40" s="110">
        <f t="shared" si="180"/>
        <v>0</v>
      </c>
      <c r="GY40" s="227">
        <f t="shared" si="181"/>
        <v>7594.7</v>
      </c>
      <c r="GZ40" s="226">
        <f t="shared" si="182"/>
        <v>7174.6</v>
      </c>
      <c r="HA40" s="226">
        <f t="shared" si="183"/>
        <v>4562.8</v>
      </c>
      <c r="HB40" s="226">
        <f t="shared" si="184"/>
        <v>2611.8000000000002</v>
      </c>
      <c r="HC40" s="226">
        <f t="shared" si="185"/>
        <v>36.4</v>
      </c>
      <c r="HD40" s="226">
        <f t="shared" si="186"/>
        <v>420.1</v>
      </c>
      <c r="HE40" s="115">
        <f t="shared" si="187"/>
        <v>151</v>
      </c>
      <c r="HF40" s="174">
        <v>143</v>
      </c>
      <c r="HG40" s="225">
        <f t="shared" si="1"/>
        <v>8</v>
      </c>
      <c r="HH40" s="252">
        <v>14.5</v>
      </c>
      <c r="HI40" s="224">
        <v>27.7</v>
      </c>
      <c r="HJ40" s="221">
        <f t="shared" si="2"/>
        <v>7594.7</v>
      </c>
      <c r="HK40" s="221">
        <f t="shared" si="3"/>
        <v>7622.4</v>
      </c>
      <c r="HL40" s="223">
        <f t="shared" si="4"/>
        <v>4590.5</v>
      </c>
      <c r="HM40" s="221">
        <f t="shared" si="188"/>
        <v>3525.7</v>
      </c>
      <c r="HN40" s="252">
        <v>10.3</v>
      </c>
      <c r="HO40" s="221">
        <f t="shared" si="5"/>
        <v>28525.1</v>
      </c>
      <c r="HP40" s="114">
        <v>7211.4</v>
      </c>
      <c r="HQ40" s="114">
        <v>165.6</v>
      </c>
      <c r="HR40" s="114">
        <f t="shared" si="189"/>
        <v>7045.8</v>
      </c>
      <c r="HS40" s="220">
        <f t="shared" si="6"/>
        <v>411</v>
      </c>
      <c r="HT40" s="220">
        <f t="shared" si="7"/>
        <v>-137.9</v>
      </c>
      <c r="HU40" s="220">
        <f t="shared" si="8"/>
        <v>548.9</v>
      </c>
      <c r="HV40" s="210">
        <f t="shared" si="9"/>
        <v>0</v>
      </c>
      <c r="HW40" s="251"/>
      <c r="HX40" s="251">
        <v>-100</v>
      </c>
      <c r="HY40" s="221">
        <f t="shared" si="10"/>
        <v>7522.4</v>
      </c>
      <c r="HZ40" s="220">
        <f t="shared" si="11"/>
        <v>311</v>
      </c>
      <c r="IA40" s="221">
        <f t="shared" si="12"/>
        <v>3343</v>
      </c>
      <c r="IB40" s="221">
        <f t="shared" si="13"/>
        <v>27046.9</v>
      </c>
    </row>
    <row r="41" spans="1:310" s="118" customFormat="1">
      <c r="A41" s="105" t="s">
        <v>152</v>
      </c>
      <c r="B41" s="105"/>
      <c r="C41" s="105"/>
      <c r="D41" s="232">
        <v>0</v>
      </c>
      <c r="E41" s="232">
        <v>0</v>
      </c>
      <c r="F41" s="231">
        <v>32</v>
      </c>
      <c r="G41" s="106">
        <v>0</v>
      </c>
      <c r="H41" s="231"/>
      <c r="I41" s="232">
        <v>0</v>
      </c>
      <c r="J41" s="231">
        <v>146</v>
      </c>
      <c r="K41" s="106">
        <v>0</v>
      </c>
      <c r="L41" s="231"/>
      <c r="M41" s="231"/>
      <c r="N41" s="231"/>
      <c r="O41" s="232">
        <v>0</v>
      </c>
      <c r="P41" s="106">
        <v>0</v>
      </c>
      <c r="Q41" s="231"/>
      <c r="R41" s="106">
        <v>0</v>
      </c>
      <c r="S41" s="231">
        <v>73</v>
      </c>
      <c r="T41" s="231"/>
      <c r="U41" s="231"/>
      <c r="V41" s="107">
        <v>0</v>
      </c>
      <c r="W41" s="119">
        <v>0</v>
      </c>
      <c r="X41" s="119">
        <v>0</v>
      </c>
      <c r="Y41" s="106">
        <v>0</v>
      </c>
      <c r="Z41" s="106">
        <v>0</v>
      </c>
      <c r="AA41" s="106">
        <v>0</v>
      </c>
      <c r="AB41" s="106">
        <v>0</v>
      </c>
      <c r="AC41" s="106">
        <v>0</v>
      </c>
      <c r="AD41" s="106">
        <v>0</v>
      </c>
      <c r="AE41" s="106">
        <v>0</v>
      </c>
      <c r="AF41" s="108">
        <v>0</v>
      </c>
      <c r="AG41" s="108">
        <v>0</v>
      </c>
      <c r="AH41" s="108">
        <v>0</v>
      </c>
      <c r="AI41" s="108">
        <v>0</v>
      </c>
      <c r="AJ41" s="231">
        <v>64</v>
      </c>
      <c r="AK41" s="108">
        <v>0</v>
      </c>
      <c r="AL41" s="230">
        <f t="shared" si="14"/>
        <v>32</v>
      </c>
      <c r="AM41" s="230">
        <f t="shared" si="15"/>
        <v>283</v>
      </c>
      <c r="AN41" s="230">
        <f t="shared" si="16"/>
        <v>315</v>
      </c>
      <c r="AO41" s="109">
        <f t="shared" si="17"/>
        <v>0</v>
      </c>
      <c r="AP41" s="110">
        <f t="shared" si="190"/>
        <v>0</v>
      </c>
      <c r="AQ41" s="110">
        <f t="shared" si="18"/>
        <v>0</v>
      </c>
      <c r="AR41" s="110">
        <f t="shared" si="19"/>
        <v>0</v>
      </c>
      <c r="AS41" s="110">
        <f t="shared" si="20"/>
        <v>0</v>
      </c>
      <c r="AT41" s="110">
        <f t="shared" si="21"/>
        <v>0</v>
      </c>
      <c r="AU41" s="110">
        <f t="shared" si="22"/>
        <v>0</v>
      </c>
      <c r="AV41" s="110">
        <f t="shared" si="23"/>
        <v>0</v>
      </c>
      <c r="AW41" s="110">
        <f t="shared" si="24"/>
        <v>0</v>
      </c>
      <c r="AX41" s="110">
        <f t="shared" si="25"/>
        <v>0</v>
      </c>
      <c r="AY41" s="110">
        <f t="shared" si="26"/>
        <v>1792.4</v>
      </c>
      <c r="AZ41" s="110">
        <f t="shared" si="27"/>
        <v>1709.4</v>
      </c>
      <c r="BA41" s="110">
        <f t="shared" si="28"/>
        <v>1087.2</v>
      </c>
      <c r="BB41" s="110">
        <f t="shared" si="29"/>
        <v>622.20000000000005</v>
      </c>
      <c r="BC41" s="110">
        <f t="shared" si="30"/>
        <v>83</v>
      </c>
      <c r="BD41" s="110">
        <f t="shared" si="31"/>
        <v>0</v>
      </c>
      <c r="BE41" s="110">
        <f t="shared" si="32"/>
        <v>0</v>
      </c>
      <c r="BF41" s="110">
        <f t="shared" si="33"/>
        <v>0</v>
      </c>
      <c r="BG41" s="110">
        <f t="shared" si="34"/>
        <v>0</v>
      </c>
      <c r="BH41" s="110">
        <f t="shared" si="35"/>
        <v>0</v>
      </c>
      <c r="BI41" s="110">
        <f t="shared" si="36"/>
        <v>0</v>
      </c>
      <c r="BJ41" s="110">
        <f t="shared" si="37"/>
        <v>0</v>
      </c>
      <c r="BK41" s="110">
        <f t="shared" si="38"/>
        <v>0</v>
      </c>
      <c r="BL41" s="110">
        <f t="shared" si="39"/>
        <v>0</v>
      </c>
      <c r="BM41" s="110">
        <f t="shared" si="40"/>
        <v>0</v>
      </c>
      <c r="BN41" s="110">
        <f t="shared" si="41"/>
        <v>0</v>
      </c>
      <c r="BO41" s="110">
        <f t="shared" si="42"/>
        <v>0</v>
      </c>
      <c r="BP41" s="110">
        <f t="shared" si="43"/>
        <v>0</v>
      </c>
      <c r="BQ41" s="110">
        <f t="shared" si="44"/>
        <v>0</v>
      </c>
      <c r="BR41" s="110">
        <f t="shared" si="45"/>
        <v>0</v>
      </c>
      <c r="BS41" s="110">
        <f t="shared" si="46"/>
        <v>7193.3</v>
      </c>
      <c r="BT41" s="110">
        <f t="shared" si="47"/>
        <v>6782</v>
      </c>
      <c r="BU41" s="110">
        <f t="shared" si="48"/>
        <v>4313.1000000000004</v>
      </c>
      <c r="BV41" s="110">
        <f t="shared" si="49"/>
        <v>2468.9</v>
      </c>
      <c r="BW41" s="110">
        <f t="shared" si="50"/>
        <v>411.3</v>
      </c>
      <c r="BX41" s="110"/>
      <c r="BY41" s="110">
        <f t="shared" si="51"/>
        <v>0</v>
      </c>
      <c r="BZ41" s="110">
        <f t="shared" si="52"/>
        <v>0</v>
      </c>
      <c r="CA41" s="110">
        <f t="shared" si="53"/>
        <v>0</v>
      </c>
      <c r="CB41" s="110">
        <f t="shared" si="54"/>
        <v>0</v>
      </c>
      <c r="CC41" s="110">
        <f t="shared" si="55"/>
        <v>0</v>
      </c>
      <c r="CD41" s="110">
        <f t="shared" si="56"/>
        <v>0</v>
      </c>
      <c r="CE41" s="110">
        <f t="shared" si="57"/>
        <v>0</v>
      </c>
      <c r="CF41" s="110">
        <f t="shared" si="58"/>
        <v>0</v>
      </c>
      <c r="CG41" s="110">
        <f t="shared" si="59"/>
        <v>0</v>
      </c>
      <c r="CH41" s="229">
        <f t="shared" si="60"/>
        <v>0</v>
      </c>
      <c r="CI41" s="110">
        <f t="shared" si="61"/>
        <v>0</v>
      </c>
      <c r="CJ41" s="110">
        <f t="shared" si="62"/>
        <v>0</v>
      </c>
      <c r="CK41" s="110">
        <f t="shared" si="63"/>
        <v>0</v>
      </c>
      <c r="CL41" s="110">
        <f t="shared" si="64"/>
        <v>0</v>
      </c>
      <c r="CM41" s="229">
        <f t="shared" si="65"/>
        <v>0</v>
      </c>
      <c r="CN41" s="110">
        <f t="shared" si="66"/>
        <v>0</v>
      </c>
      <c r="CO41" s="110">
        <f t="shared" si="67"/>
        <v>0</v>
      </c>
      <c r="CP41" s="110">
        <f t="shared" si="68"/>
        <v>0</v>
      </c>
      <c r="CQ41" s="110">
        <f t="shared" si="69"/>
        <v>0</v>
      </c>
      <c r="CR41" s="229">
        <f t="shared" si="70"/>
        <v>0</v>
      </c>
      <c r="CS41" s="110">
        <f t="shared" si="71"/>
        <v>0</v>
      </c>
      <c r="CT41" s="110">
        <f t="shared" si="72"/>
        <v>0</v>
      </c>
      <c r="CU41" s="110">
        <f t="shared" si="73"/>
        <v>0</v>
      </c>
      <c r="CV41" s="110">
        <f t="shared" si="74"/>
        <v>0</v>
      </c>
      <c r="CW41" s="229">
        <f t="shared" si="75"/>
        <v>0</v>
      </c>
      <c r="CX41" s="110">
        <f t="shared" si="76"/>
        <v>0</v>
      </c>
      <c r="CY41" s="110">
        <f t="shared" si="77"/>
        <v>0</v>
      </c>
      <c r="CZ41" s="110">
        <f t="shared" si="78"/>
        <v>0</v>
      </c>
      <c r="DA41" s="110">
        <f t="shared" si="79"/>
        <v>0</v>
      </c>
      <c r="DB41" s="110">
        <f t="shared" si="80"/>
        <v>0</v>
      </c>
      <c r="DC41" s="110">
        <f t="shared" si="81"/>
        <v>0</v>
      </c>
      <c r="DD41" s="110">
        <f t="shared" si="82"/>
        <v>0</v>
      </c>
      <c r="DE41" s="110">
        <f t="shared" si="83"/>
        <v>0</v>
      </c>
      <c r="DF41" s="110">
        <f t="shared" si="84"/>
        <v>0</v>
      </c>
      <c r="DG41" s="110">
        <f t="shared" si="85"/>
        <v>0</v>
      </c>
      <c r="DH41" s="110">
        <f t="shared" si="86"/>
        <v>9083.9</v>
      </c>
      <c r="DI41" s="110">
        <f t="shared" si="87"/>
        <v>8816.6</v>
      </c>
      <c r="DJ41" s="110">
        <f t="shared" si="88"/>
        <v>5607.1</v>
      </c>
      <c r="DK41" s="110">
        <f t="shared" si="89"/>
        <v>3209.5</v>
      </c>
      <c r="DL41" s="110">
        <f t="shared" si="90"/>
        <v>267.3</v>
      </c>
      <c r="DM41" s="110">
        <f t="shared" si="91"/>
        <v>0</v>
      </c>
      <c r="DN41" s="110">
        <f t="shared" si="92"/>
        <v>0</v>
      </c>
      <c r="DO41" s="110">
        <f t="shared" si="93"/>
        <v>0</v>
      </c>
      <c r="DP41" s="110">
        <f t="shared" si="94"/>
        <v>0</v>
      </c>
      <c r="DQ41" s="110">
        <f t="shared" si="95"/>
        <v>0</v>
      </c>
      <c r="DR41" s="110">
        <f t="shared" si="96"/>
        <v>0</v>
      </c>
      <c r="DS41" s="110">
        <f t="shared" si="97"/>
        <v>0</v>
      </c>
      <c r="DT41" s="110">
        <f t="shared" si="98"/>
        <v>0</v>
      </c>
      <c r="DU41" s="110">
        <f t="shared" si="99"/>
        <v>0</v>
      </c>
      <c r="DV41" s="110">
        <f t="shared" si="100"/>
        <v>0</v>
      </c>
      <c r="DW41" s="111">
        <f t="shared" si="101"/>
        <v>0</v>
      </c>
      <c r="DX41" s="112">
        <f t="shared" si="102"/>
        <v>0</v>
      </c>
      <c r="DY41" s="110">
        <f t="shared" si="103"/>
        <v>0</v>
      </c>
      <c r="DZ41" s="110">
        <f t="shared" si="104"/>
        <v>0</v>
      </c>
      <c r="EA41" s="112">
        <f t="shared" si="105"/>
        <v>0</v>
      </c>
      <c r="EB41" s="112">
        <f t="shared" si="106"/>
        <v>0</v>
      </c>
      <c r="EC41" s="112">
        <f t="shared" si="107"/>
        <v>0</v>
      </c>
      <c r="ED41" s="110">
        <f t="shared" si="108"/>
        <v>0</v>
      </c>
      <c r="EE41" s="110">
        <f t="shared" si="109"/>
        <v>0</v>
      </c>
      <c r="EF41" s="112">
        <f t="shared" si="110"/>
        <v>0</v>
      </c>
      <c r="EG41" s="112">
        <f t="shared" si="111"/>
        <v>0</v>
      </c>
      <c r="EH41" s="112">
        <f t="shared" si="112"/>
        <v>0</v>
      </c>
      <c r="EI41" s="110">
        <f t="shared" si="113"/>
        <v>0</v>
      </c>
      <c r="EJ41" s="110">
        <f t="shared" si="114"/>
        <v>0</v>
      </c>
      <c r="EK41" s="112">
        <f t="shared" si="115"/>
        <v>0</v>
      </c>
      <c r="EL41" s="112">
        <f t="shared" si="116"/>
        <v>0</v>
      </c>
      <c r="EM41" s="112">
        <f t="shared" si="117"/>
        <v>0</v>
      </c>
      <c r="EN41" s="110">
        <f t="shared" si="118"/>
        <v>0</v>
      </c>
      <c r="EO41" s="110">
        <f t="shared" si="119"/>
        <v>0</v>
      </c>
      <c r="EP41" s="112">
        <f t="shared" si="120"/>
        <v>0</v>
      </c>
      <c r="EQ41" s="112">
        <f t="shared" si="121"/>
        <v>0</v>
      </c>
      <c r="ER41" s="112">
        <f t="shared" si="122"/>
        <v>0</v>
      </c>
      <c r="ES41" s="110">
        <f t="shared" si="123"/>
        <v>0</v>
      </c>
      <c r="ET41" s="110">
        <f t="shared" si="124"/>
        <v>0</v>
      </c>
      <c r="EU41" s="112">
        <f t="shared" si="125"/>
        <v>0</v>
      </c>
      <c r="EV41" s="112">
        <f t="shared" si="126"/>
        <v>0</v>
      </c>
      <c r="EW41" s="112">
        <f t="shared" si="127"/>
        <v>0</v>
      </c>
      <c r="EX41" s="110">
        <f t="shared" si="128"/>
        <v>0</v>
      </c>
      <c r="EY41" s="110">
        <f t="shared" si="129"/>
        <v>0</v>
      </c>
      <c r="EZ41" s="112">
        <f t="shared" si="130"/>
        <v>0</v>
      </c>
      <c r="FA41" s="112">
        <f t="shared" si="131"/>
        <v>0</v>
      </c>
      <c r="FB41" s="112">
        <f t="shared" si="132"/>
        <v>0</v>
      </c>
      <c r="FC41" s="110">
        <f t="shared" si="133"/>
        <v>0</v>
      </c>
      <c r="FD41" s="110">
        <f t="shared" si="134"/>
        <v>0</v>
      </c>
      <c r="FE41" s="112">
        <f t="shared" si="135"/>
        <v>0</v>
      </c>
      <c r="FF41" s="112">
        <f t="shared" si="136"/>
        <v>0</v>
      </c>
      <c r="FG41" s="112">
        <f t="shared" si="137"/>
        <v>0</v>
      </c>
      <c r="FH41" s="110">
        <f t="shared" si="138"/>
        <v>0</v>
      </c>
      <c r="FI41" s="110">
        <f t="shared" si="139"/>
        <v>0</v>
      </c>
      <c r="FJ41" s="113">
        <f t="shared" si="140"/>
        <v>0</v>
      </c>
      <c r="FK41" s="228">
        <f t="shared" si="141"/>
        <v>0</v>
      </c>
      <c r="FL41" s="110">
        <f t="shared" si="142"/>
        <v>0</v>
      </c>
      <c r="FM41" s="110">
        <f t="shared" si="143"/>
        <v>0</v>
      </c>
      <c r="FN41" s="110">
        <f t="shared" si="144"/>
        <v>0</v>
      </c>
      <c r="FO41" s="110">
        <f t="shared" si="145"/>
        <v>0</v>
      </c>
      <c r="FP41" s="110">
        <f t="shared" si="146"/>
        <v>0</v>
      </c>
      <c r="FQ41" s="110">
        <f t="shared" si="147"/>
        <v>0</v>
      </c>
      <c r="FR41" s="110">
        <f t="shared" si="148"/>
        <v>0</v>
      </c>
      <c r="FS41" s="110">
        <f t="shared" si="149"/>
        <v>0</v>
      </c>
      <c r="FT41" s="110">
        <f t="shared" si="150"/>
        <v>0</v>
      </c>
      <c r="FU41" s="110">
        <f t="shared" si="151"/>
        <v>0</v>
      </c>
      <c r="FV41" s="110">
        <f t="shared" si="152"/>
        <v>0</v>
      </c>
      <c r="FW41" s="110">
        <f t="shared" si="153"/>
        <v>0</v>
      </c>
      <c r="FX41" s="110">
        <f t="shared" si="154"/>
        <v>0</v>
      </c>
      <c r="FY41" s="110">
        <f t="shared" si="155"/>
        <v>0</v>
      </c>
      <c r="FZ41" s="110">
        <f t="shared" si="156"/>
        <v>0</v>
      </c>
      <c r="GA41" s="110">
        <f t="shared" si="157"/>
        <v>0</v>
      </c>
      <c r="GB41" s="110">
        <f t="shared" si="158"/>
        <v>0</v>
      </c>
      <c r="GC41" s="110">
        <f t="shared" si="159"/>
        <v>0</v>
      </c>
      <c r="GD41" s="110">
        <f t="shared" si="160"/>
        <v>0</v>
      </c>
      <c r="GE41" s="110">
        <f t="shared" si="161"/>
        <v>0</v>
      </c>
      <c r="GF41" s="110">
        <f t="shared" si="162"/>
        <v>0</v>
      </c>
      <c r="GG41" s="110">
        <f t="shared" si="163"/>
        <v>0</v>
      </c>
      <c r="GH41" s="110">
        <f t="shared" si="164"/>
        <v>0</v>
      </c>
      <c r="GI41" s="110">
        <f t="shared" si="165"/>
        <v>0</v>
      </c>
      <c r="GJ41" s="110">
        <f t="shared" si="166"/>
        <v>0</v>
      </c>
      <c r="GK41" s="110">
        <f t="shared" si="167"/>
        <v>0</v>
      </c>
      <c r="GL41" s="110">
        <f t="shared" si="168"/>
        <v>0</v>
      </c>
      <c r="GM41" s="110">
        <f t="shared" si="169"/>
        <v>0</v>
      </c>
      <c r="GN41" s="110">
        <f t="shared" si="170"/>
        <v>0</v>
      </c>
      <c r="GO41" s="110">
        <f t="shared" si="171"/>
        <v>3626.2</v>
      </c>
      <c r="GP41" s="110">
        <f t="shared" si="172"/>
        <v>3418.9</v>
      </c>
      <c r="GQ41" s="110">
        <f t="shared" si="173"/>
        <v>2174.3000000000002</v>
      </c>
      <c r="GR41" s="110">
        <f t="shared" si="174"/>
        <v>1244.5999999999999</v>
      </c>
      <c r="GS41" s="110">
        <f t="shared" si="175"/>
        <v>207.3</v>
      </c>
      <c r="GT41" s="110">
        <f t="shared" si="176"/>
        <v>0</v>
      </c>
      <c r="GU41" s="110">
        <f t="shared" si="177"/>
        <v>0</v>
      </c>
      <c r="GV41" s="110">
        <f t="shared" si="178"/>
        <v>0</v>
      </c>
      <c r="GW41" s="110">
        <f t="shared" si="179"/>
        <v>0</v>
      </c>
      <c r="GX41" s="110">
        <f t="shared" si="180"/>
        <v>0</v>
      </c>
      <c r="GY41" s="227">
        <f t="shared" si="181"/>
        <v>21695.8</v>
      </c>
      <c r="GZ41" s="226">
        <f t="shared" si="182"/>
        <v>20726.900000000001</v>
      </c>
      <c r="HA41" s="226">
        <f t="shared" si="183"/>
        <v>13181.7</v>
      </c>
      <c r="HB41" s="226">
        <f t="shared" si="184"/>
        <v>7545.2</v>
      </c>
      <c r="HC41" s="226">
        <f t="shared" si="185"/>
        <v>36.4</v>
      </c>
      <c r="HD41" s="226">
        <f t="shared" si="186"/>
        <v>968.9</v>
      </c>
      <c r="HE41" s="115">
        <f t="shared" si="187"/>
        <v>315</v>
      </c>
      <c r="HF41" s="174">
        <v>313</v>
      </c>
      <c r="HG41" s="225">
        <f t="shared" ref="HG41:HG64" si="191">HE41-HF41</f>
        <v>2</v>
      </c>
      <c r="HH41" s="252">
        <v>36.25</v>
      </c>
      <c r="HI41" s="224">
        <v>69.2</v>
      </c>
      <c r="HJ41" s="221">
        <f t="shared" ref="HJ41:HJ64" si="192">GY41</f>
        <v>21695.8</v>
      </c>
      <c r="HK41" s="221">
        <f t="shared" ref="HK41:HK64" si="193">HI41+HJ41</f>
        <v>21765</v>
      </c>
      <c r="HL41" s="223">
        <f t="shared" ref="HL41:HL64" si="194">HA41+HI41</f>
        <v>13250.9</v>
      </c>
      <c r="HM41" s="221">
        <f t="shared" si="188"/>
        <v>10177.299999999999</v>
      </c>
      <c r="HN41" s="252">
        <v>32</v>
      </c>
      <c r="HO41" s="221">
        <f t="shared" ref="HO41:HO65" si="195">HM41/HN41/12*1000</f>
        <v>26503.4</v>
      </c>
      <c r="HP41" s="114">
        <v>21561.3</v>
      </c>
      <c r="HQ41" s="114">
        <v>413.9</v>
      </c>
      <c r="HR41" s="114">
        <f t="shared" si="189"/>
        <v>21147.4</v>
      </c>
      <c r="HS41" s="220">
        <f t="shared" ref="HS41:HS64" si="196">HK41-HP41</f>
        <v>203.7</v>
      </c>
      <c r="HT41" s="220">
        <f t="shared" ref="HT41:HT64" si="197">HI41-HQ41</f>
        <v>-344.7</v>
      </c>
      <c r="HU41" s="220">
        <f t="shared" ref="HU41:HU64" si="198">HJ41-HR41</f>
        <v>548.4</v>
      </c>
      <c r="HV41" s="210">
        <f t="shared" ref="HV41:HV65" si="199">HS41-HT41-HU41</f>
        <v>0</v>
      </c>
      <c r="HW41" s="251"/>
      <c r="HX41" s="251"/>
      <c r="HY41" s="221">
        <f t="shared" ref="HY41:HY64" si="200">HK41+HW41+HX41</f>
        <v>21765</v>
      </c>
      <c r="HZ41" s="220">
        <f t="shared" ref="HZ41:HZ64" si="201">HS41+HW41+HX41</f>
        <v>203.7</v>
      </c>
      <c r="IA41" s="221">
        <f t="shared" ref="IA41:IA64" si="202">(HL41+HT41+HW41+HX41)/1.302</f>
        <v>9912.6</v>
      </c>
      <c r="IB41" s="221">
        <f t="shared" ref="IB41:IB65" si="203">IA41/HN41/12*1000</f>
        <v>25814.1</v>
      </c>
      <c r="IC41" s="67"/>
      <c r="ID41" s="67"/>
      <c r="IE41" s="67"/>
      <c r="IF41" s="67"/>
      <c r="IG41" s="67"/>
      <c r="IH41" s="67"/>
      <c r="II41" s="67"/>
      <c r="IJ41" s="67"/>
      <c r="IK41" s="67"/>
      <c r="IL41" s="67"/>
      <c r="IM41" s="67"/>
      <c r="IN41" s="67"/>
      <c r="IO41" s="67"/>
      <c r="IP41" s="67"/>
      <c r="IQ41" s="67"/>
      <c r="IR41" s="67"/>
      <c r="IS41" s="67"/>
      <c r="IT41" s="67"/>
      <c r="IU41" s="67"/>
      <c r="IV41" s="67"/>
      <c r="IW41" s="67"/>
      <c r="IX41" s="67"/>
      <c r="IY41" s="67"/>
      <c r="IZ41" s="67"/>
      <c r="JA41" s="67"/>
      <c r="JB41" s="67"/>
      <c r="JC41" s="67"/>
      <c r="JD41" s="67"/>
      <c r="JE41" s="67"/>
      <c r="JF41" s="67"/>
      <c r="JG41" s="67"/>
      <c r="JH41" s="67"/>
      <c r="JI41" s="67"/>
      <c r="JJ41" s="67"/>
      <c r="JK41" s="67"/>
      <c r="JL41" s="67"/>
      <c r="JM41" s="67"/>
      <c r="JN41" s="67"/>
      <c r="JO41" s="67"/>
      <c r="JP41" s="67"/>
      <c r="JQ41" s="67"/>
      <c r="JR41" s="67"/>
      <c r="JS41" s="67"/>
      <c r="JT41" s="67"/>
      <c r="JU41" s="67"/>
      <c r="JV41" s="67"/>
      <c r="JW41" s="67"/>
      <c r="JX41" s="67"/>
      <c r="JY41" s="67"/>
      <c r="JZ41" s="67"/>
      <c r="KA41" s="67"/>
      <c r="KB41" s="67"/>
      <c r="KC41" s="67"/>
      <c r="KD41" s="67"/>
      <c r="KE41" s="67"/>
      <c r="KF41" s="67"/>
      <c r="KG41" s="67"/>
      <c r="KH41" s="67"/>
      <c r="KI41" s="67"/>
      <c r="KJ41" s="67"/>
      <c r="KK41" s="67"/>
      <c r="KL41" s="67"/>
      <c r="KM41" s="67"/>
      <c r="KN41" s="67"/>
      <c r="KO41" s="67"/>
      <c r="KP41" s="67"/>
      <c r="KQ41" s="67"/>
      <c r="KR41" s="67"/>
      <c r="KS41" s="67"/>
      <c r="KT41" s="67"/>
      <c r="KU41" s="67"/>
      <c r="KV41" s="67"/>
      <c r="KW41" s="67"/>
      <c r="KX41" s="67"/>
    </row>
    <row r="42" spans="1:310">
      <c r="A42" s="105" t="s">
        <v>153</v>
      </c>
      <c r="B42" s="105"/>
      <c r="C42" s="105"/>
      <c r="D42" s="232">
        <v>0</v>
      </c>
      <c r="E42" s="232">
        <v>0</v>
      </c>
      <c r="F42" s="231">
        <v>16</v>
      </c>
      <c r="G42" s="106">
        <v>0</v>
      </c>
      <c r="H42" s="231"/>
      <c r="I42" s="232">
        <v>0</v>
      </c>
      <c r="J42" s="231">
        <v>27</v>
      </c>
      <c r="K42" s="106">
        <v>0</v>
      </c>
      <c r="L42" s="231"/>
      <c r="M42" s="231"/>
      <c r="N42" s="231"/>
      <c r="O42" s="232">
        <v>0</v>
      </c>
      <c r="P42" s="106">
        <v>0</v>
      </c>
      <c r="Q42" s="231"/>
      <c r="R42" s="106">
        <v>0</v>
      </c>
      <c r="S42" s="231">
        <v>18</v>
      </c>
      <c r="T42" s="231"/>
      <c r="U42" s="231">
        <v>47</v>
      </c>
      <c r="V42" s="107">
        <v>0</v>
      </c>
      <c r="W42" s="119">
        <v>0</v>
      </c>
      <c r="X42" s="119">
        <v>0</v>
      </c>
      <c r="Y42" s="106">
        <v>0</v>
      </c>
      <c r="Z42" s="106">
        <v>0</v>
      </c>
      <c r="AA42" s="106">
        <v>0</v>
      </c>
      <c r="AB42" s="106">
        <v>0</v>
      </c>
      <c r="AC42" s="106">
        <v>0</v>
      </c>
      <c r="AD42" s="106">
        <v>0</v>
      </c>
      <c r="AE42" s="106">
        <v>0</v>
      </c>
      <c r="AF42" s="108">
        <v>0</v>
      </c>
      <c r="AG42" s="108">
        <v>0</v>
      </c>
      <c r="AH42" s="108">
        <v>0</v>
      </c>
      <c r="AI42" s="108">
        <v>0</v>
      </c>
      <c r="AJ42" s="231"/>
      <c r="AK42" s="108">
        <v>0</v>
      </c>
      <c r="AL42" s="230">
        <f t="shared" si="14"/>
        <v>16</v>
      </c>
      <c r="AM42" s="230">
        <f t="shared" si="15"/>
        <v>92</v>
      </c>
      <c r="AN42" s="230">
        <f t="shared" si="16"/>
        <v>108</v>
      </c>
      <c r="AO42" s="109">
        <f t="shared" si="17"/>
        <v>0</v>
      </c>
      <c r="AP42" s="110">
        <f t="shared" si="190"/>
        <v>0</v>
      </c>
      <c r="AQ42" s="110">
        <f t="shared" si="18"/>
        <v>0</v>
      </c>
      <c r="AR42" s="110">
        <f t="shared" si="19"/>
        <v>0</v>
      </c>
      <c r="AS42" s="110">
        <f t="shared" si="20"/>
        <v>0</v>
      </c>
      <c r="AT42" s="110">
        <f t="shared" si="21"/>
        <v>0</v>
      </c>
      <c r="AU42" s="110">
        <f t="shared" si="22"/>
        <v>0</v>
      </c>
      <c r="AV42" s="110">
        <f t="shared" si="23"/>
        <v>0</v>
      </c>
      <c r="AW42" s="110">
        <f t="shared" si="24"/>
        <v>0</v>
      </c>
      <c r="AX42" s="110">
        <f t="shared" si="25"/>
        <v>0</v>
      </c>
      <c r="AY42" s="110">
        <f t="shared" si="26"/>
        <v>896.2</v>
      </c>
      <c r="AZ42" s="110">
        <f t="shared" si="27"/>
        <v>854.7</v>
      </c>
      <c r="BA42" s="110">
        <f t="shared" si="28"/>
        <v>543.6</v>
      </c>
      <c r="BB42" s="110">
        <f t="shared" si="29"/>
        <v>311.10000000000002</v>
      </c>
      <c r="BC42" s="110">
        <f t="shared" si="30"/>
        <v>41.5</v>
      </c>
      <c r="BD42" s="110">
        <f t="shared" si="31"/>
        <v>0</v>
      </c>
      <c r="BE42" s="110">
        <f t="shared" si="32"/>
        <v>0</v>
      </c>
      <c r="BF42" s="110">
        <f t="shared" si="33"/>
        <v>0</v>
      </c>
      <c r="BG42" s="110">
        <f t="shared" si="34"/>
        <v>0</v>
      </c>
      <c r="BH42" s="110">
        <f t="shared" si="35"/>
        <v>0</v>
      </c>
      <c r="BI42" s="110">
        <f t="shared" si="36"/>
        <v>0</v>
      </c>
      <c r="BJ42" s="110">
        <f t="shared" si="37"/>
        <v>0</v>
      </c>
      <c r="BK42" s="110">
        <f t="shared" si="38"/>
        <v>0</v>
      </c>
      <c r="BL42" s="110">
        <f t="shared" si="39"/>
        <v>0</v>
      </c>
      <c r="BM42" s="110">
        <f t="shared" si="40"/>
        <v>0</v>
      </c>
      <c r="BN42" s="110">
        <f t="shared" si="41"/>
        <v>0</v>
      </c>
      <c r="BO42" s="110">
        <f t="shared" si="42"/>
        <v>0</v>
      </c>
      <c r="BP42" s="110">
        <f t="shared" si="43"/>
        <v>0</v>
      </c>
      <c r="BQ42" s="110">
        <f t="shared" si="44"/>
        <v>0</v>
      </c>
      <c r="BR42" s="110">
        <f t="shared" si="45"/>
        <v>0</v>
      </c>
      <c r="BS42" s="110">
        <f t="shared" si="46"/>
        <v>1330.3</v>
      </c>
      <c r="BT42" s="110">
        <f t="shared" si="47"/>
        <v>1254.2</v>
      </c>
      <c r="BU42" s="110">
        <f t="shared" si="48"/>
        <v>797.6</v>
      </c>
      <c r="BV42" s="110">
        <f t="shared" si="49"/>
        <v>456.6</v>
      </c>
      <c r="BW42" s="110">
        <f t="shared" si="50"/>
        <v>76.099999999999994</v>
      </c>
      <c r="BX42" s="110"/>
      <c r="BY42" s="110">
        <f t="shared" si="51"/>
        <v>0</v>
      </c>
      <c r="BZ42" s="110">
        <f t="shared" si="52"/>
        <v>0</v>
      </c>
      <c r="CA42" s="110">
        <f t="shared" si="53"/>
        <v>0</v>
      </c>
      <c r="CB42" s="110">
        <f t="shared" si="54"/>
        <v>0</v>
      </c>
      <c r="CC42" s="110">
        <f t="shared" si="55"/>
        <v>0</v>
      </c>
      <c r="CD42" s="110">
        <f t="shared" si="56"/>
        <v>0</v>
      </c>
      <c r="CE42" s="110">
        <f t="shared" si="57"/>
        <v>0</v>
      </c>
      <c r="CF42" s="110">
        <f t="shared" si="58"/>
        <v>0</v>
      </c>
      <c r="CG42" s="110">
        <f t="shared" si="59"/>
        <v>0</v>
      </c>
      <c r="CH42" s="229">
        <f t="shared" si="60"/>
        <v>0</v>
      </c>
      <c r="CI42" s="110">
        <f t="shared" si="61"/>
        <v>0</v>
      </c>
      <c r="CJ42" s="110">
        <f t="shared" si="62"/>
        <v>0</v>
      </c>
      <c r="CK42" s="110">
        <f t="shared" si="63"/>
        <v>0</v>
      </c>
      <c r="CL42" s="110">
        <f t="shared" si="64"/>
        <v>0</v>
      </c>
      <c r="CM42" s="229">
        <f t="shared" si="65"/>
        <v>0</v>
      </c>
      <c r="CN42" s="110">
        <f t="shared" si="66"/>
        <v>0</v>
      </c>
      <c r="CO42" s="110">
        <f t="shared" si="67"/>
        <v>0</v>
      </c>
      <c r="CP42" s="110">
        <f t="shared" si="68"/>
        <v>0</v>
      </c>
      <c r="CQ42" s="110">
        <f t="shared" si="69"/>
        <v>0</v>
      </c>
      <c r="CR42" s="229">
        <f t="shared" si="70"/>
        <v>0</v>
      </c>
      <c r="CS42" s="110">
        <f t="shared" si="71"/>
        <v>0</v>
      </c>
      <c r="CT42" s="110">
        <f t="shared" si="72"/>
        <v>0</v>
      </c>
      <c r="CU42" s="110">
        <f t="shared" si="73"/>
        <v>0</v>
      </c>
      <c r="CV42" s="110">
        <f t="shared" si="74"/>
        <v>0</v>
      </c>
      <c r="CW42" s="229">
        <f t="shared" si="75"/>
        <v>0</v>
      </c>
      <c r="CX42" s="110">
        <f t="shared" si="76"/>
        <v>0</v>
      </c>
      <c r="CY42" s="110">
        <f t="shared" si="77"/>
        <v>0</v>
      </c>
      <c r="CZ42" s="110">
        <f t="shared" si="78"/>
        <v>0</v>
      </c>
      <c r="DA42" s="110">
        <f t="shared" si="79"/>
        <v>0</v>
      </c>
      <c r="DB42" s="110">
        <f t="shared" si="80"/>
        <v>0</v>
      </c>
      <c r="DC42" s="110">
        <f t="shared" si="81"/>
        <v>0</v>
      </c>
      <c r="DD42" s="110">
        <f t="shared" si="82"/>
        <v>0</v>
      </c>
      <c r="DE42" s="110">
        <f t="shared" si="83"/>
        <v>0</v>
      </c>
      <c r="DF42" s="110">
        <f t="shared" si="84"/>
        <v>0</v>
      </c>
      <c r="DG42" s="110">
        <f t="shared" si="85"/>
        <v>0</v>
      </c>
      <c r="DH42" s="110">
        <f t="shared" si="86"/>
        <v>2239.9</v>
      </c>
      <c r="DI42" s="110">
        <f t="shared" si="87"/>
        <v>2174</v>
      </c>
      <c r="DJ42" s="110">
        <f t="shared" si="88"/>
        <v>1382.6</v>
      </c>
      <c r="DK42" s="110">
        <f t="shared" si="89"/>
        <v>791.4</v>
      </c>
      <c r="DL42" s="110">
        <f t="shared" si="90"/>
        <v>65.900000000000006</v>
      </c>
      <c r="DM42" s="110">
        <f t="shared" si="91"/>
        <v>0</v>
      </c>
      <c r="DN42" s="110">
        <f t="shared" si="92"/>
        <v>0</v>
      </c>
      <c r="DO42" s="110">
        <f t="shared" si="93"/>
        <v>0</v>
      </c>
      <c r="DP42" s="110">
        <f t="shared" si="94"/>
        <v>0</v>
      </c>
      <c r="DQ42" s="110">
        <f t="shared" si="95"/>
        <v>0</v>
      </c>
      <c r="DR42" s="110">
        <f t="shared" si="96"/>
        <v>11181</v>
      </c>
      <c r="DS42" s="110">
        <f t="shared" si="97"/>
        <v>10916.2</v>
      </c>
      <c r="DT42" s="110">
        <f t="shared" si="98"/>
        <v>6942.5</v>
      </c>
      <c r="DU42" s="110">
        <f t="shared" si="99"/>
        <v>3973.7</v>
      </c>
      <c r="DV42" s="110">
        <f t="shared" si="100"/>
        <v>264.8</v>
      </c>
      <c r="DW42" s="111">
        <f t="shared" si="101"/>
        <v>0</v>
      </c>
      <c r="DX42" s="112">
        <f t="shared" si="102"/>
        <v>0</v>
      </c>
      <c r="DY42" s="110">
        <f t="shared" si="103"/>
        <v>0</v>
      </c>
      <c r="DZ42" s="110">
        <f t="shared" si="104"/>
        <v>0</v>
      </c>
      <c r="EA42" s="112">
        <f t="shared" si="105"/>
        <v>0</v>
      </c>
      <c r="EB42" s="112">
        <f t="shared" si="106"/>
        <v>0</v>
      </c>
      <c r="EC42" s="112">
        <f t="shared" si="107"/>
        <v>0</v>
      </c>
      <c r="ED42" s="110">
        <f t="shared" si="108"/>
        <v>0</v>
      </c>
      <c r="EE42" s="110">
        <f t="shared" si="109"/>
        <v>0</v>
      </c>
      <c r="EF42" s="112">
        <f t="shared" si="110"/>
        <v>0</v>
      </c>
      <c r="EG42" s="112">
        <f t="shared" si="111"/>
        <v>0</v>
      </c>
      <c r="EH42" s="112">
        <f t="shared" si="112"/>
        <v>0</v>
      </c>
      <c r="EI42" s="110">
        <f t="shared" si="113"/>
        <v>0</v>
      </c>
      <c r="EJ42" s="110">
        <f t="shared" si="114"/>
        <v>0</v>
      </c>
      <c r="EK42" s="112">
        <f t="shared" si="115"/>
        <v>0</v>
      </c>
      <c r="EL42" s="112">
        <f t="shared" si="116"/>
        <v>0</v>
      </c>
      <c r="EM42" s="112">
        <f t="shared" si="117"/>
        <v>0</v>
      </c>
      <c r="EN42" s="110">
        <f t="shared" si="118"/>
        <v>0</v>
      </c>
      <c r="EO42" s="110">
        <f t="shared" si="119"/>
        <v>0</v>
      </c>
      <c r="EP42" s="112">
        <f t="shared" si="120"/>
        <v>0</v>
      </c>
      <c r="EQ42" s="112">
        <f t="shared" si="121"/>
        <v>0</v>
      </c>
      <c r="ER42" s="112">
        <f t="shared" si="122"/>
        <v>0</v>
      </c>
      <c r="ES42" s="110">
        <f t="shared" si="123"/>
        <v>0</v>
      </c>
      <c r="ET42" s="110">
        <f t="shared" si="124"/>
        <v>0</v>
      </c>
      <c r="EU42" s="112">
        <f t="shared" si="125"/>
        <v>0</v>
      </c>
      <c r="EV42" s="112">
        <f t="shared" si="126"/>
        <v>0</v>
      </c>
      <c r="EW42" s="112">
        <f t="shared" si="127"/>
        <v>0</v>
      </c>
      <c r="EX42" s="110">
        <f t="shared" si="128"/>
        <v>0</v>
      </c>
      <c r="EY42" s="110">
        <f t="shared" si="129"/>
        <v>0</v>
      </c>
      <c r="EZ42" s="112">
        <f t="shared" si="130"/>
        <v>0</v>
      </c>
      <c r="FA42" s="112">
        <f t="shared" si="131"/>
        <v>0</v>
      </c>
      <c r="FB42" s="112">
        <f t="shared" si="132"/>
        <v>0</v>
      </c>
      <c r="FC42" s="110">
        <f t="shared" si="133"/>
        <v>0</v>
      </c>
      <c r="FD42" s="110">
        <f t="shared" si="134"/>
        <v>0</v>
      </c>
      <c r="FE42" s="112">
        <f t="shared" si="135"/>
        <v>0</v>
      </c>
      <c r="FF42" s="112">
        <f t="shared" si="136"/>
        <v>0</v>
      </c>
      <c r="FG42" s="112">
        <f t="shared" si="137"/>
        <v>0</v>
      </c>
      <c r="FH42" s="110">
        <f t="shared" si="138"/>
        <v>0</v>
      </c>
      <c r="FI42" s="110">
        <f t="shared" si="139"/>
        <v>0</v>
      </c>
      <c r="FJ42" s="113">
        <f t="shared" si="140"/>
        <v>0</v>
      </c>
      <c r="FK42" s="228">
        <f t="shared" si="141"/>
        <v>0</v>
      </c>
      <c r="FL42" s="110">
        <f t="shared" si="142"/>
        <v>0</v>
      </c>
      <c r="FM42" s="110">
        <f t="shared" si="143"/>
        <v>0</v>
      </c>
      <c r="FN42" s="110">
        <f t="shared" si="144"/>
        <v>0</v>
      </c>
      <c r="FO42" s="110">
        <f t="shared" si="145"/>
        <v>0</v>
      </c>
      <c r="FP42" s="110">
        <f t="shared" si="146"/>
        <v>0</v>
      </c>
      <c r="FQ42" s="110">
        <f t="shared" si="147"/>
        <v>0</v>
      </c>
      <c r="FR42" s="110">
        <f t="shared" si="148"/>
        <v>0</v>
      </c>
      <c r="FS42" s="110">
        <f t="shared" si="149"/>
        <v>0</v>
      </c>
      <c r="FT42" s="110">
        <f t="shared" si="150"/>
        <v>0</v>
      </c>
      <c r="FU42" s="110">
        <f t="shared" si="151"/>
        <v>0</v>
      </c>
      <c r="FV42" s="110">
        <f t="shared" si="152"/>
        <v>0</v>
      </c>
      <c r="FW42" s="110">
        <f t="shared" si="153"/>
        <v>0</v>
      </c>
      <c r="FX42" s="110">
        <f t="shared" si="154"/>
        <v>0</v>
      </c>
      <c r="FY42" s="110">
        <f t="shared" si="155"/>
        <v>0</v>
      </c>
      <c r="FZ42" s="110">
        <f t="shared" si="156"/>
        <v>0</v>
      </c>
      <c r="GA42" s="110">
        <f t="shared" si="157"/>
        <v>0</v>
      </c>
      <c r="GB42" s="110">
        <f t="shared" si="158"/>
        <v>0</v>
      </c>
      <c r="GC42" s="110">
        <f t="shared" si="159"/>
        <v>0</v>
      </c>
      <c r="GD42" s="110">
        <f t="shared" si="160"/>
        <v>0</v>
      </c>
      <c r="GE42" s="110">
        <f t="shared" si="161"/>
        <v>0</v>
      </c>
      <c r="GF42" s="110">
        <f t="shared" si="162"/>
        <v>0</v>
      </c>
      <c r="GG42" s="110">
        <f t="shared" si="163"/>
        <v>0</v>
      </c>
      <c r="GH42" s="110">
        <f t="shared" si="164"/>
        <v>0</v>
      </c>
      <c r="GI42" s="110">
        <f t="shared" si="165"/>
        <v>0</v>
      </c>
      <c r="GJ42" s="110">
        <f t="shared" si="166"/>
        <v>0</v>
      </c>
      <c r="GK42" s="110">
        <f t="shared" si="167"/>
        <v>0</v>
      </c>
      <c r="GL42" s="110">
        <f t="shared" si="168"/>
        <v>0</v>
      </c>
      <c r="GM42" s="110">
        <f t="shared" si="169"/>
        <v>0</v>
      </c>
      <c r="GN42" s="110">
        <f t="shared" si="170"/>
        <v>0</v>
      </c>
      <c r="GO42" s="110">
        <f t="shared" si="171"/>
        <v>0</v>
      </c>
      <c r="GP42" s="110">
        <f t="shared" si="172"/>
        <v>0</v>
      </c>
      <c r="GQ42" s="110">
        <f t="shared" si="173"/>
        <v>0</v>
      </c>
      <c r="GR42" s="110">
        <f t="shared" si="174"/>
        <v>0</v>
      </c>
      <c r="GS42" s="110">
        <f t="shared" si="175"/>
        <v>0</v>
      </c>
      <c r="GT42" s="110">
        <f t="shared" si="176"/>
        <v>0</v>
      </c>
      <c r="GU42" s="110">
        <f t="shared" si="177"/>
        <v>0</v>
      </c>
      <c r="GV42" s="110">
        <f t="shared" si="178"/>
        <v>0</v>
      </c>
      <c r="GW42" s="110">
        <f t="shared" si="179"/>
        <v>0</v>
      </c>
      <c r="GX42" s="110">
        <f t="shared" si="180"/>
        <v>0</v>
      </c>
      <c r="GY42" s="227">
        <f t="shared" si="181"/>
        <v>15647.4</v>
      </c>
      <c r="GZ42" s="226">
        <f t="shared" si="182"/>
        <v>15199.1</v>
      </c>
      <c r="HA42" s="226">
        <f t="shared" si="183"/>
        <v>9666.2999999999993</v>
      </c>
      <c r="HB42" s="226">
        <f t="shared" si="184"/>
        <v>5532.8</v>
      </c>
      <c r="HC42" s="226">
        <f t="shared" si="185"/>
        <v>36.4</v>
      </c>
      <c r="HD42" s="226">
        <f t="shared" si="186"/>
        <v>448.3</v>
      </c>
      <c r="HE42" s="115">
        <f t="shared" si="187"/>
        <v>108</v>
      </c>
      <c r="HF42" s="174">
        <v>102</v>
      </c>
      <c r="HG42" s="225">
        <f t="shared" si="191"/>
        <v>6</v>
      </c>
      <c r="HH42" s="252">
        <v>20.5</v>
      </c>
      <c r="HI42" s="224">
        <v>39.1</v>
      </c>
      <c r="HJ42" s="221">
        <f t="shared" si="192"/>
        <v>15647.4</v>
      </c>
      <c r="HK42" s="221">
        <f t="shared" si="193"/>
        <v>15686.5</v>
      </c>
      <c r="HL42" s="223">
        <f t="shared" si="194"/>
        <v>9705.4</v>
      </c>
      <c r="HM42" s="221">
        <f t="shared" si="188"/>
        <v>7454.2</v>
      </c>
      <c r="HN42" s="252">
        <v>16</v>
      </c>
      <c r="HO42" s="221">
        <f t="shared" si="195"/>
        <v>38824</v>
      </c>
      <c r="HP42" s="114">
        <v>16237.8</v>
      </c>
      <c r="HQ42" s="114">
        <v>234.1</v>
      </c>
      <c r="HR42" s="114">
        <f t="shared" si="189"/>
        <v>16003.7</v>
      </c>
      <c r="HS42" s="220">
        <f t="shared" si="196"/>
        <v>-551.29999999999995</v>
      </c>
      <c r="HT42" s="220">
        <f t="shared" si="197"/>
        <v>-195</v>
      </c>
      <c r="HU42" s="220">
        <f t="shared" si="198"/>
        <v>-356.3</v>
      </c>
      <c r="HV42" s="210">
        <f t="shared" si="199"/>
        <v>0</v>
      </c>
      <c r="HW42" s="251">
        <v>49.3</v>
      </c>
      <c r="HX42" s="251"/>
      <c r="HY42" s="221">
        <f t="shared" si="200"/>
        <v>15735.8</v>
      </c>
      <c r="HZ42" s="220">
        <f t="shared" si="201"/>
        <v>-502</v>
      </c>
      <c r="IA42" s="221">
        <f t="shared" si="202"/>
        <v>7342.3</v>
      </c>
      <c r="IB42" s="221">
        <f t="shared" si="203"/>
        <v>38241.1</v>
      </c>
    </row>
    <row r="43" spans="1:310" s="118" customFormat="1" ht="31.5">
      <c r="A43" s="105" t="s">
        <v>224</v>
      </c>
      <c r="B43" s="105"/>
      <c r="C43" s="105"/>
      <c r="D43" s="232">
        <v>0</v>
      </c>
      <c r="E43" s="232">
        <v>0</v>
      </c>
      <c r="F43" s="231">
        <v>28</v>
      </c>
      <c r="G43" s="106">
        <v>0</v>
      </c>
      <c r="H43" s="231"/>
      <c r="I43" s="232">
        <v>0</v>
      </c>
      <c r="J43" s="231">
        <v>126</v>
      </c>
      <c r="K43" s="106">
        <v>0</v>
      </c>
      <c r="L43" s="231"/>
      <c r="M43" s="231"/>
      <c r="N43" s="231"/>
      <c r="O43" s="232">
        <v>0</v>
      </c>
      <c r="P43" s="106">
        <v>0</v>
      </c>
      <c r="Q43" s="231"/>
      <c r="R43" s="106">
        <v>0</v>
      </c>
      <c r="S43" s="231">
        <v>18</v>
      </c>
      <c r="T43" s="231"/>
      <c r="U43" s="231"/>
      <c r="V43" s="107">
        <v>0</v>
      </c>
      <c r="W43" s="119">
        <v>0</v>
      </c>
      <c r="X43" s="119">
        <v>0</v>
      </c>
      <c r="Y43" s="106">
        <v>0</v>
      </c>
      <c r="Z43" s="106">
        <v>0</v>
      </c>
      <c r="AA43" s="106">
        <v>0</v>
      </c>
      <c r="AB43" s="106">
        <v>0</v>
      </c>
      <c r="AC43" s="106">
        <v>0</v>
      </c>
      <c r="AD43" s="106">
        <v>0</v>
      </c>
      <c r="AE43" s="106">
        <v>0</v>
      </c>
      <c r="AF43" s="108">
        <v>0</v>
      </c>
      <c r="AG43" s="108">
        <v>0</v>
      </c>
      <c r="AH43" s="108">
        <v>0</v>
      </c>
      <c r="AI43" s="108">
        <v>0</v>
      </c>
      <c r="AJ43" s="231"/>
      <c r="AK43" s="108">
        <v>0</v>
      </c>
      <c r="AL43" s="230">
        <f t="shared" si="14"/>
        <v>28</v>
      </c>
      <c r="AM43" s="230">
        <f t="shared" si="15"/>
        <v>144</v>
      </c>
      <c r="AN43" s="230">
        <f t="shared" si="16"/>
        <v>172</v>
      </c>
      <c r="AO43" s="109">
        <f t="shared" si="17"/>
        <v>0</v>
      </c>
      <c r="AP43" s="110">
        <f t="shared" si="190"/>
        <v>0</v>
      </c>
      <c r="AQ43" s="110">
        <f t="shared" si="18"/>
        <v>0</v>
      </c>
      <c r="AR43" s="110">
        <f t="shared" si="19"/>
        <v>0</v>
      </c>
      <c r="AS43" s="110">
        <f t="shared" si="20"/>
        <v>0</v>
      </c>
      <c r="AT43" s="110">
        <f t="shared" si="21"/>
        <v>0</v>
      </c>
      <c r="AU43" s="110">
        <f t="shared" si="22"/>
        <v>0</v>
      </c>
      <c r="AV43" s="110">
        <f t="shared" si="23"/>
        <v>0</v>
      </c>
      <c r="AW43" s="110">
        <f t="shared" si="24"/>
        <v>0</v>
      </c>
      <c r="AX43" s="110">
        <f t="shared" si="25"/>
        <v>0</v>
      </c>
      <c r="AY43" s="110">
        <f t="shared" si="26"/>
        <v>1568.3</v>
      </c>
      <c r="AZ43" s="110">
        <f t="shared" si="27"/>
        <v>1495.8</v>
      </c>
      <c r="BA43" s="110">
        <f t="shared" si="28"/>
        <v>951.3</v>
      </c>
      <c r="BB43" s="110">
        <f t="shared" si="29"/>
        <v>544.5</v>
      </c>
      <c r="BC43" s="110">
        <f t="shared" si="30"/>
        <v>72.5</v>
      </c>
      <c r="BD43" s="110">
        <f t="shared" si="31"/>
        <v>0</v>
      </c>
      <c r="BE43" s="110">
        <f t="shared" si="32"/>
        <v>0</v>
      </c>
      <c r="BF43" s="110">
        <f t="shared" si="33"/>
        <v>0</v>
      </c>
      <c r="BG43" s="110">
        <f t="shared" si="34"/>
        <v>0</v>
      </c>
      <c r="BH43" s="110">
        <f t="shared" si="35"/>
        <v>0</v>
      </c>
      <c r="BI43" s="110">
        <f t="shared" si="36"/>
        <v>0</v>
      </c>
      <c r="BJ43" s="110">
        <f t="shared" si="37"/>
        <v>0</v>
      </c>
      <c r="BK43" s="110">
        <f t="shared" si="38"/>
        <v>0</v>
      </c>
      <c r="BL43" s="110">
        <f t="shared" si="39"/>
        <v>0</v>
      </c>
      <c r="BM43" s="110">
        <f t="shared" si="40"/>
        <v>0</v>
      </c>
      <c r="BN43" s="110">
        <f t="shared" si="41"/>
        <v>0</v>
      </c>
      <c r="BO43" s="110">
        <f t="shared" si="42"/>
        <v>0</v>
      </c>
      <c r="BP43" s="110">
        <f t="shared" si="43"/>
        <v>0</v>
      </c>
      <c r="BQ43" s="110">
        <f t="shared" si="44"/>
        <v>0</v>
      </c>
      <c r="BR43" s="110">
        <f t="shared" si="45"/>
        <v>0</v>
      </c>
      <c r="BS43" s="110">
        <f t="shared" si="46"/>
        <v>6207.9</v>
      </c>
      <c r="BT43" s="110">
        <f t="shared" si="47"/>
        <v>5853</v>
      </c>
      <c r="BU43" s="110">
        <f t="shared" si="48"/>
        <v>3722.3</v>
      </c>
      <c r="BV43" s="110">
        <f t="shared" si="49"/>
        <v>2130.6999999999998</v>
      </c>
      <c r="BW43" s="110">
        <f t="shared" si="50"/>
        <v>354.9</v>
      </c>
      <c r="BX43" s="110"/>
      <c r="BY43" s="110">
        <f t="shared" si="51"/>
        <v>0</v>
      </c>
      <c r="BZ43" s="110">
        <f t="shared" si="52"/>
        <v>0</v>
      </c>
      <c r="CA43" s="110">
        <f t="shared" si="53"/>
        <v>0</v>
      </c>
      <c r="CB43" s="110">
        <f t="shared" si="54"/>
        <v>0</v>
      </c>
      <c r="CC43" s="110">
        <f t="shared" si="55"/>
        <v>0</v>
      </c>
      <c r="CD43" s="110">
        <f t="shared" si="56"/>
        <v>0</v>
      </c>
      <c r="CE43" s="110">
        <f t="shared" si="57"/>
        <v>0</v>
      </c>
      <c r="CF43" s="110">
        <f t="shared" si="58"/>
        <v>0</v>
      </c>
      <c r="CG43" s="110">
        <f t="shared" si="59"/>
        <v>0</v>
      </c>
      <c r="CH43" s="229">
        <f t="shared" si="60"/>
        <v>0</v>
      </c>
      <c r="CI43" s="110">
        <f t="shared" si="61"/>
        <v>0</v>
      </c>
      <c r="CJ43" s="110">
        <f t="shared" si="62"/>
        <v>0</v>
      </c>
      <c r="CK43" s="110">
        <f t="shared" si="63"/>
        <v>0</v>
      </c>
      <c r="CL43" s="110">
        <f t="shared" si="64"/>
        <v>0</v>
      </c>
      <c r="CM43" s="229">
        <f t="shared" si="65"/>
        <v>0</v>
      </c>
      <c r="CN43" s="110">
        <f t="shared" si="66"/>
        <v>0</v>
      </c>
      <c r="CO43" s="110">
        <f t="shared" si="67"/>
        <v>0</v>
      </c>
      <c r="CP43" s="110">
        <f t="shared" si="68"/>
        <v>0</v>
      </c>
      <c r="CQ43" s="110">
        <f t="shared" si="69"/>
        <v>0</v>
      </c>
      <c r="CR43" s="229">
        <f t="shared" si="70"/>
        <v>0</v>
      </c>
      <c r="CS43" s="110">
        <f t="shared" si="71"/>
        <v>0</v>
      </c>
      <c r="CT43" s="110">
        <f t="shared" si="72"/>
        <v>0</v>
      </c>
      <c r="CU43" s="110">
        <f t="shared" si="73"/>
        <v>0</v>
      </c>
      <c r="CV43" s="110">
        <f t="shared" si="74"/>
        <v>0</v>
      </c>
      <c r="CW43" s="229">
        <f t="shared" si="75"/>
        <v>0</v>
      </c>
      <c r="CX43" s="110">
        <f t="shared" si="76"/>
        <v>0</v>
      </c>
      <c r="CY43" s="110">
        <f t="shared" si="77"/>
        <v>0</v>
      </c>
      <c r="CZ43" s="110">
        <f t="shared" si="78"/>
        <v>0</v>
      </c>
      <c r="DA43" s="110">
        <f t="shared" si="79"/>
        <v>0</v>
      </c>
      <c r="DB43" s="110">
        <f t="shared" si="80"/>
        <v>0</v>
      </c>
      <c r="DC43" s="110">
        <f t="shared" si="81"/>
        <v>0</v>
      </c>
      <c r="DD43" s="110">
        <f t="shared" si="82"/>
        <v>0</v>
      </c>
      <c r="DE43" s="110">
        <f t="shared" si="83"/>
        <v>0</v>
      </c>
      <c r="DF43" s="110">
        <f t="shared" si="84"/>
        <v>0</v>
      </c>
      <c r="DG43" s="110">
        <f t="shared" si="85"/>
        <v>0</v>
      </c>
      <c r="DH43" s="110">
        <f t="shared" si="86"/>
        <v>2239.9</v>
      </c>
      <c r="DI43" s="110">
        <f t="shared" si="87"/>
        <v>2174</v>
      </c>
      <c r="DJ43" s="110">
        <f t="shared" si="88"/>
        <v>1382.6</v>
      </c>
      <c r="DK43" s="110">
        <f t="shared" si="89"/>
        <v>791.4</v>
      </c>
      <c r="DL43" s="110">
        <f t="shared" si="90"/>
        <v>65.900000000000006</v>
      </c>
      <c r="DM43" s="110">
        <f t="shared" si="91"/>
        <v>0</v>
      </c>
      <c r="DN43" s="110">
        <f t="shared" si="92"/>
        <v>0</v>
      </c>
      <c r="DO43" s="110">
        <f t="shared" si="93"/>
        <v>0</v>
      </c>
      <c r="DP43" s="110">
        <f t="shared" si="94"/>
        <v>0</v>
      </c>
      <c r="DQ43" s="110">
        <f t="shared" si="95"/>
        <v>0</v>
      </c>
      <c r="DR43" s="110">
        <f t="shared" si="96"/>
        <v>0</v>
      </c>
      <c r="DS43" s="110">
        <f t="shared" si="97"/>
        <v>0</v>
      </c>
      <c r="DT43" s="110">
        <f t="shared" si="98"/>
        <v>0</v>
      </c>
      <c r="DU43" s="110">
        <f t="shared" si="99"/>
        <v>0</v>
      </c>
      <c r="DV43" s="110">
        <f t="shared" si="100"/>
        <v>0</v>
      </c>
      <c r="DW43" s="111">
        <f t="shared" si="101"/>
        <v>0</v>
      </c>
      <c r="DX43" s="112">
        <f t="shared" si="102"/>
        <v>0</v>
      </c>
      <c r="DY43" s="110">
        <f t="shared" si="103"/>
        <v>0</v>
      </c>
      <c r="DZ43" s="110">
        <f t="shared" si="104"/>
        <v>0</v>
      </c>
      <c r="EA43" s="112">
        <f t="shared" si="105"/>
        <v>0</v>
      </c>
      <c r="EB43" s="112">
        <f t="shared" si="106"/>
        <v>0</v>
      </c>
      <c r="EC43" s="112">
        <f t="shared" si="107"/>
        <v>0</v>
      </c>
      <c r="ED43" s="110">
        <f t="shared" si="108"/>
        <v>0</v>
      </c>
      <c r="EE43" s="110">
        <f t="shared" si="109"/>
        <v>0</v>
      </c>
      <c r="EF43" s="112">
        <f t="shared" si="110"/>
        <v>0</v>
      </c>
      <c r="EG43" s="112">
        <f t="shared" si="111"/>
        <v>0</v>
      </c>
      <c r="EH43" s="112">
        <f t="shared" si="112"/>
        <v>0</v>
      </c>
      <c r="EI43" s="110">
        <f t="shared" si="113"/>
        <v>0</v>
      </c>
      <c r="EJ43" s="110">
        <f t="shared" si="114"/>
        <v>0</v>
      </c>
      <c r="EK43" s="112">
        <f t="shared" si="115"/>
        <v>0</v>
      </c>
      <c r="EL43" s="112">
        <f t="shared" si="116"/>
        <v>0</v>
      </c>
      <c r="EM43" s="112">
        <f t="shared" si="117"/>
        <v>0</v>
      </c>
      <c r="EN43" s="110">
        <f t="shared" si="118"/>
        <v>0</v>
      </c>
      <c r="EO43" s="110">
        <f t="shared" si="119"/>
        <v>0</v>
      </c>
      <c r="EP43" s="112">
        <f t="shared" si="120"/>
        <v>0</v>
      </c>
      <c r="EQ43" s="112">
        <f t="shared" si="121"/>
        <v>0</v>
      </c>
      <c r="ER43" s="112">
        <f t="shared" si="122"/>
        <v>0</v>
      </c>
      <c r="ES43" s="110">
        <f t="shared" si="123"/>
        <v>0</v>
      </c>
      <c r="ET43" s="110">
        <f t="shared" si="124"/>
        <v>0</v>
      </c>
      <c r="EU43" s="112">
        <f t="shared" si="125"/>
        <v>0</v>
      </c>
      <c r="EV43" s="112">
        <f t="shared" si="126"/>
        <v>0</v>
      </c>
      <c r="EW43" s="112">
        <f t="shared" si="127"/>
        <v>0</v>
      </c>
      <c r="EX43" s="110">
        <f t="shared" si="128"/>
        <v>0</v>
      </c>
      <c r="EY43" s="110">
        <f t="shared" si="129"/>
        <v>0</v>
      </c>
      <c r="EZ43" s="112">
        <f t="shared" si="130"/>
        <v>0</v>
      </c>
      <c r="FA43" s="112">
        <f t="shared" si="131"/>
        <v>0</v>
      </c>
      <c r="FB43" s="112">
        <f t="shared" si="132"/>
        <v>0</v>
      </c>
      <c r="FC43" s="110">
        <f t="shared" si="133"/>
        <v>0</v>
      </c>
      <c r="FD43" s="110">
        <f t="shared" si="134"/>
        <v>0</v>
      </c>
      <c r="FE43" s="112">
        <f t="shared" si="135"/>
        <v>0</v>
      </c>
      <c r="FF43" s="112">
        <f t="shared" si="136"/>
        <v>0</v>
      </c>
      <c r="FG43" s="112">
        <f t="shared" si="137"/>
        <v>0</v>
      </c>
      <c r="FH43" s="110">
        <f t="shared" si="138"/>
        <v>0</v>
      </c>
      <c r="FI43" s="110">
        <f t="shared" si="139"/>
        <v>0</v>
      </c>
      <c r="FJ43" s="113">
        <f t="shared" si="140"/>
        <v>0</v>
      </c>
      <c r="FK43" s="228">
        <f t="shared" si="141"/>
        <v>0</v>
      </c>
      <c r="FL43" s="110">
        <f t="shared" si="142"/>
        <v>0</v>
      </c>
      <c r="FM43" s="110">
        <f t="shared" si="143"/>
        <v>0</v>
      </c>
      <c r="FN43" s="110">
        <f t="shared" si="144"/>
        <v>0</v>
      </c>
      <c r="FO43" s="110">
        <f t="shared" si="145"/>
        <v>0</v>
      </c>
      <c r="FP43" s="110">
        <f t="shared" si="146"/>
        <v>0</v>
      </c>
      <c r="FQ43" s="110">
        <f t="shared" si="147"/>
        <v>0</v>
      </c>
      <c r="FR43" s="110">
        <f t="shared" si="148"/>
        <v>0</v>
      </c>
      <c r="FS43" s="110">
        <f t="shared" si="149"/>
        <v>0</v>
      </c>
      <c r="FT43" s="110">
        <f t="shared" si="150"/>
        <v>0</v>
      </c>
      <c r="FU43" s="110">
        <f t="shared" si="151"/>
        <v>0</v>
      </c>
      <c r="FV43" s="110">
        <f t="shared" si="152"/>
        <v>0</v>
      </c>
      <c r="FW43" s="110">
        <f t="shared" si="153"/>
        <v>0</v>
      </c>
      <c r="FX43" s="110">
        <f t="shared" si="154"/>
        <v>0</v>
      </c>
      <c r="FY43" s="110">
        <f t="shared" si="155"/>
        <v>0</v>
      </c>
      <c r="FZ43" s="110">
        <f t="shared" si="156"/>
        <v>0</v>
      </c>
      <c r="GA43" s="110">
        <f t="shared" si="157"/>
        <v>0</v>
      </c>
      <c r="GB43" s="110">
        <f t="shared" si="158"/>
        <v>0</v>
      </c>
      <c r="GC43" s="110">
        <f t="shared" si="159"/>
        <v>0</v>
      </c>
      <c r="GD43" s="110">
        <f t="shared" si="160"/>
        <v>0</v>
      </c>
      <c r="GE43" s="110">
        <f t="shared" si="161"/>
        <v>0</v>
      </c>
      <c r="GF43" s="110">
        <f t="shared" si="162"/>
        <v>0</v>
      </c>
      <c r="GG43" s="110">
        <f t="shared" si="163"/>
        <v>0</v>
      </c>
      <c r="GH43" s="110">
        <f t="shared" si="164"/>
        <v>0</v>
      </c>
      <c r="GI43" s="110">
        <f t="shared" si="165"/>
        <v>0</v>
      </c>
      <c r="GJ43" s="110">
        <f t="shared" si="166"/>
        <v>0</v>
      </c>
      <c r="GK43" s="110">
        <f t="shared" si="167"/>
        <v>0</v>
      </c>
      <c r="GL43" s="110">
        <f t="shared" si="168"/>
        <v>0</v>
      </c>
      <c r="GM43" s="110">
        <f t="shared" si="169"/>
        <v>0</v>
      </c>
      <c r="GN43" s="110">
        <f t="shared" si="170"/>
        <v>0</v>
      </c>
      <c r="GO43" s="110">
        <f t="shared" si="171"/>
        <v>0</v>
      </c>
      <c r="GP43" s="110">
        <f t="shared" si="172"/>
        <v>0</v>
      </c>
      <c r="GQ43" s="110">
        <f t="shared" si="173"/>
        <v>0</v>
      </c>
      <c r="GR43" s="110">
        <f t="shared" si="174"/>
        <v>0</v>
      </c>
      <c r="GS43" s="110">
        <f t="shared" si="175"/>
        <v>0</v>
      </c>
      <c r="GT43" s="110">
        <f t="shared" si="176"/>
        <v>0</v>
      </c>
      <c r="GU43" s="110">
        <f t="shared" si="177"/>
        <v>0</v>
      </c>
      <c r="GV43" s="110">
        <f t="shared" si="178"/>
        <v>0</v>
      </c>
      <c r="GW43" s="110">
        <f t="shared" si="179"/>
        <v>0</v>
      </c>
      <c r="GX43" s="110">
        <f t="shared" si="180"/>
        <v>0</v>
      </c>
      <c r="GY43" s="227">
        <f t="shared" si="181"/>
        <v>10016.1</v>
      </c>
      <c r="GZ43" s="226">
        <f t="shared" si="182"/>
        <v>9522.7999999999993</v>
      </c>
      <c r="HA43" s="226">
        <f t="shared" si="183"/>
        <v>6056.2</v>
      </c>
      <c r="HB43" s="226">
        <f t="shared" si="184"/>
        <v>3466.6</v>
      </c>
      <c r="HC43" s="226">
        <f t="shared" si="185"/>
        <v>36.4</v>
      </c>
      <c r="HD43" s="226">
        <f t="shared" si="186"/>
        <v>493.3</v>
      </c>
      <c r="HE43" s="115">
        <f t="shared" si="187"/>
        <v>172</v>
      </c>
      <c r="HF43" s="174">
        <v>171</v>
      </c>
      <c r="HG43" s="225">
        <f t="shared" si="191"/>
        <v>1</v>
      </c>
      <c r="HH43" s="252">
        <v>15.75</v>
      </c>
      <c r="HI43" s="224">
        <v>30.1</v>
      </c>
      <c r="HJ43" s="221">
        <f t="shared" si="192"/>
        <v>10016.1</v>
      </c>
      <c r="HK43" s="221">
        <f t="shared" si="193"/>
        <v>10046.200000000001</v>
      </c>
      <c r="HL43" s="223">
        <f t="shared" si="194"/>
        <v>6086.3</v>
      </c>
      <c r="HM43" s="221">
        <f t="shared" si="188"/>
        <v>4674.6000000000004</v>
      </c>
      <c r="HN43" s="252">
        <v>12.4</v>
      </c>
      <c r="HO43" s="221">
        <f t="shared" si="195"/>
        <v>31415.3</v>
      </c>
      <c r="HP43" s="114">
        <v>9816.5</v>
      </c>
      <c r="HQ43" s="114">
        <v>179.8</v>
      </c>
      <c r="HR43" s="114">
        <f t="shared" si="189"/>
        <v>9636.7000000000007</v>
      </c>
      <c r="HS43" s="220">
        <f t="shared" si="196"/>
        <v>229.7</v>
      </c>
      <c r="HT43" s="220">
        <f t="shared" si="197"/>
        <v>-149.69999999999999</v>
      </c>
      <c r="HU43" s="220">
        <f t="shared" si="198"/>
        <v>379.4</v>
      </c>
      <c r="HV43" s="210">
        <f t="shared" si="199"/>
        <v>0</v>
      </c>
      <c r="HW43" s="251"/>
      <c r="HX43" s="251"/>
      <c r="HY43" s="221">
        <f t="shared" si="200"/>
        <v>10046.200000000001</v>
      </c>
      <c r="HZ43" s="220">
        <f t="shared" si="201"/>
        <v>229.7</v>
      </c>
      <c r="IA43" s="221">
        <f t="shared" si="202"/>
        <v>4559.6000000000004</v>
      </c>
      <c r="IB43" s="221">
        <f t="shared" si="203"/>
        <v>30642.5</v>
      </c>
      <c r="IC43" s="67"/>
      <c r="ID43" s="67"/>
      <c r="IE43" s="67"/>
      <c r="IF43" s="67"/>
      <c r="IG43" s="67"/>
      <c r="IH43" s="67"/>
      <c r="II43" s="67"/>
      <c r="IJ43" s="67"/>
      <c r="IK43" s="67"/>
      <c r="IL43" s="67"/>
      <c r="IM43" s="67"/>
      <c r="IN43" s="67"/>
      <c r="IO43" s="67"/>
      <c r="IP43" s="67"/>
      <c r="IQ43" s="67"/>
      <c r="IR43" s="67"/>
      <c r="IS43" s="67"/>
      <c r="IT43" s="67"/>
      <c r="IU43" s="67"/>
      <c r="IV43" s="67"/>
      <c r="IW43" s="67"/>
      <c r="IX43" s="67"/>
      <c r="IY43" s="67"/>
      <c r="IZ43" s="67"/>
      <c r="JA43" s="67"/>
      <c r="JB43" s="67"/>
      <c r="JC43" s="67"/>
      <c r="JD43" s="67"/>
      <c r="JE43" s="67"/>
      <c r="JF43" s="67"/>
      <c r="JG43" s="67"/>
      <c r="JH43" s="67"/>
      <c r="JI43" s="67"/>
      <c r="JJ43" s="67"/>
      <c r="JK43" s="67"/>
      <c r="JL43" s="67"/>
      <c r="JM43" s="67"/>
      <c r="JN43" s="67"/>
      <c r="JO43" s="67"/>
      <c r="JP43" s="67"/>
      <c r="JQ43" s="67"/>
      <c r="JR43" s="67"/>
      <c r="JS43" s="67"/>
      <c r="JT43" s="67"/>
      <c r="JU43" s="67"/>
      <c r="JV43" s="67"/>
      <c r="JW43" s="67"/>
      <c r="JX43" s="67"/>
      <c r="JY43" s="67"/>
      <c r="JZ43" s="67"/>
      <c r="KA43" s="67"/>
      <c r="KB43" s="67"/>
      <c r="KC43" s="67"/>
      <c r="KD43" s="67"/>
      <c r="KE43" s="67"/>
      <c r="KF43" s="67"/>
      <c r="KG43" s="67"/>
      <c r="KH43" s="67"/>
      <c r="KI43" s="67"/>
      <c r="KJ43" s="67"/>
      <c r="KK43" s="67"/>
      <c r="KL43" s="67"/>
      <c r="KM43" s="67"/>
      <c r="KN43" s="67"/>
      <c r="KO43" s="67"/>
      <c r="KP43" s="67"/>
      <c r="KQ43" s="67"/>
      <c r="KR43" s="67"/>
      <c r="KS43" s="67"/>
      <c r="KT43" s="67"/>
      <c r="KU43" s="67"/>
      <c r="KV43" s="67"/>
      <c r="KW43" s="67"/>
      <c r="KX43" s="67"/>
    </row>
    <row r="44" spans="1:310" s="118" customFormat="1">
      <c r="A44" s="105" t="s">
        <v>225</v>
      </c>
      <c r="B44" s="105"/>
      <c r="C44" s="105"/>
      <c r="D44" s="232">
        <v>0</v>
      </c>
      <c r="E44" s="232">
        <v>0</v>
      </c>
      <c r="F44" s="231">
        <v>49</v>
      </c>
      <c r="G44" s="106">
        <v>0</v>
      </c>
      <c r="H44" s="231"/>
      <c r="I44" s="232">
        <v>0</v>
      </c>
      <c r="J44" s="231">
        <v>398</v>
      </c>
      <c r="K44" s="106">
        <v>0</v>
      </c>
      <c r="L44" s="231"/>
      <c r="M44" s="231"/>
      <c r="N44" s="231"/>
      <c r="O44" s="232">
        <v>0</v>
      </c>
      <c r="P44" s="106">
        <v>0</v>
      </c>
      <c r="Q44" s="231"/>
      <c r="R44" s="106">
        <v>0</v>
      </c>
      <c r="S44" s="231">
        <v>26</v>
      </c>
      <c r="T44" s="231"/>
      <c r="U44" s="231"/>
      <c r="V44" s="107">
        <v>0</v>
      </c>
      <c r="W44" s="119">
        <v>0</v>
      </c>
      <c r="X44" s="119">
        <v>0</v>
      </c>
      <c r="Y44" s="106">
        <v>0</v>
      </c>
      <c r="Z44" s="106">
        <v>0</v>
      </c>
      <c r="AA44" s="106">
        <v>0</v>
      </c>
      <c r="AB44" s="106">
        <v>0</v>
      </c>
      <c r="AC44" s="106">
        <v>0</v>
      </c>
      <c r="AD44" s="106">
        <v>0</v>
      </c>
      <c r="AE44" s="106">
        <v>0</v>
      </c>
      <c r="AF44" s="108">
        <v>0</v>
      </c>
      <c r="AG44" s="108">
        <v>0</v>
      </c>
      <c r="AH44" s="108">
        <v>0</v>
      </c>
      <c r="AI44" s="108">
        <v>0</v>
      </c>
      <c r="AJ44" s="231"/>
      <c r="AK44" s="108">
        <v>0</v>
      </c>
      <c r="AL44" s="230">
        <f t="shared" si="14"/>
        <v>49</v>
      </c>
      <c r="AM44" s="230">
        <f t="shared" si="15"/>
        <v>424</v>
      </c>
      <c r="AN44" s="230">
        <f t="shared" si="16"/>
        <v>473</v>
      </c>
      <c r="AO44" s="109">
        <f t="shared" si="17"/>
        <v>0</v>
      </c>
      <c r="AP44" s="110">
        <f t="shared" si="190"/>
        <v>0</v>
      </c>
      <c r="AQ44" s="110">
        <f t="shared" si="18"/>
        <v>0</v>
      </c>
      <c r="AR44" s="110">
        <f t="shared" si="19"/>
        <v>0</v>
      </c>
      <c r="AS44" s="110">
        <f t="shared" si="20"/>
        <v>0</v>
      </c>
      <c r="AT44" s="110">
        <f t="shared" si="21"/>
        <v>0</v>
      </c>
      <c r="AU44" s="110">
        <f t="shared" si="22"/>
        <v>0</v>
      </c>
      <c r="AV44" s="110">
        <f t="shared" si="23"/>
        <v>0</v>
      </c>
      <c r="AW44" s="110">
        <f t="shared" si="24"/>
        <v>0</v>
      </c>
      <c r="AX44" s="110">
        <f t="shared" si="25"/>
        <v>0</v>
      </c>
      <c r="AY44" s="110">
        <f t="shared" si="26"/>
        <v>2744.6</v>
      </c>
      <c r="AZ44" s="110">
        <f t="shared" si="27"/>
        <v>2617.6</v>
      </c>
      <c r="BA44" s="110">
        <f t="shared" si="28"/>
        <v>1664.7</v>
      </c>
      <c r="BB44" s="110">
        <f t="shared" si="29"/>
        <v>952.9</v>
      </c>
      <c r="BC44" s="110">
        <f t="shared" si="30"/>
        <v>127</v>
      </c>
      <c r="BD44" s="110">
        <f t="shared" si="31"/>
        <v>0</v>
      </c>
      <c r="BE44" s="110">
        <f t="shared" si="32"/>
        <v>0</v>
      </c>
      <c r="BF44" s="110">
        <f t="shared" si="33"/>
        <v>0</v>
      </c>
      <c r="BG44" s="110">
        <f t="shared" si="34"/>
        <v>0</v>
      </c>
      <c r="BH44" s="110">
        <f t="shared" si="35"/>
        <v>0</v>
      </c>
      <c r="BI44" s="110">
        <f t="shared" si="36"/>
        <v>0</v>
      </c>
      <c r="BJ44" s="110">
        <f t="shared" si="37"/>
        <v>0</v>
      </c>
      <c r="BK44" s="110">
        <f t="shared" si="38"/>
        <v>0</v>
      </c>
      <c r="BL44" s="110">
        <f t="shared" si="39"/>
        <v>0</v>
      </c>
      <c r="BM44" s="110">
        <f t="shared" si="40"/>
        <v>0</v>
      </c>
      <c r="BN44" s="110">
        <f t="shared" si="41"/>
        <v>0</v>
      </c>
      <c r="BO44" s="110">
        <f t="shared" si="42"/>
        <v>0</v>
      </c>
      <c r="BP44" s="110">
        <f t="shared" si="43"/>
        <v>0</v>
      </c>
      <c r="BQ44" s="110">
        <f t="shared" si="44"/>
        <v>0</v>
      </c>
      <c r="BR44" s="110">
        <f t="shared" si="45"/>
        <v>0</v>
      </c>
      <c r="BS44" s="110">
        <f t="shared" si="46"/>
        <v>19609.099999999999</v>
      </c>
      <c r="BT44" s="110">
        <f t="shared" si="47"/>
        <v>18487.900000000001</v>
      </c>
      <c r="BU44" s="110">
        <f t="shared" si="48"/>
        <v>11757.7</v>
      </c>
      <c r="BV44" s="110">
        <f t="shared" si="49"/>
        <v>6730.2</v>
      </c>
      <c r="BW44" s="110">
        <f t="shared" si="50"/>
        <v>1121.2</v>
      </c>
      <c r="BX44" s="110"/>
      <c r="BY44" s="110">
        <f t="shared" si="51"/>
        <v>0</v>
      </c>
      <c r="BZ44" s="110">
        <f t="shared" si="52"/>
        <v>0</v>
      </c>
      <c r="CA44" s="110">
        <f t="shared" si="53"/>
        <v>0</v>
      </c>
      <c r="CB44" s="110">
        <f t="shared" si="54"/>
        <v>0</v>
      </c>
      <c r="CC44" s="110">
        <f t="shared" si="55"/>
        <v>0</v>
      </c>
      <c r="CD44" s="110">
        <f t="shared" si="56"/>
        <v>0</v>
      </c>
      <c r="CE44" s="110">
        <f t="shared" si="57"/>
        <v>0</v>
      </c>
      <c r="CF44" s="110">
        <f t="shared" si="58"/>
        <v>0</v>
      </c>
      <c r="CG44" s="110">
        <f t="shared" si="59"/>
        <v>0</v>
      </c>
      <c r="CH44" s="229">
        <f t="shared" si="60"/>
        <v>0</v>
      </c>
      <c r="CI44" s="110">
        <f t="shared" si="61"/>
        <v>0</v>
      </c>
      <c r="CJ44" s="110">
        <f t="shared" si="62"/>
        <v>0</v>
      </c>
      <c r="CK44" s="110">
        <f t="shared" si="63"/>
        <v>0</v>
      </c>
      <c r="CL44" s="110">
        <f t="shared" si="64"/>
        <v>0</v>
      </c>
      <c r="CM44" s="229">
        <f t="shared" si="65"/>
        <v>0</v>
      </c>
      <c r="CN44" s="110">
        <f t="shared" si="66"/>
        <v>0</v>
      </c>
      <c r="CO44" s="110">
        <f t="shared" si="67"/>
        <v>0</v>
      </c>
      <c r="CP44" s="110">
        <f t="shared" si="68"/>
        <v>0</v>
      </c>
      <c r="CQ44" s="110">
        <f t="shared" si="69"/>
        <v>0</v>
      </c>
      <c r="CR44" s="229">
        <f t="shared" si="70"/>
        <v>0</v>
      </c>
      <c r="CS44" s="110">
        <f t="shared" si="71"/>
        <v>0</v>
      </c>
      <c r="CT44" s="110">
        <f t="shared" si="72"/>
        <v>0</v>
      </c>
      <c r="CU44" s="110">
        <f t="shared" si="73"/>
        <v>0</v>
      </c>
      <c r="CV44" s="110">
        <f t="shared" si="74"/>
        <v>0</v>
      </c>
      <c r="CW44" s="229">
        <f t="shared" si="75"/>
        <v>0</v>
      </c>
      <c r="CX44" s="110">
        <f t="shared" si="76"/>
        <v>0</v>
      </c>
      <c r="CY44" s="110">
        <f t="shared" si="77"/>
        <v>0</v>
      </c>
      <c r="CZ44" s="110">
        <f t="shared" si="78"/>
        <v>0</v>
      </c>
      <c r="DA44" s="110">
        <f t="shared" si="79"/>
        <v>0</v>
      </c>
      <c r="DB44" s="110">
        <f t="shared" si="80"/>
        <v>0</v>
      </c>
      <c r="DC44" s="110">
        <f t="shared" si="81"/>
        <v>0</v>
      </c>
      <c r="DD44" s="110">
        <f t="shared" si="82"/>
        <v>0</v>
      </c>
      <c r="DE44" s="110">
        <f t="shared" si="83"/>
        <v>0</v>
      </c>
      <c r="DF44" s="110">
        <f t="shared" si="84"/>
        <v>0</v>
      </c>
      <c r="DG44" s="110">
        <f t="shared" si="85"/>
        <v>0</v>
      </c>
      <c r="DH44" s="110">
        <f t="shared" si="86"/>
        <v>3235.4</v>
      </c>
      <c r="DI44" s="110">
        <f t="shared" si="87"/>
        <v>3140.2</v>
      </c>
      <c r="DJ44" s="110">
        <f t="shared" si="88"/>
        <v>1997.1</v>
      </c>
      <c r="DK44" s="110">
        <f t="shared" si="89"/>
        <v>1143.0999999999999</v>
      </c>
      <c r="DL44" s="110">
        <f t="shared" si="90"/>
        <v>95.2</v>
      </c>
      <c r="DM44" s="110">
        <f t="shared" si="91"/>
        <v>0</v>
      </c>
      <c r="DN44" s="110">
        <f t="shared" si="92"/>
        <v>0</v>
      </c>
      <c r="DO44" s="110">
        <f t="shared" si="93"/>
        <v>0</v>
      </c>
      <c r="DP44" s="110">
        <f t="shared" si="94"/>
        <v>0</v>
      </c>
      <c r="DQ44" s="110">
        <f t="shared" si="95"/>
        <v>0</v>
      </c>
      <c r="DR44" s="110">
        <f t="shared" si="96"/>
        <v>0</v>
      </c>
      <c r="DS44" s="110">
        <f t="shared" si="97"/>
        <v>0</v>
      </c>
      <c r="DT44" s="110">
        <f t="shared" si="98"/>
        <v>0</v>
      </c>
      <c r="DU44" s="110">
        <f t="shared" si="99"/>
        <v>0</v>
      </c>
      <c r="DV44" s="110">
        <f t="shared" si="100"/>
        <v>0</v>
      </c>
      <c r="DW44" s="111">
        <f t="shared" si="101"/>
        <v>0</v>
      </c>
      <c r="DX44" s="112">
        <f t="shared" si="102"/>
        <v>0</v>
      </c>
      <c r="DY44" s="110">
        <f t="shared" si="103"/>
        <v>0</v>
      </c>
      <c r="DZ44" s="110">
        <f t="shared" si="104"/>
        <v>0</v>
      </c>
      <c r="EA44" s="112">
        <f t="shared" si="105"/>
        <v>0</v>
      </c>
      <c r="EB44" s="112">
        <f t="shared" si="106"/>
        <v>0</v>
      </c>
      <c r="EC44" s="112">
        <f t="shared" si="107"/>
        <v>0</v>
      </c>
      <c r="ED44" s="110">
        <f t="shared" si="108"/>
        <v>0</v>
      </c>
      <c r="EE44" s="110">
        <f t="shared" si="109"/>
        <v>0</v>
      </c>
      <c r="EF44" s="112">
        <f t="shared" si="110"/>
        <v>0</v>
      </c>
      <c r="EG44" s="112">
        <f t="shared" si="111"/>
        <v>0</v>
      </c>
      <c r="EH44" s="112">
        <f t="shared" si="112"/>
        <v>0</v>
      </c>
      <c r="EI44" s="110">
        <f t="shared" si="113"/>
        <v>0</v>
      </c>
      <c r="EJ44" s="110">
        <f t="shared" si="114"/>
        <v>0</v>
      </c>
      <c r="EK44" s="112">
        <f t="shared" si="115"/>
        <v>0</v>
      </c>
      <c r="EL44" s="112">
        <f t="shared" si="116"/>
        <v>0</v>
      </c>
      <c r="EM44" s="112">
        <f t="shared" si="117"/>
        <v>0</v>
      </c>
      <c r="EN44" s="110">
        <f t="shared" si="118"/>
        <v>0</v>
      </c>
      <c r="EO44" s="110">
        <f t="shared" si="119"/>
        <v>0</v>
      </c>
      <c r="EP44" s="112">
        <f t="shared" si="120"/>
        <v>0</v>
      </c>
      <c r="EQ44" s="112">
        <f t="shared" si="121"/>
        <v>0</v>
      </c>
      <c r="ER44" s="112">
        <f t="shared" si="122"/>
        <v>0</v>
      </c>
      <c r="ES44" s="110">
        <f t="shared" si="123"/>
        <v>0</v>
      </c>
      <c r="ET44" s="110">
        <f t="shared" si="124"/>
        <v>0</v>
      </c>
      <c r="EU44" s="112">
        <f t="shared" si="125"/>
        <v>0</v>
      </c>
      <c r="EV44" s="112">
        <f t="shared" si="126"/>
        <v>0</v>
      </c>
      <c r="EW44" s="112">
        <f t="shared" si="127"/>
        <v>0</v>
      </c>
      <c r="EX44" s="110">
        <f t="shared" si="128"/>
        <v>0</v>
      </c>
      <c r="EY44" s="110">
        <f t="shared" si="129"/>
        <v>0</v>
      </c>
      <c r="EZ44" s="112">
        <f t="shared" si="130"/>
        <v>0</v>
      </c>
      <c r="FA44" s="112">
        <f t="shared" si="131"/>
        <v>0</v>
      </c>
      <c r="FB44" s="112">
        <f t="shared" si="132"/>
        <v>0</v>
      </c>
      <c r="FC44" s="110">
        <f t="shared" si="133"/>
        <v>0</v>
      </c>
      <c r="FD44" s="110">
        <f t="shared" si="134"/>
        <v>0</v>
      </c>
      <c r="FE44" s="112">
        <f t="shared" si="135"/>
        <v>0</v>
      </c>
      <c r="FF44" s="112">
        <f t="shared" si="136"/>
        <v>0</v>
      </c>
      <c r="FG44" s="112">
        <f t="shared" si="137"/>
        <v>0</v>
      </c>
      <c r="FH44" s="110">
        <f t="shared" si="138"/>
        <v>0</v>
      </c>
      <c r="FI44" s="110">
        <f t="shared" si="139"/>
        <v>0</v>
      </c>
      <c r="FJ44" s="113">
        <f t="shared" si="140"/>
        <v>0</v>
      </c>
      <c r="FK44" s="228">
        <f t="shared" si="141"/>
        <v>0</v>
      </c>
      <c r="FL44" s="110">
        <f t="shared" si="142"/>
        <v>0</v>
      </c>
      <c r="FM44" s="110">
        <f t="shared" si="143"/>
        <v>0</v>
      </c>
      <c r="FN44" s="110">
        <f t="shared" si="144"/>
        <v>0</v>
      </c>
      <c r="FO44" s="110">
        <f t="shared" si="145"/>
        <v>0</v>
      </c>
      <c r="FP44" s="110">
        <f t="shared" si="146"/>
        <v>0</v>
      </c>
      <c r="FQ44" s="110">
        <f t="shared" si="147"/>
        <v>0</v>
      </c>
      <c r="FR44" s="110">
        <f t="shared" si="148"/>
        <v>0</v>
      </c>
      <c r="FS44" s="110">
        <f t="shared" si="149"/>
        <v>0</v>
      </c>
      <c r="FT44" s="110">
        <f t="shared" si="150"/>
        <v>0</v>
      </c>
      <c r="FU44" s="110">
        <f t="shared" si="151"/>
        <v>0</v>
      </c>
      <c r="FV44" s="110">
        <f t="shared" si="152"/>
        <v>0</v>
      </c>
      <c r="FW44" s="110">
        <f t="shared" si="153"/>
        <v>0</v>
      </c>
      <c r="FX44" s="110">
        <f t="shared" si="154"/>
        <v>0</v>
      </c>
      <c r="FY44" s="110">
        <f t="shared" si="155"/>
        <v>0</v>
      </c>
      <c r="FZ44" s="110">
        <f t="shared" si="156"/>
        <v>0</v>
      </c>
      <c r="GA44" s="110">
        <f t="shared" si="157"/>
        <v>0</v>
      </c>
      <c r="GB44" s="110">
        <f t="shared" si="158"/>
        <v>0</v>
      </c>
      <c r="GC44" s="110">
        <f t="shared" si="159"/>
        <v>0</v>
      </c>
      <c r="GD44" s="110">
        <f t="shared" si="160"/>
        <v>0</v>
      </c>
      <c r="GE44" s="110">
        <f t="shared" si="161"/>
        <v>0</v>
      </c>
      <c r="GF44" s="110">
        <f t="shared" si="162"/>
        <v>0</v>
      </c>
      <c r="GG44" s="110">
        <f t="shared" si="163"/>
        <v>0</v>
      </c>
      <c r="GH44" s="110">
        <f t="shared" si="164"/>
        <v>0</v>
      </c>
      <c r="GI44" s="110">
        <f t="shared" si="165"/>
        <v>0</v>
      </c>
      <c r="GJ44" s="110">
        <f t="shared" si="166"/>
        <v>0</v>
      </c>
      <c r="GK44" s="110">
        <f t="shared" si="167"/>
        <v>0</v>
      </c>
      <c r="GL44" s="110">
        <f t="shared" si="168"/>
        <v>0</v>
      </c>
      <c r="GM44" s="110">
        <f t="shared" si="169"/>
        <v>0</v>
      </c>
      <c r="GN44" s="110">
        <f t="shared" si="170"/>
        <v>0</v>
      </c>
      <c r="GO44" s="110">
        <f t="shared" si="171"/>
        <v>0</v>
      </c>
      <c r="GP44" s="110">
        <f t="shared" si="172"/>
        <v>0</v>
      </c>
      <c r="GQ44" s="110">
        <f t="shared" si="173"/>
        <v>0</v>
      </c>
      <c r="GR44" s="110">
        <f t="shared" si="174"/>
        <v>0</v>
      </c>
      <c r="GS44" s="110">
        <f t="shared" si="175"/>
        <v>0</v>
      </c>
      <c r="GT44" s="110">
        <f t="shared" si="176"/>
        <v>0</v>
      </c>
      <c r="GU44" s="110">
        <f t="shared" si="177"/>
        <v>0</v>
      </c>
      <c r="GV44" s="110">
        <f t="shared" si="178"/>
        <v>0</v>
      </c>
      <c r="GW44" s="110">
        <f t="shared" si="179"/>
        <v>0</v>
      </c>
      <c r="GX44" s="110">
        <f t="shared" si="180"/>
        <v>0</v>
      </c>
      <c r="GY44" s="227">
        <f t="shared" si="181"/>
        <v>25589.1</v>
      </c>
      <c r="GZ44" s="226">
        <f t="shared" si="182"/>
        <v>24245.7</v>
      </c>
      <c r="HA44" s="226">
        <f t="shared" si="183"/>
        <v>15419.5</v>
      </c>
      <c r="HB44" s="226">
        <f t="shared" si="184"/>
        <v>8826.2000000000007</v>
      </c>
      <c r="HC44" s="226">
        <f t="shared" si="185"/>
        <v>36.4</v>
      </c>
      <c r="HD44" s="226">
        <f t="shared" si="186"/>
        <v>1343.4</v>
      </c>
      <c r="HE44" s="115">
        <f t="shared" si="187"/>
        <v>473</v>
      </c>
      <c r="HF44" s="174">
        <v>480</v>
      </c>
      <c r="HG44" s="225">
        <f t="shared" si="191"/>
        <v>-7</v>
      </c>
      <c r="HH44" s="252">
        <v>45.5</v>
      </c>
      <c r="HI44" s="224">
        <v>86.8</v>
      </c>
      <c r="HJ44" s="221">
        <f t="shared" si="192"/>
        <v>25589.1</v>
      </c>
      <c r="HK44" s="221">
        <f t="shared" si="193"/>
        <v>25675.9</v>
      </c>
      <c r="HL44" s="223">
        <f t="shared" si="194"/>
        <v>15506.3</v>
      </c>
      <c r="HM44" s="221">
        <f t="shared" si="188"/>
        <v>11909.6</v>
      </c>
      <c r="HN44" s="252">
        <v>39</v>
      </c>
      <c r="HO44" s="221">
        <f t="shared" si="195"/>
        <v>25447.9</v>
      </c>
      <c r="HP44" s="114">
        <v>26087.9</v>
      </c>
      <c r="HQ44" s="114">
        <v>519.5</v>
      </c>
      <c r="HR44" s="114">
        <f t="shared" si="189"/>
        <v>25568.400000000001</v>
      </c>
      <c r="HS44" s="220">
        <f t="shared" si="196"/>
        <v>-412</v>
      </c>
      <c r="HT44" s="220">
        <f t="shared" si="197"/>
        <v>-432.7</v>
      </c>
      <c r="HU44" s="220">
        <f t="shared" si="198"/>
        <v>20.7</v>
      </c>
      <c r="HV44" s="210">
        <f t="shared" si="199"/>
        <v>0</v>
      </c>
      <c r="HW44" s="251"/>
      <c r="HX44" s="251"/>
      <c r="HY44" s="221">
        <f t="shared" si="200"/>
        <v>25675.9</v>
      </c>
      <c r="HZ44" s="220">
        <f t="shared" si="201"/>
        <v>-412</v>
      </c>
      <c r="IA44" s="221">
        <f t="shared" si="202"/>
        <v>11577.3</v>
      </c>
      <c r="IB44" s="221">
        <f t="shared" si="203"/>
        <v>24737.8</v>
      </c>
      <c r="IC44" s="67"/>
      <c r="ID44" s="67"/>
      <c r="IE44" s="67"/>
      <c r="IF44" s="67"/>
      <c r="IG44" s="67"/>
      <c r="IH44" s="67"/>
      <c r="II44" s="67"/>
      <c r="IJ44" s="67"/>
      <c r="IK44" s="67"/>
      <c r="IL44" s="67"/>
      <c r="IM44" s="67"/>
      <c r="IN44" s="67"/>
      <c r="IO44" s="67"/>
      <c r="IP44" s="67"/>
      <c r="IQ44" s="67"/>
      <c r="IR44" s="67"/>
      <c r="IS44" s="67"/>
      <c r="IT44" s="67"/>
      <c r="IU44" s="67"/>
      <c r="IV44" s="67"/>
      <c r="IW44" s="67"/>
      <c r="IX44" s="67"/>
      <c r="IY44" s="67"/>
      <c r="IZ44" s="67"/>
      <c r="JA44" s="67"/>
      <c r="JB44" s="67"/>
      <c r="JC44" s="67"/>
      <c r="JD44" s="67"/>
      <c r="JE44" s="67"/>
      <c r="JF44" s="67"/>
      <c r="JG44" s="67"/>
      <c r="JH44" s="67"/>
      <c r="JI44" s="67"/>
      <c r="JJ44" s="67"/>
      <c r="JK44" s="67"/>
      <c r="JL44" s="67"/>
      <c r="JM44" s="67"/>
      <c r="JN44" s="67"/>
      <c r="JO44" s="67"/>
      <c r="JP44" s="67"/>
      <c r="JQ44" s="67"/>
      <c r="JR44" s="67"/>
      <c r="JS44" s="67"/>
      <c r="JT44" s="67"/>
      <c r="JU44" s="67"/>
      <c r="JV44" s="67"/>
      <c r="JW44" s="67"/>
      <c r="JX44" s="67"/>
      <c r="JY44" s="67"/>
      <c r="JZ44" s="67"/>
      <c r="KA44" s="67"/>
      <c r="KB44" s="67"/>
      <c r="KC44" s="67"/>
      <c r="KD44" s="67"/>
      <c r="KE44" s="67"/>
      <c r="KF44" s="67"/>
      <c r="KG44" s="67"/>
      <c r="KH44" s="67"/>
      <c r="KI44" s="67"/>
      <c r="KJ44" s="67"/>
      <c r="KK44" s="67"/>
      <c r="KL44" s="67"/>
      <c r="KM44" s="67"/>
      <c r="KN44" s="67"/>
      <c r="KO44" s="67"/>
      <c r="KP44" s="67"/>
      <c r="KQ44" s="67"/>
      <c r="KR44" s="67"/>
      <c r="KS44" s="67"/>
      <c r="KT44" s="67"/>
      <c r="KU44" s="67"/>
      <c r="KV44" s="67"/>
      <c r="KW44" s="67"/>
      <c r="KX44" s="67"/>
    </row>
    <row r="45" spans="1:310">
      <c r="A45" s="105" t="s">
        <v>156</v>
      </c>
      <c r="B45" s="105"/>
      <c r="C45" s="105"/>
      <c r="D45" s="232">
        <v>0</v>
      </c>
      <c r="E45" s="232">
        <v>0</v>
      </c>
      <c r="F45" s="231"/>
      <c r="G45" s="106">
        <v>0</v>
      </c>
      <c r="H45" s="231"/>
      <c r="I45" s="232">
        <v>0</v>
      </c>
      <c r="J45" s="231">
        <v>90</v>
      </c>
      <c r="K45" s="106">
        <v>0</v>
      </c>
      <c r="L45" s="231">
        <v>43</v>
      </c>
      <c r="M45" s="231"/>
      <c r="N45" s="231"/>
      <c r="O45" s="232">
        <v>0</v>
      </c>
      <c r="P45" s="106">
        <v>0</v>
      </c>
      <c r="Q45" s="231"/>
      <c r="R45" s="106">
        <v>0</v>
      </c>
      <c r="S45" s="231"/>
      <c r="T45" s="231"/>
      <c r="U45" s="231">
        <v>31</v>
      </c>
      <c r="V45" s="107">
        <v>0</v>
      </c>
      <c r="W45" s="119">
        <v>0</v>
      </c>
      <c r="X45" s="119">
        <v>0</v>
      </c>
      <c r="Y45" s="106">
        <v>0</v>
      </c>
      <c r="Z45" s="106">
        <v>0</v>
      </c>
      <c r="AA45" s="106">
        <v>0</v>
      </c>
      <c r="AB45" s="106">
        <v>0</v>
      </c>
      <c r="AC45" s="106">
        <v>0</v>
      </c>
      <c r="AD45" s="106">
        <v>0</v>
      </c>
      <c r="AE45" s="106">
        <v>0</v>
      </c>
      <c r="AF45" s="108">
        <v>0</v>
      </c>
      <c r="AG45" s="108">
        <v>0</v>
      </c>
      <c r="AH45" s="108">
        <v>0</v>
      </c>
      <c r="AI45" s="108">
        <v>0</v>
      </c>
      <c r="AJ45" s="231"/>
      <c r="AK45" s="108">
        <v>0</v>
      </c>
      <c r="AL45" s="230">
        <f t="shared" ref="AL45:AL64" si="204">F45+L45+T45</f>
        <v>43</v>
      </c>
      <c r="AM45" s="230">
        <f t="shared" ref="AM45:AM64" si="205">J45+M45+N45+Q45+R45+S45+U45+AB45+AJ45+H45</f>
        <v>121</v>
      </c>
      <c r="AN45" s="230">
        <f t="shared" ref="AN45:AN64" si="206">AL45+AM45</f>
        <v>164</v>
      </c>
      <c r="AO45" s="109">
        <f t="shared" ref="AO45:AO64" si="207">ROUND(D45*$AO$8/1000,1)</f>
        <v>0</v>
      </c>
      <c r="AP45" s="110">
        <f t="shared" si="190"/>
        <v>0</v>
      </c>
      <c r="AQ45" s="110">
        <f t="shared" ref="AQ45:AQ64" si="208">ROUND(D45*AQ$8/1000,1)</f>
        <v>0</v>
      </c>
      <c r="AR45" s="110">
        <f t="shared" ref="AR45:AR64" si="209">AP45-AQ45</f>
        <v>0</v>
      </c>
      <c r="AS45" s="110">
        <f t="shared" ref="AS45:AS64" si="210">AO45-AP45</f>
        <v>0</v>
      </c>
      <c r="AT45" s="110">
        <f t="shared" ref="AT45:AT64" si="211">ROUND(E45*$AT$8/1000,1)</f>
        <v>0</v>
      </c>
      <c r="AU45" s="110">
        <f t="shared" ref="AU45:AU64" si="212">ROUND(E45*$AU$8/1000,1)</f>
        <v>0</v>
      </c>
      <c r="AV45" s="110">
        <f t="shared" ref="AV45:AV64" si="213">ROUND(E45*AV$8/1000,1)</f>
        <v>0</v>
      </c>
      <c r="AW45" s="110">
        <f t="shared" ref="AW45:AW64" si="214">AU45-AV45</f>
        <v>0</v>
      </c>
      <c r="AX45" s="110">
        <f t="shared" ref="AX45:AX64" si="215">AT45-AU45</f>
        <v>0</v>
      </c>
      <c r="AY45" s="110">
        <f t="shared" ref="AY45:AY64" si="216">ROUND(F45*$AY$8/1000,1)</f>
        <v>0</v>
      </c>
      <c r="AZ45" s="110">
        <f t="shared" ref="AZ45:AZ64" si="217">ROUND(F45*$AZ$8/1000,1)</f>
        <v>0</v>
      </c>
      <c r="BA45" s="110">
        <f t="shared" ref="BA45:BA64" si="218">ROUND(F45*BA$8/1000,1)</f>
        <v>0</v>
      </c>
      <c r="BB45" s="110">
        <f t="shared" ref="BB45:BB64" si="219">AZ45-BA45</f>
        <v>0</v>
      </c>
      <c r="BC45" s="110">
        <f t="shared" ref="BC45:BC64" si="220">AY45-AZ45</f>
        <v>0</v>
      </c>
      <c r="BD45" s="110">
        <f t="shared" ref="BD45:BD64" si="221">ROUND(G45*$BD$8/1000,1)</f>
        <v>0</v>
      </c>
      <c r="BE45" s="110">
        <f t="shared" ref="BE45:BE64" si="222">ROUND(G45*$BE$8/1000,1)</f>
        <v>0</v>
      </c>
      <c r="BF45" s="110">
        <f t="shared" ref="BF45:BF64" si="223">ROUND(G45*BF$8/1000,1)</f>
        <v>0</v>
      </c>
      <c r="BG45" s="110">
        <f t="shared" ref="BG45:BG64" si="224">BE45-BF45</f>
        <v>0</v>
      </c>
      <c r="BH45" s="110">
        <f t="shared" ref="BH45:BH64" si="225">BD45-BE45</f>
        <v>0</v>
      </c>
      <c r="BI45" s="110">
        <f t="shared" ref="BI45:BI64" si="226">ROUND(H45*$BI$8/1000,1)</f>
        <v>0</v>
      </c>
      <c r="BJ45" s="110">
        <f t="shared" ref="BJ45:BJ64" si="227">ROUND(H45*$BJ$8/1000,1)</f>
        <v>0</v>
      </c>
      <c r="BK45" s="110">
        <f t="shared" ref="BK45:BK64" si="228">ROUND(H45*BK$8/1000,1)</f>
        <v>0</v>
      </c>
      <c r="BL45" s="110">
        <f t="shared" ref="BL45:BL64" si="229">BJ45-BK45</f>
        <v>0</v>
      </c>
      <c r="BM45" s="110">
        <f t="shared" ref="BM45:BM64" si="230">BI45-BJ45</f>
        <v>0</v>
      </c>
      <c r="BN45" s="110">
        <f t="shared" ref="BN45:BN64" si="231">ROUND(I45*$BN$8/1000,1)</f>
        <v>0</v>
      </c>
      <c r="BO45" s="110">
        <f t="shared" ref="BO45:BO64" si="232">ROUND(I45*$BO$8/1000,1)</f>
        <v>0</v>
      </c>
      <c r="BP45" s="110">
        <f t="shared" ref="BP45:BP64" si="233">ROUND(I45*BP$8/1000,1)</f>
        <v>0</v>
      </c>
      <c r="BQ45" s="110">
        <f t="shared" ref="BQ45:BQ64" si="234">BO45-BP45</f>
        <v>0</v>
      </c>
      <c r="BR45" s="110">
        <f t="shared" ref="BR45:BR64" si="235">BN45-BO45</f>
        <v>0</v>
      </c>
      <c r="BS45" s="110">
        <f t="shared" ref="BS45:BS64" si="236">ROUND(J45*$BS$8/1000,1)</f>
        <v>4434.2</v>
      </c>
      <c r="BT45" s="110">
        <f t="shared" ref="BT45:BT64" si="237">ROUND(J45*$BT$8/1000,1)</f>
        <v>4180.7</v>
      </c>
      <c r="BU45" s="110">
        <f t="shared" ref="BU45:BU64" si="238">ROUND(J45*BU$8/1000,1)</f>
        <v>2658.8</v>
      </c>
      <c r="BV45" s="110">
        <f t="shared" ref="BV45:BV64" si="239">BT45-BU45</f>
        <v>1521.9</v>
      </c>
      <c r="BW45" s="110">
        <f t="shared" ref="BW45:BW64" si="240">BS45-BT45</f>
        <v>253.5</v>
      </c>
      <c r="BX45" s="110"/>
      <c r="BY45" s="110">
        <f t="shared" ref="BY45:BY64" si="241">ROUND(L45*$BY$8/1000,1)</f>
        <v>2966</v>
      </c>
      <c r="BZ45" s="110">
        <f t="shared" ref="BZ45:BZ64" si="242">ROUND(L45*$BZ$8/1000,1)</f>
        <v>2796.4</v>
      </c>
      <c r="CA45" s="110">
        <f t="shared" ref="CA45:CA64" si="243">ROUND(L45*$CA$8/1000,1)</f>
        <v>1778.4</v>
      </c>
      <c r="CB45" s="110">
        <f t="shared" ref="CB45:CB64" si="244">ROUND(L45*$CB$8/1000,1)</f>
        <v>1018</v>
      </c>
      <c r="CC45" s="110">
        <f t="shared" ref="CC45:CC64" si="245">ROUND(L45*$CC$8/1000,1)</f>
        <v>169.6</v>
      </c>
      <c r="CD45" s="110">
        <f t="shared" ref="CD45:CD64" si="246">ROUND(M45*$CD$8/1000,1)</f>
        <v>0</v>
      </c>
      <c r="CE45" s="110">
        <f t="shared" ref="CE45:CE64" si="247">ROUND(M45*$CE$8/1000,1)</f>
        <v>0</v>
      </c>
      <c r="CF45" s="110">
        <f t="shared" ref="CF45:CF64" si="248">ROUND(M45*CF$8/1000,1)</f>
        <v>0</v>
      </c>
      <c r="CG45" s="110">
        <f t="shared" ref="CG45:CG64" si="249">CE45-CF45</f>
        <v>0</v>
      </c>
      <c r="CH45" s="229">
        <f t="shared" ref="CH45:CH64" si="250">CD45-CE45</f>
        <v>0</v>
      </c>
      <c r="CI45" s="110">
        <f t="shared" ref="CI45:CI64" si="251">ROUND(N45*$CI$8/1000,1)</f>
        <v>0</v>
      </c>
      <c r="CJ45" s="110">
        <f t="shared" ref="CJ45:CJ64" si="252">ROUND(N45*$CJ$8/1000,1)</f>
        <v>0</v>
      </c>
      <c r="CK45" s="110">
        <f t="shared" ref="CK45:CK64" si="253">ROUND(N45*CK$8/1000,1)</f>
        <v>0</v>
      </c>
      <c r="CL45" s="110">
        <f t="shared" ref="CL45:CL64" si="254">CJ45-CK45</f>
        <v>0</v>
      </c>
      <c r="CM45" s="229">
        <f t="shared" ref="CM45:CM64" si="255">CI45-CJ45</f>
        <v>0</v>
      </c>
      <c r="CN45" s="110">
        <f t="shared" ref="CN45:CN64" si="256">ROUND(O45*$CN$8/1000,1)</f>
        <v>0</v>
      </c>
      <c r="CO45" s="110">
        <f t="shared" ref="CO45:CO64" si="257">ROUND(O45*$CO$8/1000,1)</f>
        <v>0</v>
      </c>
      <c r="CP45" s="110">
        <f t="shared" ref="CP45:CP64" si="258">ROUND(O45*CP$8/1000,1)</f>
        <v>0</v>
      </c>
      <c r="CQ45" s="110">
        <f t="shared" ref="CQ45:CQ64" si="259">CO45-CP45</f>
        <v>0</v>
      </c>
      <c r="CR45" s="229">
        <f t="shared" ref="CR45:CR64" si="260">CN45-CO45</f>
        <v>0</v>
      </c>
      <c r="CS45" s="110">
        <f t="shared" ref="CS45:CS64" si="261">ROUND(P45*$CS$8/1000,1)</f>
        <v>0</v>
      </c>
      <c r="CT45" s="110">
        <f t="shared" ref="CT45:CT64" si="262">ROUND(P45*$CT$8/1000,1)</f>
        <v>0</v>
      </c>
      <c r="CU45" s="110">
        <f t="shared" ref="CU45:CU64" si="263">ROUND(P45*CU$8/1000,1)</f>
        <v>0</v>
      </c>
      <c r="CV45" s="110">
        <f t="shared" ref="CV45:CV64" si="264">CT45-CU45</f>
        <v>0</v>
      </c>
      <c r="CW45" s="229">
        <f t="shared" ref="CW45:CW64" si="265">CS45-CT45</f>
        <v>0</v>
      </c>
      <c r="CX45" s="110">
        <f t="shared" ref="CX45:CX64" si="266">ROUND(Q45*$CX$8/1000,1)</f>
        <v>0</v>
      </c>
      <c r="CY45" s="110">
        <f t="shared" ref="CY45:CY64" si="267">ROUND(Q45*$CY$8/1000,1)</f>
        <v>0</v>
      </c>
      <c r="CZ45" s="110">
        <f t="shared" ref="CZ45:CZ64" si="268">ROUND(Q45*CZ$8/1000,1)</f>
        <v>0</v>
      </c>
      <c r="DA45" s="110">
        <f t="shared" ref="DA45:DA64" si="269">CY45-CZ45</f>
        <v>0</v>
      </c>
      <c r="DB45" s="110">
        <f t="shared" ref="DB45:DB64" si="270">CX45-CY45</f>
        <v>0</v>
      </c>
      <c r="DC45" s="110">
        <f t="shared" ref="DC45:DC64" si="271">ROUND(R45*$DC$8/1000,1)</f>
        <v>0</v>
      </c>
      <c r="DD45" s="110">
        <f t="shared" ref="DD45:DD64" si="272">ROUND(R45*$DD$8/1000,1)</f>
        <v>0</v>
      </c>
      <c r="DE45" s="110">
        <f t="shared" ref="DE45:DE64" si="273">ROUND(R45*DE$8/1000,1)</f>
        <v>0</v>
      </c>
      <c r="DF45" s="110">
        <f t="shared" ref="DF45:DF64" si="274">DD45-DE45</f>
        <v>0</v>
      </c>
      <c r="DG45" s="110">
        <f t="shared" ref="DG45:DG64" si="275">DC45-DD45</f>
        <v>0</v>
      </c>
      <c r="DH45" s="110">
        <f t="shared" ref="DH45:DH64" si="276">ROUND(S45*$DH$8/1000,1)</f>
        <v>0</v>
      </c>
      <c r="DI45" s="110">
        <f t="shared" ref="DI45:DI64" si="277">ROUND(S45*$DI$8/1000,1)</f>
        <v>0</v>
      </c>
      <c r="DJ45" s="110">
        <f t="shared" ref="DJ45:DJ64" si="278">ROUND(S45*DJ$8/1000,1)</f>
        <v>0</v>
      </c>
      <c r="DK45" s="110">
        <f t="shared" ref="DK45:DK64" si="279">DI45-DJ45</f>
        <v>0</v>
      </c>
      <c r="DL45" s="110">
        <f t="shared" ref="DL45:DL64" si="280">DH45-DI45</f>
        <v>0</v>
      </c>
      <c r="DM45" s="110">
        <f t="shared" ref="DM45:DM64" si="281">ROUND(T45*$DM$8/1000,1)</f>
        <v>0</v>
      </c>
      <c r="DN45" s="110">
        <f t="shared" ref="DN45:DN64" si="282">ROUND(T45*DN$8/1000,1)</f>
        <v>0</v>
      </c>
      <c r="DO45" s="110">
        <f t="shared" ref="DO45:DO64" si="283">ROUND(T45*DO$8/1000,1)</f>
        <v>0</v>
      </c>
      <c r="DP45" s="110">
        <f t="shared" ref="DP45:DP64" si="284">DN45-DO45</f>
        <v>0</v>
      </c>
      <c r="DQ45" s="110">
        <f t="shared" ref="DQ45:DQ64" si="285">DM45-DN45</f>
        <v>0</v>
      </c>
      <c r="DR45" s="110">
        <f t="shared" ref="DR45:DR64" si="286">ROUND(U45*$DR$8/1000,1)</f>
        <v>7374.7</v>
      </c>
      <c r="DS45" s="110">
        <f t="shared" ref="DS45:DS64" si="287">ROUND(U45*$DS$8/1000,1)</f>
        <v>7200.1</v>
      </c>
      <c r="DT45" s="110">
        <f t="shared" ref="DT45:DT64" si="288">ROUND(U45*DT$8/1000,1)</f>
        <v>4579.1000000000004</v>
      </c>
      <c r="DU45" s="110">
        <f t="shared" ref="DU45:DU64" si="289">DS45-DT45</f>
        <v>2621</v>
      </c>
      <c r="DV45" s="110">
        <f t="shared" ref="DV45:DV64" si="290">DR45-DS45</f>
        <v>174.6</v>
      </c>
      <c r="DW45" s="111">
        <f t="shared" ref="DW45:DW64" si="291">ROUND(V45*$DW$8/1000,1)</f>
        <v>0</v>
      </c>
      <c r="DX45" s="112">
        <f t="shared" ref="DX45:DX64" si="292">ROUND(V45*$DX$8/1000,1)</f>
        <v>0</v>
      </c>
      <c r="DY45" s="110">
        <f t="shared" ref="DY45:DY64" si="293">ROUND(V45*DY$8/1000,1)</f>
        <v>0</v>
      </c>
      <c r="DZ45" s="110">
        <f t="shared" ref="DZ45:DZ64" si="294">DX45-DY45</f>
        <v>0</v>
      </c>
      <c r="EA45" s="112">
        <f t="shared" ref="EA45:EA64" si="295">DW45-DX45</f>
        <v>0</v>
      </c>
      <c r="EB45" s="112">
        <f t="shared" ref="EB45:EB64" si="296">ROUND(W45*$EB$8/1000,1)</f>
        <v>0</v>
      </c>
      <c r="EC45" s="112">
        <f t="shared" ref="EC45:EC64" si="297">ROUND(W45*$EC$8/1000,1)</f>
        <v>0</v>
      </c>
      <c r="ED45" s="110">
        <f t="shared" ref="ED45:ED64" si="298">ROUND(W45*ED$8/1000,1)</f>
        <v>0</v>
      </c>
      <c r="EE45" s="110">
        <f t="shared" ref="EE45:EE64" si="299">EC45-ED45</f>
        <v>0</v>
      </c>
      <c r="EF45" s="112">
        <f t="shared" ref="EF45:EF64" si="300">EB45-EC45</f>
        <v>0</v>
      </c>
      <c r="EG45" s="112">
        <f t="shared" ref="EG45:EG64" si="301">ROUND(X45*$EG$8/1000,1)</f>
        <v>0</v>
      </c>
      <c r="EH45" s="112">
        <f t="shared" ref="EH45:EH64" si="302">ROUND(X45*$EH$8/1000,1)</f>
        <v>0</v>
      </c>
      <c r="EI45" s="110">
        <f t="shared" ref="EI45:EI64" si="303">ROUND(X45*EI$8/1000,1)</f>
        <v>0</v>
      </c>
      <c r="EJ45" s="110">
        <f t="shared" ref="EJ45:EJ64" si="304">EH45-EI45</f>
        <v>0</v>
      </c>
      <c r="EK45" s="112">
        <f t="shared" ref="EK45:EK64" si="305">EG45-EH45</f>
        <v>0</v>
      </c>
      <c r="EL45" s="112">
        <f t="shared" ref="EL45:EL64" si="306">ROUND(Y45*$EL$8/1000,1)</f>
        <v>0</v>
      </c>
      <c r="EM45" s="112">
        <f t="shared" ref="EM45:EM64" si="307">ROUND(Y45*$EM$8/1000,1)</f>
        <v>0</v>
      </c>
      <c r="EN45" s="110">
        <f t="shared" ref="EN45:EN64" si="308">ROUND(Y45*EN$8/1000,1)</f>
        <v>0</v>
      </c>
      <c r="EO45" s="110">
        <f t="shared" ref="EO45:EO64" si="309">EM45-EN45</f>
        <v>0</v>
      </c>
      <c r="EP45" s="112">
        <f t="shared" ref="EP45:EP64" si="310">EL45-EM45</f>
        <v>0</v>
      </c>
      <c r="EQ45" s="112">
        <f t="shared" ref="EQ45:EQ64" si="311">ROUND(Z45*$EQ$8/1000,1)</f>
        <v>0</v>
      </c>
      <c r="ER45" s="112">
        <f t="shared" ref="ER45:ER64" si="312">ROUND(Z45*$ER$8/1000,1)</f>
        <v>0</v>
      </c>
      <c r="ES45" s="110">
        <f t="shared" ref="ES45:ES64" si="313">ROUND(Z45*ES$8/1000,1)</f>
        <v>0</v>
      </c>
      <c r="ET45" s="110">
        <f t="shared" ref="ET45:ET64" si="314">ER45-ES45</f>
        <v>0</v>
      </c>
      <c r="EU45" s="112">
        <f t="shared" ref="EU45:EU64" si="315">EQ45-ER45</f>
        <v>0</v>
      </c>
      <c r="EV45" s="112">
        <f t="shared" ref="EV45:EV64" si="316">ROUND(AA45*$EV$8/1000,1)</f>
        <v>0</v>
      </c>
      <c r="EW45" s="112">
        <f t="shared" ref="EW45:EW64" si="317">ROUND(AA45*$EW$8/1000,1)</f>
        <v>0</v>
      </c>
      <c r="EX45" s="110">
        <f t="shared" ref="EX45:EX64" si="318">ROUND(AA45*EX$8/1000,1)</f>
        <v>0</v>
      </c>
      <c r="EY45" s="110">
        <f t="shared" ref="EY45:EY64" si="319">EW45-EX45</f>
        <v>0</v>
      </c>
      <c r="EZ45" s="112">
        <f t="shared" ref="EZ45:EZ64" si="320">EV45-EW45</f>
        <v>0</v>
      </c>
      <c r="FA45" s="112">
        <f t="shared" ref="FA45:FA64" si="321">ROUND(AB45*$FA$8/1000,1)</f>
        <v>0</v>
      </c>
      <c r="FB45" s="112">
        <f t="shared" ref="FB45:FB64" si="322">ROUND(AB45*$FB$8/1000,1)</f>
        <v>0</v>
      </c>
      <c r="FC45" s="110">
        <f t="shared" ref="FC45:FC64" si="323">ROUND(AB45*FC$8/1000,1)</f>
        <v>0</v>
      </c>
      <c r="FD45" s="110">
        <f t="shared" ref="FD45:FD64" si="324">FB45-FC45</f>
        <v>0</v>
      </c>
      <c r="FE45" s="112">
        <f t="shared" ref="FE45:FE64" si="325">FA45-FB45</f>
        <v>0</v>
      </c>
      <c r="FF45" s="112">
        <f t="shared" ref="FF45:FF64" si="326">ROUND(AC45*$FF$8/1000,1)</f>
        <v>0</v>
      </c>
      <c r="FG45" s="112">
        <f t="shared" ref="FG45:FG64" si="327">ROUND(AC45*$FG$8/1000,1)</f>
        <v>0</v>
      </c>
      <c r="FH45" s="110">
        <f t="shared" ref="FH45:FH64" si="328">ROUND(AC45*FH$8/1000,1)</f>
        <v>0</v>
      </c>
      <c r="FI45" s="110">
        <f t="shared" ref="FI45:FI64" si="329">FG45-FH45</f>
        <v>0</v>
      </c>
      <c r="FJ45" s="113">
        <f t="shared" ref="FJ45:FJ64" si="330">FF45-FG45</f>
        <v>0</v>
      </c>
      <c r="FK45" s="228">
        <f t="shared" ref="FK45:FK64" si="331">ROUND(AD45*$FK$8/1000,1)</f>
        <v>0</v>
      </c>
      <c r="FL45" s="110">
        <f t="shared" ref="FL45:FL64" si="332">ROUND(AD45*$FL$8/1000,1)</f>
        <v>0</v>
      </c>
      <c r="FM45" s="110">
        <f t="shared" ref="FM45:FM64" si="333">ROUND(AD45*FM$8/1000,1)</f>
        <v>0</v>
      </c>
      <c r="FN45" s="110">
        <f t="shared" ref="FN45:FN64" si="334">FL45-FM45</f>
        <v>0</v>
      </c>
      <c r="FO45" s="110">
        <f t="shared" ref="FO45:FO64" si="335">FK45-FL45</f>
        <v>0</v>
      </c>
      <c r="FP45" s="110">
        <f t="shared" ref="FP45:FP64" si="336">ROUND(AE45*$FP$8/1000,1)</f>
        <v>0</v>
      </c>
      <c r="FQ45" s="110">
        <f t="shared" ref="FQ45:FQ64" si="337">ROUND(AE45*$FQ$8/1000,1)</f>
        <v>0</v>
      </c>
      <c r="FR45" s="110">
        <f t="shared" ref="FR45:FR64" si="338">ROUND(AE45*FR$8/1000,1)</f>
        <v>0</v>
      </c>
      <c r="FS45" s="110">
        <f t="shared" ref="FS45:FS64" si="339">FQ45-FR45</f>
        <v>0</v>
      </c>
      <c r="FT45" s="110">
        <f t="shared" ref="FT45:FT64" si="340">FP45-FQ45</f>
        <v>0</v>
      </c>
      <c r="FU45" s="110">
        <f t="shared" ref="FU45:FU64" si="341">ROUND(AF45*$FU$8/1000,1)</f>
        <v>0</v>
      </c>
      <c r="FV45" s="110">
        <f t="shared" ref="FV45:FV64" si="342">ROUND(AF45*$FV$8/1000,1)</f>
        <v>0</v>
      </c>
      <c r="FW45" s="110">
        <f t="shared" ref="FW45:FW64" si="343">ROUND(AF45*FW$8/1000,1)</f>
        <v>0</v>
      </c>
      <c r="FX45" s="110">
        <f t="shared" ref="FX45:FX64" si="344">FV45-FW45</f>
        <v>0</v>
      </c>
      <c r="FY45" s="110">
        <f t="shared" ref="FY45:FY64" si="345">FU45-FV45</f>
        <v>0</v>
      </c>
      <c r="FZ45" s="110">
        <f t="shared" ref="FZ45:FZ64" si="346">ROUND(AG45*$FZ$8/1000,1)</f>
        <v>0</v>
      </c>
      <c r="GA45" s="110">
        <f t="shared" ref="GA45:GA64" si="347">ROUND(AG45*$GA$8/1000,1)</f>
        <v>0</v>
      </c>
      <c r="GB45" s="110">
        <f t="shared" ref="GB45:GB64" si="348">ROUND(AG45*GB$8/1000,1)</f>
        <v>0</v>
      </c>
      <c r="GC45" s="110">
        <f t="shared" ref="GC45:GC64" si="349">GA45-GB45</f>
        <v>0</v>
      </c>
      <c r="GD45" s="110">
        <f t="shared" ref="GD45:GD64" si="350">FZ45-GA45</f>
        <v>0</v>
      </c>
      <c r="GE45" s="110">
        <f t="shared" ref="GE45:GE64" si="351">ROUND(AH45*$GE$8/1000,1)</f>
        <v>0</v>
      </c>
      <c r="GF45" s="110">
        <f t="shared" ref="GF45:GF64" si="352">ROUND(AH45*$GF$8/1000,1)</f>
        <v>0</v>
      </c>
      <c r="GG45" s="110">
        <f t="shared" ref="GG45:GG64" si="353">ROUND(AH45*GG$8/1000,1)</f>
        <v>0</v>
      </c>
      <c r="GH45" s="110">
        <f t="shared" ref="GH45:GH64" si="354">GF45-GG45</f>
        <v>0</v>
      </c>
      <c r="GI45" s="110">
        <f t="shared" ref="GI45:GI64" si="355">GE45-GF45</f>
        <v>0</v>
      </c>
      <c r="GJ45" s="110">
        <f t="shared" ref="GJ45:GJ64" si="356">ROUND(AI45*$GJ$8/1000,1)</f>
        <v>0</v>
      </c>
      <c r="GK45" s="110">
        <f t="shared" ref="GK45:GK64" si="357">ROUND(AI45*$GK$8/1000,1)</f>
        <v>0</v>
      </c>
      <c r="GL45" s="110">
        <f t="shared" ref="GL45:GL64" si="358">ROUND(AI45*GL$8/1000,1)</f>
        <v>0</v>
      </c>
      <c r="GM45" s="110">
        <f t="shared" ref="GM45:GM64" si="359">GK45-GL45</f>
        <v>0</v>
      </c>
      <c r="GN45" s="110">
        <f t="shared" ref="GN45:GN64" si="360">GJ45-GK45</f>
        <v>0</v>
      </c>
      <c r="GO45" s="110">
        <f t="shared" ref="GO45:GO64" si="361">ROUND(AJ45*$GO$8/1000,1)</f>
        <v>0</v>
      </c>
      <c r="GP45" s="110">
        <f t="shared" ref="GP45:GP64" si="362">ROUND(AJ45*$GP$8/1000,1)</f>
        <v>0</v>
      </c>
      <c r="GQ45" s="110">
        <f t="shared" ref="GQ45:GQ64" si="363">ROUND(AJ45*GQ$8/1000,1)</f>
        <v>0</v>
      </c>
      <c r="GR45" s="110">
        <f t="shared" ref="GR45:GR64" si="364">GP45-GQ45</f>
        <v>0</v>
      </c>
      <c r="GS45" s="110">
        <f t="shared" ref="GS45:GS64" si="365">GO45-GP45</f>
        <v>0</v>
      </c>
      <c r="GT45" s="110">
        <f t="shared" ref="GT45:GT64" si="366">ROUND(AK45*$GT$8/1000,1)</f>
        <v>0</v>
      </c>
      <c r="GU45" s="110">
        <f t="shared" ref="GU45:GU64" si="367">ROUND(AK45*$GU$8/1000,1)</f>
        <v>0</v>
      </c>
      <c r="GV45" s="110">
        <f t="shared" ref="GV45:GV64" si="368">ROUND(AK45*GV$8/1000,1)</f>
        <v>0</v>
      </c>
      <c r="GW45" s="110">
        <f t="shared" ref="GW45:GW64" si="369">GU45-GV45</f>
        <v>0</v>
      </c>
      <c r="GX45" s="110">
        <f t="shared" ref="GX45:GX64" si="370">GT45-GU45</f>
        <v>0</v>
      </c>
      <c r="GY45" s="227">
        <f t="shared" ref="GY45:GY63" si="371">AO45+AT45+AY45+BD45+BI45+BN45+BS45+BY45+CD45+CX45+DW45+EB45+EG45+EL45+EQ45+EV45+FA45+FF45+FK45+FP45+FU45+FZ45+GE45+GJ45+GO45+GT45+CI45+CN45+CS45+DC45+DH45+DM45+DR45</f>
        <v>14774.9</v>
      </c>
      <c r="GZ45" s="226">
        <f t="shared" ref="GZ45:GZ63" si="372">AP45+AU45+AZ45+BE45+BJ45+BO45+BT45+BZ45+CE45+CY45+DX45+EC45+EH45+EM45+ER45+EW45+FB45+FG45+FL45+FQ45+FV45+GA45+GF45+GK45+GP45+GU45+CJ45+CO45+CT45+DD45+DI45+DN45+DS45</f>
        <v>14177.2</v>
      </c>
      <c r="HA45" s="226">
        <f t="shared" ref="HA45:HA63" si="373">AQ45+AV45+BA45+BF45+BK45+BP45+BU45+CA45+CF45+CZ45+DY45+ED45+EI45+EN45+ES45+EX45+FC45+FH45+FM45+FR45+FW45+GB45+GG45+GL45+GQ45+GV45+CK45+CP45+CU45+DE45+DJ45+DO45+DT45</f>
        <v>9016.2999999999993</v>
      </c>
      <c r="HB45" s="226">
        <f t="shared" ref="HB45:HB63" si="374">AR45+AW45+BB45+BG45+BL45+BQ45+BV45+CB45+CG45+DA45+DZ45+EE45+EJ45+EO45+ET45+EY45+FD45+FI45+FN45+FS45+FX45+GC45+GH45+GM45+GR45+GW45+CL45+CQ45+CV45+DF45+DK45+DP45+DU45</f>
        <v>5160.8999999999996</v>
      </c>
      <c r="HC45" s="226">
        <f t="shared" ref="HC45:HC64" si="375">HB45/GZ45*100</f>
        <v>36.4</v>
      </c>
      <c r="HD45" s="226">
        <f t="shared" ref="HD45:HD64" si="376">AS45+AX45+BC45+BH45+BM45+BR45+BW45+CC45+CH45+DB45+EA45+EF45+EK45+EP45+EU45+EZ45+FE45+FJ45+FO45+FT45+FY45+GD45+GI45+GN45+GS45+GX45+CM45+CR45+CW45+DG45+DL45+DQ45+DV45</f>
        <v>597.70000000000005</v>
      </c>
      <c r="HE45" s="115">
        <f t="shared" ref="HE45:HE64" si="377">SUM(D45:AK45)</f>
        <v>164</v>
      </c>
      <c r="HF45" s="174">
        <v>150</v>
      </c>
      <c r="HG45" s="225">
        <f t="shared" si="191"/>
        <v>14</v>
      </c>
      <c r="HH45" s="252">
        <v>21.5</v>
      </c>
      <c r="HI45" s="224">
        <v>41</v>
      </c>
      <c r="HJ45" s="221">
        <f t="shared" si="192"/>
        <v>14774.9</v>
      </c>
      <c r="HK45" s="221">
        <f t="shared" si="193"/>
        <v>14815.9</v>
      </c>
      <c r="HL45" s="223">
        <f t="shared" si="194"/>
        <v>9057.2999999999993</v>
      </c>
      <c r="HM45" s="221">
        <f t="shared" ref="HM45:HM64" si="378">HL45/1.302</f>
        <v>6956.5</v>
      </c>
      <c r="HN45" s="252">
        <v>16.8</v>
      </c>
      <c r="HO45" s="221">
        <f t="shared" si="195"/>
        <v>34506.400000000001</v>
      </c>
      <c r="HP45" s="114">
        <v>13394.1</v>
      </c>
      <c r="HQ45" s="114">
        <v>245.5</v>
      </c>
      <c r="HR45" s="114">
        <f t="shared" ref="HR45:HR64" si="379">HP45-HQ45</f>
        <v>13148.6</v>
      </c>
      <c r="HS45" s="220">
        <f t="shared" si="196"/>
        <v>1421.8</v>
      </c>
      <c r="HT45" s="220">
        <f t="shared" si="197"/>
        <v>-204.5</v>
      </c>
      <c r="HU45" s="220">
        <f t="shared" si="198"/>
        <v>1626.3</v>
      </c>
      <c r="HV45" s="210">
        <f t="shared" si="199"/>
        <v>0</v>
      </c>
      <c r="HW45" s="251">
        <v>49.3</v>
      </c>
      <c r="HX45" s="251">
        <v>-1000</v>
      </c>
      <c r="HY45" s="221">
        <f t="shared" si="200"/>
        <v>13865.2</v>
      </c>
      <c r="HZ45" s="220">
        <f t="shared" si="201"/>
        <v>471.1</v>
      </c>
      <c r="IA45" s="221">
        <f t="shared" si="202"/>
        <v>6069.2</v>
      </c>
      <c r="IB45" s="221">
        <f t="shared" si="203"/>
        <v>30105.200000000001</v>
      </c>
    </row>
    <row r="46" spans="1:310" ht="31.5">
      <c r="A46" s="105" t="s">
        <v>226</v>
      </c>
      <c r="B46" s="105"/>
      <c r="C46" s="105"/>
      <c r="D46" s="232">
        <v>0</v>
      </c>
      <c r="E46" s="232">
        <v>0</v>
      </c>
      <c r="F46" s="231"/>
      <c r="G46" s="106">
        <v>0</v>
      </c>
      <c r="H46" s="231"/>
      <c r="I46" s="232">
        <v>0</v>
      </c>
      <c r="J46" s="231">
        <v>129</v>
      </c>
      <c r="K46" s="106">
        <v>0</v>
      </c>
      <c r="L46" s="231"/>
      <c r="M46" s="231"/>
      <c r="N46" s="231">
        <v>13</v>
      </c>
      <c r="O46" s="232">
        <v>0</v>
      </c>
      <c r="P46" s="106">
        <v>0</v>
      </c>
      <c r="Q46" s="231"/>
      <c r="R46" s="106">
        <v>0</v>
      </c>
      <c r="S46" s="231"/>
      <c r="T46" s="231"/>
      <c r="U46" s="231"/>
      <c r="V46" s="107">
        <v>0</v>
      </c>
      <c r="W46" s="119">
        <v>0</v>
      </c>
      <c r="X46" s="119">
        <v>0</v>
      </c>
      <c r="Y46" s="106">
        <v>0</v>
      </c>
      <c r="Z46" s="106">
        <v>0</v>
      </c>
      <c r="AA46" s="106">
        <v>0</v>
      </c>
      <c r="AB46" s="106">
        <v>0</v>
      </c>
      <c r="AC46" s="106">
        <v>0</v>
      </c>
      <c r="AD46" s="106">
        <v>0</v>
      </c>
      <c r="AE46" s="106">
        <v>0</v>
      </c>
      <c r="AF46" s="108">
        <v>0</v>
      </c>
      <c r="AG46" s="108">
        <v>0</v>
      </c>
      <c r="AH46" s="108">
        <v>0</v>
      </c>
      <c r="AI46" s="108">
        <v>0</v>
      </c>
      <c r="AJ46" s="231"/>
      <c r="AK46" s="108">
        <v>0</v>
      </c>
      <c r="AL46" s="230">
        <f t="shared" si="204"/>
        <v>0</v>
      </c>
      <c r="AM46" s="230">
        <f t="shared" si="205"/>
        <v>142</v>
      </c>
      <c r="AN46" s="230">
        <f t="shared" si="206"/>
        <v>142</v>
      </c>
      <c r="AO46" s="109">
        <f t="shared" si="207"/>
        <v>0</v>
      </c>
      <c r="AP46" s="110">
        <f t="shared" ref="AP46:AP64" si="380">ROUND(D46*$AP$8/1000,1)</f>
        <v>0</v>
      </c>
      <c r="AQ46" s="110">
        <f t="shared" si="208"/>
        <v>0</v>
      </c>
      <c r="AR46" s="110">
        <f t="shared" si="209"/>
        <v>0</v>
      </c>
      <c r="AS46" s="110">
        <f t="shared" si="210"/>
        <v>0</v>
      </c>
      <c r="AT46" s="110">
        <f t="shared" si="211"/>
        <v>0</v>
      </c>
      <c r="AU46" s="110">
        <f t="shared" si="212"/>
        <v>0</v>
      </c>
      <c r="AV46" s="110">
        <f t="shared" si="213"/>
        <v>0</v>
      </c>
      <c r="AW46" s="110">
        <f t="shared" si="214"/>
        <v>0</v>
      </c>
      <c r="AX46" s="110">
        <f t="shared" si="215"/>
        <v>0</v>
      </c>
      <c r="AY46" s="110">
        <f t="shared" si="216"/>
        <v>0</v>
      </c>
      <c r="AZ46" s="110">
        <f t="shared" si="217"/>
        <v>0</v>
      </c>
      <c r="BA46" s="110">
        <f t="shared" si="218"/>
        <v>0</v>
      </c>
      <c r="BB46" s="110">
        <f t="shared" si="219"/>
        <v>0</v>
      </c>
      <c r="BC46" s="110">
        <f t="shared" si="220"/>
        <v>0</v>
      </c>
      <c r="BD46" s="110">
        <f t="shared" si="221"/>
        <v>0</v>
      </c>
      <c r="BE46" s="110">
        <f t="shared" si="222"/>
        <v>0</v>
      </c>
      <c r="BF46" s="110">
        <f t="shared" si="223"/>
        <v>0</v>
      </c>
      <c r="BG46" s="110">
        <f t="shared" si="224"/>
        <v>0</v>
      </c>
      <c r="BH46" s="110">
        <f t="shared" si="225"/>
        <v>0</v>
      </c>
      <c r="BI46" s="110">
        <f t="shared" si="226"/>
        <v>0</v>
      </c>
      <c r="BJ46" s="110">
        <f t="shared" si="227"/>
        <v>0</v>
      </c>
      <c r="BK46" s="110">
        <f t="shared" si="228"/>
        <v>0</v>
      </c>
      <c r="BL46" s="110">
        <f t="shared" si="229"/>
        <v>0</v>
      </c>
      <c r="BM46" s="110">
        <f t="shared" si="230"/>
        <v>0</v>
      </c>
      <c r="BN46" s="110">
        <f t="shared" si="231"/>
        <v>0</v>
      </c>
      <c r="BO46" s="110">
        <f t="shared" si="232"/>
        <v>0</v>
      </c>
      <c r="BP46" s="110">
        <f t="shared" si="233"/>
        <v>0</v>
      </c>
      <c r="BQ46" s="110">
        <f t="shared" si="234"/>
        <v>0</v>
      </c>
      <c r="BR46" s="110">
        <f t="shared" si="235"/>
        <v>0</v>
      </c>
      <c r="BS46" s="110">
        <f t="shared" si="236"/>
        <v>6355.7</v>
      </c>
      <c r="BT46" s="110">
        <f t="shared" si="237"/>
        <v>5992.3</v>
      </c>
      <c r="BU46" s="110">
        <f t="shared" si="238"/>
        <v>3810.9</v>
      </c>
      <c r="BV46" s="110">
        <f t="shared" si="239"/>
        <v>2181.4</v>
      </c>
      <c r="BW46" s="110">
        <f t="shared" si="240"/>
        <v>363.4</v>
      </c>
      <c r="BX46" s="110"/>
      <c r="BY46" s="110">
        <f t="shared" si="241"/>
        <v>0</v>
      </c>
      <c r="BZ46" s="110">
        <f t="shared" si="242"/>
        <v>0</v>
      </c>
      <c r="CA46" s="110">
        <f t="shared" si="243"/>
        <v>0</v>
      </c>
      <c r="CB46" s="110">
        <f t="shared" si="244"/>
        <v>0</v>
      </c>
      <c r="CC46" s="110">
        <f t="shared" si="245"/>
        <v>0</v>
      </c>
      <c r="CD46" s="110">
        <f t="shared" si="246"/>
        <v>0</v>
      </c>
      <c r="CE46" s="110">
        <f t="shared" si="247"/>
        <v>0</v>
      </c>
      <c r="CF46" s="110">
        <f t="shared" si="248"/>
        <v>0</v>
      </c>
      <c r="CG46" s="110">
        <f t="shared" si="249"/>
        <v>0</v>
      </c>
      <c r="CH46" s="229">
        <f t="shared" si="250"/>
        <v>0</v>
      </c>
      <c r="CI46" s="110">
        <f t="shared" si="251"/>
        <v>640.5</v>
      </c>
      <c r="CJ46" s="110">
        <f t="shared" si="252"/>
        <v>603.9</v>
      </c>
      <c r="CK46" s="110">
        <f t="shared" si="253"/>
        <v>384</v>
      </c>
      <c r="CL46" s="110">
        <f t="shared" si="254"/>
        <v>219.9</v>
      </c>
      <c r="CM46" s="229">
        <f t="shared" si="255"/>
        <v>36.6</v>
      </c>
      <c r="CN46" s="110">
        <f t="shared" si="256"/>
        <v>0</v>
      </c>
      <c r="CO46" s="110">
        <f t="shared" si="257"/>
        <v>0</v>
      </c>
      <c r="CP46" s="110">
        <f t="shared" si="258"/>
        <v>0</v>
      </c>
      <c r="CQ46" s="110">
        <f t="shared" si="259"/>
        <v>0</v>
      </c>
      <c r="CR46" s="229">
        <f t="shared" si="260"/>
        <v>0</v>
      </c>
      <c r="CS46" s="110">
        <f t="shared" si="261"/>
        <v>0</v>
      </c>
      <c r="CT46" s="110">
        <f t="shared" si="262"/>
        <v>0</v>
      </c>
      <c r="CU46" s="110">
        <f t="shared" si="263"/>
        <v>0</v>
      </c>
      <c r="CV46" s="110">
        <f t="shared" si="264"/>
        <v>0</v>
      </c>
      <c r="CW46" s="229">
        <f t="shared" si="265"/>
        <v>0</v>
      </c>
      <c r="CX46" s="110">
        <f t="shared" si="266"/>
        <v>0</v>
      </c>
      <c r="CY46" s="110">
        <f t="shared" si="267"/>
        <v>0</v>
      </c>
      <c r="CZ46" s="110">
        <f t="shared" si="268"/>
        <v>0</v>
      </c>
      <c r="DA46" s="110">
        <f t="shared" si="269"/>
        <v>0</v>
      </c>
      <c r="DB46" s="110">
        <f t="shared" si="270"/>
        <v>0</v>
      </c>
      <c r="DC46" s="110">
        <f t="shared" si="271"/>
        <v>0</v>
      </c>
      <c r="DD46" s="110">
        <f t="shared" si="272"/>
        <v>0</v>
      </c>
      <c r="DE46" s="110">
        <f t="shared" si="273"/>
        <v>0</v>
      </c>
      <c r="DF46" s="110">
        <f t="shared" si="274"/>
        <v>0</v>
      </c>
      <c r="DG46" s="110">
        <f t="shared" si="275"/>
        <v>0</v>
      </c>
      <c r="DH46" s="110">
        <f t="shared" si="276"/>
        <v>0</v>
      </c>
      <c r="DI46" s="110">
        <f t="shared" si="277"/>
        <v>0</v>
      </c>
      <c r="DJ46" s="110">
        <f t="shared" si="278"/>
        <v>0</v>
      </c>
      <c r="DK46" s="110">
        <f t="shared" si="279"/>
        <v>0</v>
      </c>
      <c r="DL46" s="110">
        <f t="shared" si="280"/>
        <v>0</v>
      </c>
      <c r="DM46" s="110">
        <f t="shared" si="281"/>
        <v>0</v>
      </c>
      <c r="DN46" s="110">
        <f t="shared" si="282"/>
        <v>0</v>
      </c>
      <c r="DO46" s="110">
        <f t="shared" si="283"/>
        <v>0</v>
      </c>
      <c r="DP46" s="110">
        <f t="shared" si="284"/>
        <v>0</v>
      </c>
      <c r="DQ46" s="110">
        <f t="shared" si="285"/>
        <v>0</v>
      </c>
      <c r="DR46" s="110">
        <f t="shared" si="286"/>
        <v>0</v>
      </c>
      <c r="DS46" s="110">
        <f t="shared" si="287"/>
        <v>0</v>
      </c>
      <c r="DT46" s="110">
        <f t="shared" si="288"/>
        <v>0</v>
      </c>
      <c r="DU46" s="110">
        <f t="shared" si="289"/>
        <v>0</v>
      </c>
      <c r="DV46" s="110">
        <f t="shared" si="290"/>
        <v>0</v>
      </c>
      <c r="DW46" s="111">
        <f t="shared" si="291"/>
        <v>0</v>
      </c>
      <c r="DX46" s="112">
        <f t="shared" si="292"/>
        <v>0</v>
      </c>
      <c r="DY46" s="110">
        <f t="shared" si="293"/>
        <v>0</v>
      </c>
      <c r="DZ46" s="110">
        <f t="shared" si="294"/>
        <v>0</v>
      </c>
      <c r="EA46" s="112">
        <f t="shared" si="295"/>
        <v>0</v>
      </c>
      <c r="EB46" s="112">
        <f t="shared" si="296"/>
        <v>0</v>
      </c>
      <c r="EC46" s="112">
        <f t="shared" si="297"/>
        <v>0</v>
      </c>
      <c r="ED46" s="110">
        <f t="shared" si="298"/>
        <v>0</v>
      </c>
      <c r="EE46" s="110">
        <f t="shared" si="299"/>
        <v>0</v>
      </c>
      <c r="EF46" s="112">
        <f t="shared" si="300"/>
        <v>0</v>
      </c>
      <c r="EG46" s="112">
        <f t="shared" si="301"/>
        <v>0</v>
      </c>
      <c r="EH46" s="112">
        <f t="shared" si="302"/>
        <v>0</v>
      </c>
      <c r="EI46" s="110">
        <f t="shared" si="303"/>
        <v>0</v>
      </c>
      <c r="EJ46" s="110">
        <f t="shared" si="304"/>
        <v>0</v>
      </c>
      <c r="EK46" s="112">
        <f t="shared" si="305"/>
        <v>0</v>
      </c>
      <c r="EL46" s="112">
        <f t="shared" si="306"/>
        <v>0</v>
      </c>
      <c r="EM46" s="112">
        <f t="shared" si="307"/>
        <v>0</v>
      </c>
      <c r="EN46" s="110">
        <f t="shared" si="308"/>
        <v>0</v>
      </c>
      <c r="EO46" s="110">
        <f t="shared" si="309"/>
        <v>0</v>
      </c>
      <c r="EP46" s="112">
        <f t="shared" si="310"/>
        <v>0</v>
      </c>
      <c r="EQ46" s="112">
        <f t="shared" si="311"/>
        <v>0</v>
      </c>
      <c r="ER46" s="112">
        <f t="shared" si="312"/>
        <v>0</v>
      </c>
      <c r="ES46" s="110">
        <f t="shared" si="313"/>
        <v>0</v>
      </c>
      <c r="ET46" s="110">
        <f t="shared" si="314"/>
        <v>0</v>
      </c>
      <c r="EU46" s="112">
        <f t="shared" si="315"/>
        <v>0</v>
      </c>
      <c r="EV46" s="112">
        <f t="shared" si="316"/>
        <v>0</v>
      </c>
      <c r="EW46" s="112">
        <f t="shared" si="317"/>
        <v>0</v>
      </c>
      <c r="EX46" s="110">
        <f t="shared" si="318"/>
        <v>0</v>
      </c>
      <c r="EY46" s="110">
        <f t="shared" si="319"/>
        <v>0</v>
      </c>
      <c r="EZ46" s="112">
        <f t="shared" si="320"/>
        <v>0</v>
      </c>
      <c r="FA46" s="112">
        <f t="shared" si="321"/>
        <v>0</v>
      </c>
      <c r="FB46" s="112">
        <f t="shared" si="322"/>
        <v>0</v>
      </c>
      <c r="FC46" s="110">
        <f t="shared" si="323"/>
        <v>0</v>
      </c>
      <c r="FD46" s="110">
        <f t="shared" si="324"/>
        <v>0</v>
      </c>
      <c r="FE46" s="112">
        <f t="shared" si="325"/>
        <v>0</v>
      </c>
      <c r="FF46" s="112">
        <f t="shared" si="326"/>
        <v>0</v>
      </c>
      <c r="FG46" s="112">
        <f t="shared" si="327"/>
        <v>0</v>
      </c>
      <c r="FH46" s="110">
        <f t="shared" si="328"/>
        <v>0</v>
      </c>
      <c r="FI46" s="110">
        <f t="shared" si="329"/>
        <v>0</v>
      </c>
      <c r="FJ46" s="113">
        <f t="shared" si="330"/>
        <v>0</v>
      </c>
      <c r="FK46" s="228">
        <f t="shared" si="331"/>
        <v>0</v>
      </c>
      <c r="FL46" s="110">
        <f t="shared" si="332"/>
        <v>0</v>
      </c>
      <c r="FM46" s="110">
        <f t="shared" si="333"/>
        <v>0</v>
      </c>
      <c r="FN46" s="110">
        <f t="shared" si="334"/>
        <v>0</v>
      </c>
      <c r="FO46" s="110">
        <f t="shared" si="335"/>
        <v>0</v>
      </c>
      <c r="FP46" s="110">
        <f t="shared" si="336"/>
        <v>0</v>
      </c>
      <c r="FQ46" s="110">
        <f t="shared" si="337"/>
        <v>0</v>
      </c>
      <c r="FR46" s="110">
        <f t="shared" si="338"/>
        <v>0</v>
      </c>
      <c r="FS46" s="110">
        <f t="shared" si="339"/>
        <v>0</v>
      </c>
      <c r="FT46" s="110">
        <f t="shared" si="340"/>
        <v>0</v>
      </c>
      <c r="FU46" s="110">
        <f t="shared" si="341"/>
        <v>0</v>
      </c>
      <c r="FV46" s="110">
        <f t="shared" si="342"/>
        <v>0</v>
      </c>
      <c r="FW46" s="110">
        <f t="shared" si="343"/>
        <v>0</v>
      </c>
      <c r="FX46" s="110">
        <f t="shared" si="344"/>
        <v>0</v>
      </c>
      <c r="FY46" s="110">
        <f t="shared" si="345"/>
        <v>0</v>
      </c>
      <c r="FZ46" s="110">
        <f t="shared" si="346"/>
        <v>0</v>
      </c>
      <c r="GA46" s="110">
        <f t="shared" si="347"/>
        <v>0</v>
      </c>
      <c r="GB46" s="110">
        <f t="shared" si="348"/>
        <v>0</v>
      </c>
      <c r="GC46" s="110">
        <f t="shared" si="349"/>
        <v>0</v>
      </c>
      <c r="GD46" s="110">
        <f t="shared" si="350"/>
        <v>0</v>
      </c>
      <c r="GE46" s="110">
        <f t="shared" si="351"/>
        <v>0</v>
      </c>
      <c r="GF46" s="110">
        <f t="shared" si="352"/>
        <v>0</v>
      </c>
      <c r="GG46" s="110">
        <f t="shared" si="353"/>
        <v>0</v>
      </c>
      <c r="GH46" s="110">
        <f t="shared" si="354"/>
        <v>0</v>
      </c>
      <c r="GI46" s="110">
        <f t="shared" si="355"/>
        <v>0</v>
      </c>
      <c r="GJ46" s="110">
        <f t="shared" si="356"/>
        <v>0</v>
      </c>
      <c r="GK46" s="110">
        <f t="shared" si="357"/>
        <v>0</v>
      </c>
      <c r="GL46" s="110">
        <f t="shared" si="358"/>
        <v>0</v>
      </c>
      <c r="GM46" s="110">
        <f t="shared" si="359"/>
        <v>0</v>
      </c>
      <c r="GN46" s="110">
        <f t="shared" si="360"/>
        <v>0</v>
      </c>
      <c r="GO46" s="110">
        <f t="shared" si="361"/>
        <v>0</v>
      </c>
      <c r="GP46" s="110">
        <f t="shared" si="362"/>
        <v>0</v>
      </c>
      <c r="GQ46" s="110">
        <f t="shared" si="363"/>
        <v>0</v>
      </c>
      <c r="GR46" s="110">
        <f t="shared" si="364"/>
        <v>0</v>
      </c>
      <c r="GS46" s="110">
        <f t="shared" si="365"/>
        <v>0</v>
      </c>
      <c r="GT46" s="110">
        <f t="shared" si="366"/>
        <v>0</v>
      </c>
      <c r="GU46" s="110">
        <f t="shared" si="367"/>
        <v>0</v>
      </c>
      <c r="GV46" s="110">
        <f t="shared" si="368"/>
        <v>0</v>
      </c>
      <c r="GW46" s="110">
        <f t="shared" si="369"/>
        <v>0</v>
      </c>
      <c r="GX46" s="110">
        <f t="shared" si="370"/>
        <v>0</v>
      </c>
      <c r="GY46" s="227">
        <f t="shared" si="371"/>
        <v>6996.2</v>
      </c>
      <c r="GZ46" s="226">
        <f t="shared" si="372"/>
        <v>6596.2</v>
      </c>
      <c r="HA46" s="226">
        <f t="shared" si="373"/>
        <v>4194.8999999999996</v>
      </c>
      <c r="HB46" s="226">
        <f t="shared" si="374"/>
        <v>2401.3000000000002</v>
      </c>
      <c r="HC46" s="226">
        <f t="shared" si="375"/>
        <v>36.4</v>
      </c>
      <c r="HD46" s="226">
        <f t="shared" si="376"/>
        <v>400</v>
      </c>
      <c r="HE46" s="115">
        <f t="shared" si="377"/>
        <v>142</v>
      </c>
      <c r="HF46" s="174">
        <v>141</v>
      </c>
      <c r="HG46" s="225">
        <f t="shared" si="191"/>
        <v>1</v>
      </c>
      <c r="HH46" s="252">
        <v>13.25</v>
      </c>
      <c r="HI46" s="224">
        <v>25.3</v>
      </c>
      <c r="HJ46" s="221">
        <f t="shared" si="192"/>
        <v>6996.2</v>
      </c>
      <c r="HK46" s="221">
        <f t="shared" si="193"/>
        <v>7021.5</v>
      </c>
      <c r="HL46" s="223">
        <f t="shared" si="194"/>
        <v>4220.2</v>
      </c>
      <c r="HM46" s="221">
        <f t="shared" si="378"/>
        <v>3241.3</v>
      </c>
      <c r="HN46" s="252">
        <v>10</v>
      </c>
      <c r="HO46" s="221">
        <f t="shared" si="195"/>
        <v>27010.799999999999</v>
      </c>
      <c r="HP46" s="114">
        <v>6961.6</v>
      </c>
      <c r="HQ46" s="114">
        <v>151.30000000000001</v>
      </c>
      <c r="HR46" s="114">
        <f t="shared" si="379"/>
        <v>6810.3</v>
      </c>
      <c r="HS46" s="220">
        <f t="shared" si="196"/>
        <v>59.9</v>
      </c>
      <c r="HT46" s="220">
        <f t="shared" si="197"/>
        <v>-126</v>
      </c>
      <c r="HU46" s="220">
        <f t="shared" si="198"/>
        <v>185.9</v>
      </c>
      <c r="HV46" s="210">
        <f t="shared" si="199"/>
        <v>0</v>
      </c>
      <c r="HW46" s="251"/>
      <c r="HX46" s="251"/>
      <c r="HY46" s="221">
        <f t="shared" si="200"/>
        <v>7021.5</v>
      </c>
      <c r="HZ46" s="220">
        <f t="shared" si="201"/>
        <v>59.9</v>
      </c>
      <c r="IA46" s="221">
        <f t="shared" si="202"/>
        <v>3144.5</v>
      </c>
      <c r="IB46" s="221">
        <f t="shared" si="203"/>
        <v>26204.2</v>
      </c>
    </row>
    <row r="47" spans="1:310">
      <c r="A47" s="105" t="s">
        <v>157</v>
      </c>
      <c r="B47" s="105"/>
      <c r="C47" s="105"/>
      <c r="D47" s="232">
        <v>0</v>
      </c>
      <c r="E47" s="232">
        <v>0</v>
      </c>
      <c r="F47" s="231">
        <v>23</v>
      </c>
      <c r="G47" s="106">
        <v>0</v>
      </c>
      <c r="H47" s="231"/>
      <c r="I47" s="232">
        <v>0</v>
      </c>
      <c r="J47" s="231">
        <v>202</v>
      </c>
      <c r="K47" s="106">
        <v>0</v>
      </c>
      <c r="L47" s="231"/>
      <c r="M47" s="231"/>
      <c r="N47" s="231"/>
      <c r="O47" s="232">
        <v>0</v>
      </c>
      <c r="P47" s="106">
        <v>0</v>
      </c>
      <c r="Q47" s="231"/>
      <c r="R47" s="106">
        <v>0</v>
      </c>
      <c r="S47" s="231"/>
      <c r="T47" s="231"/>
      <c r="U47" s="231"/>
      <c r="V47" s="107">
        <v>0</v>
      </c>
      <c r="W47" s="119">
        <v>0</v>
      </c>
      <c r="X47" s="119">
        <v>0</v>
      </c>
      <c r="Y47" s="106">
        <v>0</v>
      </c>
      <c r="Z47" s="106">
        <v>0</v>
      </c>
      <c r="AA47" s="106">
        <v>0</v>
      </c>
      <c r="AB47" s="106">
        <v>0</v>
      </c>
      <c r="AC47" s="106">
        <v>0</v>
      </c>
      <c r="AD47" s="106">
        <v>0</v>
      </c>
      <c r="AE47" s="106">
        <v>0</v>
      </c>
      <c r="AF47" s="108">
        <v>0</v>
      </c>
      <c r="AG47" s="108">
        <v>0</v>
      </c>
      <c r="AH47" s="108">
        <v>0</v>
      </c>
      <c r="AI47" s="108">
        <v>0</v>
      </c>
      <c r="AJ47" s="231"/>
      <c r="AK47" s="108">
        <v>0</v>
      </c>
      <c r="AL47" s="230">
        <f t="shared" si="204"/>
        <v>23</v>
      </c>
      <c r="AM47" s="230">
        <f t="shared" si="205"/>
        <v>202</v>
      </c>
      <c r="AN47" s="230">
        <f t="shared" si="206"/>
        <v>225</v>
      </c>
      <c r="AO47" s="109">
        <f t="shared" si="207"/>
        <v>0</v>
      </c>
      <c r="AP47" s="110">
        <f t="shared" si="380"/>
        <v>0</v>
      </c>
      <c r="AQ47" s="110">
        <f t="shared" si="208"/>
        <v>0</v>
      </c>
      <c r="AR47" s="110">
        <f t="shared" si="209"/>
        <v>0</v>
      </c>
      <c r="AS47" s="110">
        <f t="shared" si="210"/>
        <v>0</v>
      </c>
      <c r="AT47" s="110">
        <f t="shared" si="211"/>
        <v>0</v>
      </c>
      <c r="AU47" s="110">
        <f t="shared" si="212"/>
        <v>0</v>
      </c>
      <c r="AV47" s="110">
        <f t="shared" si="213"/>
        <v>0</v>
      </c>
      <c r="AW47" s="110">
        <f t="shared" si="214"/>
        <v>0</v>
      </c>
      <c r="AX47" s="110">
        <f t="shared" si="215"/>
        <v>0</v>
      </c>
      <c r="AY47" s="110">
        <f t="shared" si="216"/>
        <v>1288.3</v>
      </c>
      <c r="AZ47" s="110">
        <f t="shared" si="217"/>
        <v>1228.7</v>
      </c>
      <c r="BA47" s="110">
        <f t="shared" si="218"/>
        <v>781.4</v>
      </c>
      <c r="BB47" s="110">
        <f t="shared" si="219"/>
        <v>447.3</v>
      </c>
      <c r="BC47" s="110">
        <f t="shared" si="220"/>
        <v>59.6</v>
      </c>
      <c r="BD47" s="110">
        <f t="shared" si="221"/>
        <v>0</v>
      </c>
      <c r="BE47" s="110">
        <f t="shared" si="222"/>
        <v>0</v>
      </c>
      <c r="BF47" s="110">
        <f t="shared" si="223"/>
        <v>0</v>
      </c>
      <c r="BG47" s="110">
        <f t="shared" si="224"/>
        <v>0</v>
      </c>
      <c r="BH47" s="110">
        <f t="shared" si="225"/>
        <v>0</v>
      </c>
      <c r="BI47" s="110">
        <f t="shared" si="226"/>
        <v>0</v>
      </c>
      <c r="BJ47" s="110">
        <f t="shared" si="227"/>
        <v>0</v>
      </c>
      <c r="BK47" s="110">
        <f t="shared" si="228"/>
        <v>0</v>
      </c>
      <c r="BL47" s="110">
        <f t="shared" si="229"/>
        <v>0</v>
      </c>
      <c r="BM47" s="110">
        <f t="shared" si="230"/>
        <v>0</v>
      </c>
      <c r="BN47" s="110">
        <f t="shared" si="231"/>
        <v>0</v>
      </c>
      <c r="BO47" s="110">
        <f t="shared" si="232"/>
        <v>0</v>
      </c>
      <c r="BP47" s="110">
        <f t="shared" si="233"/>
        <v>0</v>
      </c>
      <c r="BQ47" s="110">
        <f t="shared" si="234"/>
        <v>0</v>
      </c>
      <c r="BR47" s="110">
        <f t="shared" si="235"/>
        <v>0</v>
      </c>
      <c r="BS47" s="110">
        <f t="shared" si="236"/>
        <v>9952.2999999999993</v>
      </c>
      <c r="BT47" s="110">
        <f t="shared" si="237"/>
        <v>9383.2999999999993</v>
      </c>
      <c r="BU47" s="110">
        <f t="shared" si="238"/>
        <v>5967.5</v>
      </c>
      <c r="BV47" s="110">
        <f t="shared" si="239"/>
        <v>3415.8</v>
      </c>
      <c r="BW47" s="110">
        <f t="shared" si="240"/>
        <v>569</v>
      </c>
      <c r="BX47" s="110"/>
      <c r="BY47" s="110">
        <f t="shared" si="241"/>
        <v>0</v>
      </c>
      <c r="BZ47" s="110">
        <f t="shared" si="242"/>
        <v>0</v>
      </c>
      <c r="CA47" s="110">
        <f t="shared" si="243"/>
        <v>0</v>
      </c>
      <c r="CB47" s="110">
        <f t="shared" si="244"/>
        <v>0</v>
      </c>
      <c r="CC47" s="110">
        <f t="shared" si="245"/>
        <v>0</v>
      </c>
      <c r="CD47" s="110">
        <f t="shared" si="246"/>
        <v>0</v>
      </c>
      <c r="CE47" s="110">
        <f t="shared" si="247"/>
        <v>0</v>
      </c>
      <c r="CF47" s="110">
        <f t="shared" si="248"/>
        <v>0</v>
      </c>
      <c r="CG47" s="110">
        <f t="shared" si="249"/>
        <v>0</v>
      </c>
      <c r="CH47" s="229">
        <f t="shared" si="250"/>
        <v>0</v>
      </c>
      <c r="CI47" s="110">
        <f t="shared" si="251"/>
        <v>0</v>
      </c>
      <c r="CJ47" s="110">
        <f t="shared" si="252"/>
        <v>0</v>
      </c>
      <c r="CK47" s="110">
        <f t="shared" si="253"/>
        <v>0</v>
      </c>
      <c r="CL47" s="110">
        <f t="shared" si="254"/>
        <v>0</v>
      </c>
      <c r="CM47" s="229">
        <f t="shared" si="255"/>
        <v>0</v>
      </c>
      <c r="CN47" s="110">
        <f t="shared" si="256"/>
        <v>0</v>
      </c>
      <c r="CO47" s="110">
        <f t="shared" si="257"/>
        <v>0</v>
      </c>
      <c r="CP47" s="110">
        <f t="shared" si="258"/>
        <v>0</v>
      </c>
      <c r="CQ47" s="110">
        <f t="shared" si="259"/>
        <v>0</v>
      </c>
      <c r="CR47" s="229">
        <f t="shared" si="260"/>
        <v>0</v>
      </c>
      <c r="CS47" s="110">
        <f t="shared" si="261"/>
        <v>0</v>
      </c>
      <c r="CT47" s="110">
        <f t="shared" si="262"/>
        <v>0</v>
      </c>
      <c r="CU47" s="110">
        <f t="shared" si="263"/>
        <v>0</v>
      </c>
      <c r="CV47" s="110">
        <f t="shared" si="264"/>
        <v>0</v>
      </c>
      <c r="CW47" s="229">
        <f t="shared" si="265"/>
        <v>0</v>
      </c>
      <c r="CX47" s="110">
        <f t="shared" si="266"/>
        <v>0</v>
      </c>
      <c r="CY47" s="110">
        <f t="shared" si="267"/>
        <v>0</v>
      </c>
      <c r="CZ47" s="110">
        <f t="shared" si="268"/>
        <v>0</v>
      </c>
      <c r="DA47" s="110">
        <f t="shared" si="269"/>
        <v>0</v>
      </c>
      <c r="DB47" s="110">
        <f t="shared" si="270"/>
        <v>0</v>
      </c>
      <c r="DC47" s="110">
        <f t="shared" si="271"/>
        <v>0</v>
      </c>
      <c r="DD47" s="110">
        <f t="shared" si="272"/>
        <v>0</v>
      </c>
      <c r="DE47" s="110">
        <f t="shared" si="273"/>
        <v>0</v>
      </c>
      <c r="DF47" s="110">
        <f t="shared" si="274"/>
        <v>0</v>
      </c>
      <c r="DG47" s="110">
        <f t="shared" si="275"/>
        <v>0</v>
      </c>
      <c r="DH47" s="110">
        <f t="shared" si="276"/>
        <v>0</v>
      </c>
      <c r="DI47" s="110">
        <f t="shared" si="277"/>
        <v>0</v>
      </c>
      <c r="DJ47" s="110">
        <f t="shared" si="278"/>
        <v>0</v>
      </c>
      <c r="DK47" s="110">
        <f t="shared" si="279"/>
        <v>0</v>
      </c>
      <c r="DL47" s="110">
        <f t="shared" si="280"/>
        <v>0</v>
      </c>
      <c r="DM47" s="110">
        <f t="shared" si="281"/>
        <v>0</v>
      </c>
      <c r="DN47" s="110">
        <f t="shared" si="282"/>
        <v>0</v>
      </c>
      <c r="DO47" s="110">
        <f t="shared" si="283"/>
        <v>0</v>
      </c>
      <c r="DP47" s="110">
        <f t="shared" si="284"/>
        <v>0</v>
      </c>
      <c r="DQ47" s="110">
        <f t="shared" si="285"/>
        <v>0</v>
      </c>
      <c r="DR47" s="110">
        <f t="shared" si="286"/>
        <v>0</v>
      </c>
      <c r="DS47" s="110">
        <f t="shared" si="287"/>
        <v>0</v>
      </c>
      <c r="DT47" s="110">
        <f t="shared" si="288"/>
        <v>0</v>
      </c>
      <c r="DU47" s="110">
        <f t="shared" si="289"/>
        <v>0</v>
      </c>
      <c r="DV47" s="110">
        <f t="shared" si="290"/>
        <v>0</v>
      </c>
      <c r="DW47" s="111">
        <f t="shared" si="291"/>
        <v>0</v>
      </c>
      <c r="DX47" s="112">
        <f t="shared" si="292"/>
        <v>0</v>
      </c>
      <c r="DY47" s="110">
        <f t="shared" si="293"/>
        <v>0</v>
      </c>
      <c r="DZ47" s="110">
        <f t="shared" si="294"/>
        <v>0</v>
      </c>
      <c r="EA47" s="112">
        <f t="shared" si="295"/>
        <v>0</v>
      </c>
      <c r="EB47" s="112">
        <f t="shared" si="296"/>
        <v>0</v>
      </c>
      <c r="EC47" s="112">
        <f t="shared" si="297"/>
        <v>0</v>
      </c>
      <c r="ED47" s="110">
        <f t="shared" si="298"/>
        <v>0</v>
      </c>
      <c r="EE47" s="110">
        <f t="shared" si="299"/>
        <v>0</v>
      </c>
      <c r="EF47" s="112">
        <f t="shared" si="300"/>
        <v>0</v>
      </c>
      <c r="EG47" s="112">
        <f t="shared" si="301"/>
        <v>0</v>
      </c>
      <c r="EH47" s="112">
        <f t="shared" si="302"/>
        <v>0</v>
      </c>
      <c r="EI47" s="110">
        <f t="shared" si="303"/>
        <v>0</v>
      </c>
      <c r="EJ47" s="110">
        <f t="shared" si="304"/>
        <v>0</v>
      </c>
      <c r="EK47" s="112">
        <f t="shared" si="305"/>
        <v>0</v>
      </c>
      <c r="EL47" s="112">
        <f t="shared" si="306"/>
        <v>0</v>
      </c>
      <c r="EM47" s="112">
        <f t="shared" si="307"/>
        <v>0</v>
      </c>
      <c r="EN47" s="110">
        <f t="shared" si="308"/>
        <v>0</v>
      </c>
      <c r="EO47" s="110">
        <f t="shared" si="309"/>
        <v>0</v>
      </c>
      <c r="EP47" s="112">
        <f t="shared" si="310"/>
        <v>0</v>
      </c>
      <c r="EQ47" s="112">
        <f t="shared" si="311"/>
        <v>0</v>
      </c>
      <c r="ER47" s="112">
        <f t="shared" si="312"/>
        <v>0</v>
      </c>
      <c r="ES47" s="110">
        <f t="shared" si="313"/>
        <v>0</v>
      </c>
      <c r="ET47" s="110">
        <f t="shared" si="314"/>
        <v>0</v>
      </c>
      <c r="EU47" s="112">
        <f t="shared" si="315"/>
        <v>0</v>
      </c>
      <c r="EV47" s="112">
        <f t="shared" si="316"/>
        <v>0</v>
      </c>
      <c r="EW47" s="112">
        <f t="shared" si="317"/>
        <v>0</v>
      </c>
      <c r="EX47" s="110">
        <f t="shared" si="318"/>
        <v>0</v>
      </c>
      <c r="EY47" s="110">
        <f t="shared" si="319"/>
        <v>0</v>
      </c>
      <c r="EZ47" s="112">
        <f t="shared" si="320"/>
        <v>0</v>
      </c>
      <c r="FA47" s="112">
        <f t="shared" si="321"/>
        <v>0</v>
      </c>
      <c r="FB47" s="112">
        <f t="shared" si="322"/>
        <v>0</v>
      </c>
      <c r="FC47" s="110">
        <f t="shared" si="323"/>
        <v>0</v>
      </c>
      <c r="FD47" s="110">
        <f t="shared" si="324"/>
        <v>0</v>
      </c>
      <c r="FE47" s="112">
        <f t="shared" si="325"/>
        <v>0</v>
      </c>
      <c r="FF47" s="112">
        <f t="shared" si="326"/>
        <v>0</v>
      </c>
      <c r="FG47" s="112">
        <f t="shared" si="327"/>
        <v>0</v>
      </c>
      <c r="FH47" s="110">
        <f t="shared" si="328"/>
        <v>0</v>
      </c>
      <c r="FI47" s="110">
        <f t="shared" si="329"/>
        <v>0</v>
      </c>
      <c r="FJ47" s="113">
        <f t="shared" si="330"/>
        <v>0</v>
      </c>
      <c r="FK47" s="228">
        <f t="shared" si="331"/>
        <v>0</v>
      </c>
      <c r="FL47" s="110">
        <f t="shared" si="332"/>
        <v>0</v>
      </c>
      <c r="FM47" s="110">
        <f t="shared" si="333"/>
        <v>0</v>
      </c>
      <c r="FN47" s="110">
        <f t="shared" si="334"/>
        <v>0</v>
      </c>
      <c r="FO47" s="110">
        <f t="shared" si="335"/>
        <v>0</v>
      </c>
      <c r="FP47" s="110">
        <f t="shared" si="336"/>
        <v>0</v>
      </c>
      <c r="FQ47" s="110">
        <f t="shared" si="337"/>
        <v>0</v>
      </c>
      <c r="FR47" s="110">
        <f t="shared" si="338"/>
        <v>0</v>
      </c>
      <c r="FS47" s="110">
        <f t="shared" si="339"/>
        <v>0</v>
      </c>
      <c r="FT47" s="110">
        <f t="shared" si="340"/>
        <v>0</v>
      </c>
      <c r="FU47" s="110">
        <f t="shared" si="341"/>
        <v>0</v>
      </c>
      <c r="FV47" s="110">
        <f t="shared" si="342"/>
        <v>0</v>
      </c>
      <c r="FW47" s="110">
        <f t="shared" si="343"/>
        <v>0</v>
      </c>
      <c r="FX47" s="110">
        <f t="shared" si="344"/>
        <v>0</v>
      </c>
      <c r="FY47" s="110">
        <f t="shared" si="345"/>
        <v>0</v>
      </c>
      <c r="FZ47" s="110">
        <f t="shared" si="346"/>
        <v>0</v>
      </c>
      <c r="GA47" s="110">
        <f t="shared" si="347"/>
        <v>0</v>
      </c>
      <c r="GB47" s="110">
        <f t="shared" si="348"/>
        <v>0</v>
      </c>
      <c r="GC47" s="110">
        <f t="shared" si="349"/>
        <v>0</v>
      </c>
      <c r="GD47" s="110">
        <f t="shared" si="350"/>
        <v>0</v>
      </c>
      <c r="GE47" s="110">
        <f t="shared" si="351"/>
        <v>0</v>
      </c>
      <c r="GF47" s="110">
        <f t="shared" si="352"/>
        <v>0</v>
      </c>
      <c r="GG47" s="110">
        <f t="shared" si="353"/>
        <v>0</v>
      </c>
      <c r="GH47" s="110">
        <f t="shared" si="354"/>
        <v>0</v>
      </c>
      <c r="GI47" s="110">
        <f t="shared" si="355"/>
        <v>0</v>
      </c>
      <c r="GJ47" s="110">
        <f t="shared" si="356"/>
        <v>0</v>
      </c>
      <c r="GK47" s="110">
        <f t="shared" si="357"/>
        <v>0</v>
      </c>
      <c r="GL47" s="110">
        <f t="shared" si="358"/>
        <v>0</v>
      </c>
      <c r="GM47" s="110">
        <f t="shared" si="359"/>
        <v>0</v>
      </c>
      <c r="GN47" s="110">
        <f t="shared" si="360"/>
        <v>0</v>
      </c>
      <c r="GO47" s="110">
        <f t="shared" si="361"/>
        <v>0</v>
      </c>
      <c r="GP47" s="110">
        <f t="shared" si="362"/>
        <v>0</v>
      </c>
      <c r="GQ47" s="110">
        <f t="shared" si="363"/>
        <v>0</v>
      </c>
      <c r="GR47" s="110">
        <f t="shared" si="364"/>
        <v>0</v>
      </c>
      <c r="GS47" s="110">
        <f t="shared" si="365"/>
        <v>0</v>
      </c>
      <c r="GT47" s="110">
        <f t="shared" si="366"/>
        <v>0</v>
      </c>
      <c r="GU47" s="110">
        <f t="shared" si="367"/>
        <v>0</v>
      </c>
      <c r="GV47" s="110">
        <f t="shared" si="368"/>
        <v>0</v>
      </c>
      <c r="GW47" s="110">
        <f t="shared" si="369"/>
        <v>0</v>
      </c>
      <c r="GX47" s="110">
        <f t="shared" si="370"/>
        <v>0</v>
      </c>
      <c r="GY47" s="227">
        <f t="shared" si="371"/>
        <v>11240.6</v>
      </c>
      <c r="GZ47" s="226">
        <f t="shared" si="372"/>
        <v>10612</v>
      </c>
      <c r="HA47" s="226">
        <f t="shared" si="373"/>
        <v>6748.9</v>
      </c>
      <c r="HB47" s="226">
        <f t="shared" si="374"/>
        <v>3863.1</v>
      </c>
      <c r="HC47" s="226">
        <f t="shared" si="375"/>
        <v>36.4</v>
      </c>
      <c r="HD47" s="226">
        <f t="shared" si="376"/>
        <v>628.6</v>
      </c>
      <c r="HE47" s="115">
        <f t="shared" si="377"/>
        <v>225</v>
      </c>
      <c r="HF47" s="174">
        <v>229</v>
      </c>
      <c r="HG47" s="225">
        <f t="shared" si="191"/>
        <v>-4</v>
      </c>
      <c r="HH47" s="252">
        <v>17.75</v>
      </c>
      <c r="HI47" s="224">
        <v>33.9</v>
      </c>
      <c r="HJ47" s="221">
        <f t="shared" si="192"/>
        <v>11240.6</v>
      </c>
      <c r="HK47" s="221">
        <f t="shared" si="193"/>
        <v>11274.5</v>
      </c>
      <c r="HL47" s="223">
        <f t="shared" si="194"/>
        <v>6782.8</v>
      </c>
      <c r="HM47" s="221">
        <f t="shared" si="378"/>
        <v>5209.5</v>
      </c>
      <c r="HN47" s="252">
        <v>14.5</v>
      </c>
      <c r="HO47" s="221">
        <f t="shared" si="195"/>
        <v>29939.7</v>
      </c>
      <c r="HP47" s="114">
        <v>11395.6</v>
      </c>
      <c r="HQ47" s="114">
        <v>202.7</v>
      </c>
      <c r="HR47" s="114">
        <f t="shared" si="379"/>
        <v>11192.9</v>
      </c>
      <c r="HS47" s="220">
        <f t="shared" si="196"/>
        <v>-121.1</v>
      </c>
      <c r="HT47" s="220">
        <f t="shared" si="197"/>
        <v>-168.8</v>
      </c>
      <c r="HU47" s="220">
        <f t="shared" si="198"/>
        <v>47.7</v>
      </c>
      <c r="HV47" s="210">
        <f t="shared" si="199"/>
        <v>0</v>
      </c>
      <c r="HW47" s="251"/>
      <c r="HX47" s="251"/>
      <c r="HY47" s="221">
        <f t="shared" si="200"/>
        <v>11274.5</v>
      </c>
      <c r="HZ47" s="220">
        <f t="shared" si="201"/>
        <v>-121.1</v>
      </c>
      <c r="IA47" s="221">
        <f t="shared" si="202"/>
        <v>5079.8999999999996</v>
      </c>
      <c r="IB47" s="221">
        <f t="shared" si="203"/>
        <v>29194.799999999999</v>
      </c>
    </row>
    <row r="48" spans="1:310">
      <c r="A48" s="105" t="s">
        <v>158</v>
      </c>
      <c r="B48" s="105"/>
      <c r="C48" s="105"/>
      <c r="D48" s="232">
        <v>0</v>
      </c>
      <c r="E48" s="232">
        <v>0</v>
      </c>
      <c r="F48" s="231"/>
      <c r="G48" s="106">
        <v>0</v>
      </c>
      <c r="H48" s="231"/>
      <c r="I48" s="232">
        <v>0</v>
      </c>
      <c r="J48" s="231"/>
      <c r="K48" s="106">
        <v>0</v>
      </c>
      <c r="L48" s="231"/>
      <c r="M48" s="231">
        <v>35</v>
      </c>
      <c r="N48" s="231">
        <v>36</v>
      </c>
      <c r="O48" s="232">
        <v>0</v>
      </c>
      <c r="P48" s="106">
        <v>0</v>
      </c>
      <c r="Q48" s="231"/>
      <c r="R48" s="106">
        <v>0</v>
      </c>
      <c r="S48" s="231"/>
      <c r="T48" s="231"/>
      <c r="U48" s="231"/>
      <c r="V48" s="107">
        <v>0</v>
      </c>
      <c r="W48" s="119">
        <v>0</v>
      </c>
      <c r="X48" s="119">
        <v>0</v>
      </c>
      <c r="Y48" s="106">
        <v>0</v>
      </c>
      <c r="Z48" s="106">
        <v>0</v>
      </c>
      <c r="AA48" s="106">
        <v>0</v>
      </c>
      <c r="AB48" s="106">
        <v>0</v>
      </c>
      <c r="AC48" s="106">
        <v>0</v>
      </c>
      <c r="AD48" s="106">
        <v>0</v>
      </c>
      <c r="AE48" s="106">
        <v>0</v>
      </c>
      <c r="AF48" s="108">
        <v>0</v>
      </c>
      <c r="AG48" s="108">
        <v>0</v>
      </c>
      <c r="AH48" s="108">
        <v>0</v>
      </c>
      <c r="AI48" s="108">
        <v>0</v>
      </c>
      <c r="AJ48" s="231"/>
      <c r="AK48" s="108">
        <v>0</v>
      </c>
      <c r="AL48" s="230">
        <f t="shared" si="204"/>
        <v>0</v>
      </c>
      <c r="AM48" s="230">
        <f t="shared" si="205"/>
        <v>71</v>
      </c>
      <c r="AN48" s="230">
        <f t="shared" si="206"/>
        <v>71</v>
      </c>
      <c r="AO48" s="109">
        <f t="shared" si="207"/>
        <v>0</v>
      </c>
      <c r="AP48" s="110">
        <f t="shared" si="380"/>
        <v>0</v>
      </c>
      <c r="AQ48" s="110">
        <f t="shared" si="208"/>
        <v>0</v>
      </c>
      <c r="AR48" s="110">
        <f t="shared" si="209"/>
        <v>0</v>
      </c>
      <c r="AS48" s="110">
        <f t="shared" si="210"/>
        <v>0</v>
      </c>
      <c r="AT48" s="110">
        <f t="shared" si="211"/>
        <v>0</v>
      </c>
      <c r="AU48" s="110">
        <f t="shared" si="212"/>
        <v>0</v>
      </c>
      <c r="AV48" s="110">
        <f t="shared" si="213"/>
        <v>0</v>
      </c>
      <c r="AW48" s="110">
        <f t="shared" si="214"/>
        <v>0</v>
      </c>
      <c r="AX48" s="110">
        <f t="shared" si="215"/>
        <v>0</v>
      </c>
      <c r="AY48" s="110">
        <f t="shared" si="216"/>
        <v>0</v>
      </c>
      <c r="AZ48" s="110">
        <f t="shared" si="217"/>
        <v>0</v>
      </c>
      <c r="BA48" s="110">
        <f t="shared" si="218"/>
        <v>0</v>
      </c>
      <c r="BB48" s="110">
        <f t="shared" si="219"/>
        <v>0</v>
      </c>
      <c r="BC48" s="110">
        <f t="shared" si="220"/>
        <v>0</v>
      </c>
      <c r="BD48" s="110">
        <f t="shared" si="221"/>
        <v>0</v>
      </c>
      <c r="BE48" s="110">
        <f t="shared" si="222"/>
        <v>0</v>
      </c>
      <c r="BF48" s="110">
        <f t="shared" si="223"/>
        <v>0</v>
      </c>
      <c r="BG48" s="110">
        <f t="shared" si="224"/>
        <v>0</v>
      </c>
      <c r="BH48" s="110">
        <f t="shared" si="225"/>
        <v>0</v>
      </c>
      <c r="BI48" s="110">
        <f t="shared" si="226"/>
        <v>0</v>
      </c>
      <c r="BJ48" s="110">
        <f t="shared" si="227"/>
        <v>0</v>
      </c>
      <c r="BK48" s="110">
        <f t="shared" si="228"/>
        <v>0</v>
      </c>
      <c r="BL48" s="110">
        <f t="shared" si="229"/>
        <v>0</v>
      </c>
      <c r="BM48" s="110">
        <f t="shared" si="230"/>
        <v>0</v>
      </c>
      <c r="BN48" s="110">
        <f t="shared" si="231"/>
        <v>0</v>
      </c>
      <c r="BO48" s="110">
        <f t="shared" si="232"/>
        <v>0</v>
      </c>
      <c r="BP48" s="110">
        <f t="shared" si="233"/>
        <v>0</v>
      </c>
      <c r="BQ48" s="110">
        <f t="shared" si="234"/>
        <v>0</v>
      </c>
      <c r="BR48" s="110">
        <f t="shared" si="235"/>
        <v>0</v>
      </c>
      <c r="BS48" s="110">
        <f t="shared" si="236"/>
        <v>0</v>
      </c>
      <c r="BT48" s="110">
        <f t="shared" si="237"/>
        <v>0</v>
      </c>
      <c r="BU48" s="110">
        <f t="shared" si="238"/>
        <v>0</v>
      </c>
      <c r="BV48" s="110">
        <f t="shared" si="239"/>
        <v>0</v>
      </c>
      <c r="BW48" s="110">
        <f t="shared" si="240"/>
        <v>0</v>
      </c>
      <c r="BX48" s="110"/>
      <c r="BY48" s="110">
        <f t="shared" si="241"/>
        <v>0</v>
      </c>
      <c r="BZ48" s="110">
        <f t="shared" si="242"/>
        <v>0</v>
      </c>
      <c r="CA48" s="110">
        <f t="shared" si="243"/>
        <v>0</v>
      </c>
      <c r="CB48" s="110">
        <f t="shared" si="244"/>
        <v>0</v>
      </c>
      <c r="CC48" s="110">
        <f t="shared" si="245"/>
        <v>0</v>
      </c>
      <c r="CD48" s="110">
        <f t="shared" si="246"/>
        <v>1724.4</v>
      </c>
      <c r="CE48" s="110">
        <f t="shared" si="247"/>
        <v>1625.8</v>
      </c>
      <c r="CF48" s="110">
        <f t="shared" si="248"/>
        <v>1034</v>
      </c>
      <c r="CG48" s="110">
        <f t="shared" si="249"/>
        <v>591.79999999999995</v>
      </c>
      <c r="CH48" s="229">
        <f t="shared" si="250"/>
        <v>98.6</v>
      </c>
      <c r="CI48" s="110">
        <f t="shared" si="251"/>
        <v>1773.7</v>
      </c>
      <c r="CJ48" s="110">
        <f t="shared" si="252"/>
        <v>1672.3</v>
      </c>
      <c r="CK48" s="110">
        <f t="shared" si="253"/>
        <v>1063.5</v>
      </c>
      <c r="CL48" s="110">
        <f t="shared" si="254"/>
        <v>608.79999999999995</v>
      </c>
      <c r="CM48" s="229">
        <f t="shared" si="255"/>
        <v>101.4</v>
      </c>
      <c r="CN48" s="110">
        <f t="shared" si="256"/>
        <v>0</v>
      </c>
      <c r="CO48" s="110">
        <f t="shared" si="257"/>
        <v>0</v>
      </c>
      <c r="CP48" s="110">
        <f t="shared" si="258"/>
        <v>0</v>
      </c>
      <c r="CQ48" s="110">
        <f t="shared" si="259"/>
        <v>0</v>
      </c>
      <c r="CR48" s="229">
        <f t="shared" si="260"/>
        <v>0</v>
      </c>
      <c r="CS48" s="110">
        <f t="shared" si="261"/>
        <v>0</v>
      </c>
      <c r="CT48" s="110">
        <f t="shared" si="262"/>
        <v>0</v>
      </c>
      <c r="CU48" s="110">
        <f t="shared" si="263"/>
        <v>0</v>
      </c>
      <c r="CV48" s="110">
        <f t="shared" si="264"/>
        <v>0</v>
      </c>
      <c r="CW48" s="229">
        <f t="shared" si="265"/>
        <v>0</v>
      </c>
      <c r="CX48" s="110">
        <f t="shared" si="266"/>
        <v>0</v>
      </c>
      <c r="CY48" s="110">
        <f t="shared" si="267"/>
        <v>0</v>
      </c>
      <c r="CZ48" s="110">
        <f t="shared" si="268"/>
        <v>0</v>
      </c>
      <c r="DA48" s="110">
        <f t="shared" si="269"/>
        <v>0</v>
      </c>
      <c r="DB48" s="110">
        <f t="shared" si="270"/>
        <v>0</v>
      </c>
      <c r="DC48" s="110">
        <f t="shared" si="271"/>
        <v>0</v>
      </c>
      <c r="DD48" s="110">
        <f t="shared" si="272"/>
        <v>0</v>
      </c>
      <c r="DE48" s="110">
        <f t="shared" si="273"/>
        <v>0</v>
      </c>
      <c r="DF48" s="110">
        <f t="shared" si="274"/>
        <v>0</v>
      </c>
      <c r="DG48" s="110">
        <f t="shared" si="275"/>
        <v>0</v>
      </c>
      <c r="DH48" s="110">
        <f t="shared" si="276"/>
        <v>0</v>
      </c>
      <c r="DI48" s="110">
        <f t="shared" si="277"/>
        <v>0</v>
      </c>
      <c r="DJ48" s="110">
        <f t="shared" si="278"/>
        <v>0</v>
      </c>
      <c r="DK48" s="110">
        <f t="shared" si="279"/>
        <v>0</v>
      </c>
      <c r="DL48" s="110">
        <f t="shared" si="280"/>
        <v>0</v>
      </c>
      <c r="DM48" s="110">
        <f t="shared" si="281"/>
        <v>0</v>
      </c>
      <c r="DN48" s="110">
        <f t="shared" si="282"/>
        <v>0</v>
      </c>
      <c r="DO48" s="110">
        <f t="shared" si="283"/>
        <v>0</v>
      </c>
      <c r="DP48" s="110">
        <f t="shared" si="284"/>
        <v>0</v>
      </c>
      <c r="DQ48" s="110">
        <f t="shared" si="285"/>
        <v>0</v>
      </c>
      <c r="DR48" s="110">
        <f t="shared" si="286"/>
        <v>0</v>
      </c>
      <c r="DS48" s="110">
        <f t="shared" si="287"/>
        <v>0</v>
      </c>
      <c r="DT48" s="110">
        <f t="shared" si="288"/>
        <v>0</v>
      </c>
      <c r="DU48" s="110">
        <f t="shared" si="289"/>
        <v>0</v>
      </c>
      <c r="DV48" s="110">
        <f t="shared" si="290"/>
        <v>0</v>
      </c>
      <c r="DW48" s="111">
        <f t="shared" si="291"/>
        <v>0</v>
      </c>
      <c r="DX48" s="112">
        <f t="shared" si="292"/>
        <v>0</v>
      </c>
      <c r="DY48" s="110">
        <f t="shared" si="293"/>
        <v>0</v>
      </c>
      <c r="DZ48" s="110">
        <f t="shared" si="294"/>
        <v>0</v>
      </c>
      <c r="EA48" s="112">
        <f t="shared" si="295"/>
        <v>0</v>
      </c>
      <c r="EB48" s="112">
        <f t="shared" si="296"/>
        <v>0</v>
      </c>
      <c r="EC48" s="112">
        <f t="shared" si="297"/>
        <v>0</v>
      </c>
      <c r="ED48" s="110">
        <f t="shared" si="298"/>
        <v>0</v>
      </c>
      <c r="EE48" s="110">
        <f t="shared" si="299"/>
        <v>0</v>
      </c>
      <c r="EF48" s="112">
        <f t="shared" si="300"/>
        <v>0</v>
      </c>
      <c r="EG48" s="112">
        <f t="shared" si="301"/>
        <v>0</v>
      </c>
      <c r="EH48" s="112">
        <f t="shared" si="302"/>
        <v>0</v>
      </c>
      <c r="EI48" s="110">
        <f t="shared" si="303"/>
        <v>0</v>
      </c>
      <c r="EJ48" s="110">
        <f t="shared" si="304"/>
        <v>0</v>
      </c>
      <c r="EK48" s="112">
        <f t="shared" si="305"/>
        <v>0</v>
      </c>
      <c r="EL48" s="112">
        <f t="shared" si="306"/>
        <v>0</v>
      </c>
      <c r="EM48" s="112">
        <f t="shared" si="307"/>
        <v>0</v>
      </c>
      <c r="EN48" s="110">
        <f t="shared" si="308"/>
        <v>0</v>
      </c>
      <c r="EO48" s="110">
        <f t="shared" si="309"/>
        <v>0</v>
      </c>
      <c r="EP48" s="112">
        <f t="shared" si="310"/>
        <v>0</v>
      </c>
      <c r="EQ48" s="112">
        <f t="shared" si="311"/>
        <v>0</v>
      </c>
      <c r="ER48" s="112">
        <f t="shared" si="312"/>
        <v>0</v>
      </c>
      <c r="ES48" s="110">
        <f t="shared" si="313"/>
        <v>0</v>
      </c>
      <c r="ET48" s="110">
        <f t="shared" si="314"/>
        <v>0</v>
      </c>
      <c r="EU48" s="112">
        <f t="shared" si="315"/>
        <v>0</v>
      </c>
      <c r="EV48" s="112">
        <f t="shared" si="316"/>
        <v>0</v>
      </c>
      <c r="EW48" s="112">
        <f t="shared" si="317"/>
        <v>0</v>
      </c>
      <c r="EX48" s="110">
        <f t="shared" si="318"/>
        <v>0</v>
      </c>
      <c r="EY48" s="110">
        <f t="shared" si="319"/>
        <v>0</v>
      </c>
      <c r="EZ48" s="112">
        <f t="shared" si="320"/>
        <v>0</v>
      </c>
      <c r="FA48" s="112">
        <f t="shared" si="321"/>
        <v>0</v>
      </c>
      <c r="FB48" s="112">
        <f t="shared" si="322"/>
        <v>0</v>
      </c>
      <c r="FC48" s="110">
        <f t="shared" si="323"/>
        <v>0</v>
      </c>
      <c r="FD48" s="110">
        <f t="shared" si="324"/>
        <v>0</v>
      </c>
      <c r="FE48" s="112">
        <f t="shared" si="325"/>
        <v>0</v>
      </c>
      <c r="FF48" s="112">
        <f t="shared" si="326"/>
        <v>0</v>
      </c>
      <c r="FG48" s="112">
        <f t="shared" si="327"/>
        <v>0</v>
      </c>
      <c r="FH48" s="110">
        <f t="shared" si="328"/>
        <v>0</v>
      </c>
      <c r="FI48" s="110">
        <f t="shared" si="329"/>
        <v>0</v>
      </c>
      <c r="FJ48" s="113">
        <f t="shared" si="330"/>
        <v>0</v>
      </c>
      <c r="FK48" s="228">
        <f t="shared" si="331"/>
        <v>0</v>
      </c>
      <c r="FL48" s="110">
        <f t="shared" si="332"/>
        <v>0</v>
      </c>
      <c r="FM48" s="110">
        <f t="shared" si="333"/>
        <v>0</v>
      </c>
      <c r="FN48" s="110">
        <f t="shared" si="334"/>
        <v>0</v>
      </c>
      <c r="FO48" s="110">
        <f t="shared" si="335"/>
        <v>0</v>
      </c>
      <c r="FP48" s="110">
        <f t="shared" si="336"/>
        <v>0</v>
      </c>
      <c r="FQ48" s="110">
        <f t="shared" si="337"/>
        <v>0</v>
      </c>
      <c r="FR48" s="110">
        <f t="shared" si="338"/>
        <v>0</v>
      </c>
      <c r="FS48" s="110">
        <f t="shared" si="339"/>
        <v>0</v>
      </c>
      <c r="FT48" s="110">
        <f t="shared" si="340"/>
        <v>0</v>
      </c>
      <c r="FU48" s="110">
        <f t="shared" si="341"/>
        <v>0</v>
      </c>
      <c r="FV48" s="110">
        <f t="shared" si="342"/>
        <v>0</v>
      </c>
      <c r="FW48" s="110">
        <f t="shared" si="343"/>
        <v>0</v>
      </c>
      <c r="FX48" s="110">
        <f t="shared" si="344"/>
        <v>0</v>
      </c>
      <c r="FY48" s="110">
        <f t="shared" si="345"/>
        <v>0</v>
      </c>
      <c r="FZ48" s="110">
        <f t="shared" si="346"/>
        <v>0</v>
      </c>
      <c r="GA48" s="110">
        <f t="shared" si="347"/>
        <v>0</v>
      </c>
      <c r="GB48" s="110">
        <f t="shared" si="348"/>
        <v>0</v>
      </c>
      <c r="GC48" s="110">
        <f t="shared" si="349"/>
        <v>0</v>
      </c>
      <c r="GD48" s="110">
        <f t="shared" si="350"/>
        <v>0</v>
      </c>
      <c r="GE48" s="110">
        <f t="shared" si="351"/>
        <v>0</v>
      </c>
      <c r="GF48" s="110">
        <f t="shared" si="352"/>
        <v>0</v>
      </c>
      <c r="GG48" s="110">
        <f t="shared" si="353"/>
        <v>0</v>
      </c>
      <c r="GH48" s="110">
        <f t="shared" si="354"/>
        <v>0</v>
      </c>
      <c r="GI48" s="110">
        <f t="shared" si="355"/>
        <v>0</v>
      </c>
      <c r="GJ48" s="110">
        <f t="shared" si="356"/>
        <v>0</v>
      </c>
      <c r="GK48" s="110">
        <f t="shared" si="357"/>
        <v>0</v>
      </c>
      <c r="GL48" s="110">
        <f t="shared" si="358"/>
        <v>0</v>
      </c>
      <c r="GM48" s="110">
        <f t="shared" si="359"/>
        <v>0</v>
      </c>
      <c r="GN48" s="110">
        <f t="shared" si="360"/>
        <v>0</v>
      </c>
      <c r="GO48" s="110">
        <f t="shared" si="361"/>
        <v>0</v>
      </c>
      <c r="GP48" s="110">
        <f t="shared" si="362"/>
        <v>0</v>
      </c>
      <c r="GQ48" s="110">
        <f t="shared" si="363"/>
        <v>0</v>
      </c>
      <c r="GR48" s="110">
        <f t="shared" si="364"/>
        <v>0</v>
      </c>
      <c r="GS48" s="110">
        <f t="shared" si="365"/>
        <v>0</v>
      </c>
      <c r="GT48" s="110">
        <f t="shared" si="366"/>
        <v>0</v>
      </c>
      <c r="GU48" s="110">
        <f t="shared" si="367"/>
        <v>0</v>
      </c>
      <c r="GV48" s="110">
        <f t="shared" si="368"/>
        <v>0</v>
      </c>
      <c r="GW48" s="110">
        <f t="shared" si="369"/>
        <v>0</v>
      </c>
      <c r="GX48" s="110">
        <f t="shared" si="370"/>
        <v>0</v>
      </c>
      <c r="GY48" s="227">
        <f t="shared" si="371"/>
        <v>3498.1</v>
      </c>
      <c r="GZ48" s="226">
        <f t="shared" si="372"/>
        <v>3298.1</v>
      </c>
      <c r="HA48" s="226">
        <f t="shared" si="373"/>
        <v>2097.5</v>
      </c>
      <c r="HB48" s="226">
        <f t="shared" si="374"/>
        <v>1200.5999999999999</v>
      </c>
      <c r="HC48" s="226">
        <f t="shared" si="375"/>
        <v>36.4</v>
      </c>
      <c r="HD48" s="226">
        <f t="shared" si="376"/>
        <v>200</v>
      </c>
      <c r="HE48" s="115">
        <f t="shared" si="377"/>
        <v>71</v>
      </c>
      <c r="HF48" s="174">
        <v>72</v>
      </c>
      <c r="HG48" s="225">
        <f t="shared" si="191"/>
        <v>-1</v>
      </c>
      <c r="HH48" s="252">
        <v>5.75</v>
      </c>
      <c r="HI48" s="224">
        <v>11</v>
      </c>
      <c r="HJ48" s="221">
        <f t="shared" si="192"/>
        <v>3498.1</v>
      </c>
      <c r="HK48" s="221">
        <f t="shared" si="193"/>
        <v>3509.1</v>
      </c>
      <c r="HL48" s="223">
        <f t="shared" si="194"/>
        <v>2108.5</v>
      </c>
      <c r="HM48" s="221">
        <f t="shared" si="378"/>
        <v>1619.4</v>
      </c>
      <c r="HN48" s="255">
        <v>3</v>
      </c>
      <c r="HO48" s="221">
        <f t="shared" si="195"/>
        <v>44983.3</v>
      </c>
      <c r="HP48" s="114">
        <v>3543.4</v>
      </c>
      <c r="HQ48" s="114">
        <v>65.7</v>
      </c>
      <c r="HR48" s="114">
        <f t="shared" si="379"/>
        <v>3477.7</v>
      </c>
      <c r="HS48" s="220">
        <f t="shared" si="196"/>
        <v>-34.299999999999997</v>
      </c>
      <c r="HT48" s="220">
        <f t="shared" si="197"/>
        <v>-54.7</v>
      </c>
      <c r="HU48" s="220">
        <f t="shared" si="198"/>
        <v>20.399999999999999</v>
      </c>
      <c r="HV48" s="210">
        <f t="shared" si="199"/>
        <v>0</v>
      </c>
      <c r="HW48" s="251"/>
      <c r="HX48" s="251"/>
      <c r="HY48" s="221">
        <f t="shared" si="200"/>
        <v>3509.1</v>
      </c>
      <c r="HZ48" s="220">
        <f t="shared" si="201"/>
        <v>-34.299999999999997</v>
      </c>
      <c r="IA48" s="221">
        <f t="shared" si="202"/>
        <v>1577.4</v>
      </c>
      <c r="IB48" s="221">
        <f t="shared" si="203"/>
        <v>43816.7</v>
      </c>
    </row>
    <row r="49" spans="1:236">
      <c r="A49" s="105" t="s">
        <v>159</v>
      </c>
      <c r="B49" s="105"/>
      <c r="C49" s="105"/>
      <c r="D49" s="232">
        <v>0</v>
      </c>
      <c r="E49" s="232">
        <v>0</v>
      </c>
      <c r="F49" s="231">
        <v>49</v>
      </c>
      <c r="G49" s="106">
        <v>0</v>
      </c>
      <c r="H49" s="231"/>
      <c r="I49" s="232">
        <v>0</v>
      </c>
      <c r="J49" s="231">
        <v>115</v>
      </c>
      <c r="K49" s="106">
        <v>0</v>
      </c>
      <c r="L49" s="231"/>
      <c r="M49" s="231"/>
      <c r="N49" s="231"/>
      <c r="O49" s="232">
        <v>0</v>
      </c>
      <c r="P49" s="106">
        <v>0</v>
      </c>
      <c r="Q49" s="231"/>
      <c r="R49" s="106">
        <v>0</v>
      </c>
      <c r="S49" s="231"/>
      <c r="T49" s="231"/>
      <c r="U49" s="231"/>
      <c r="V49" s="107">
        <v>0</v>
      </c>
      <c r="W49" s="119">
        <v>0</v>
      </c>
      <c r="X49" s="119">
        <v>0</v>
      </c>
      <c r="Y49" s="106">
        <v>0</v>
      </c>
      <c r="Z49" s="106">
        <v>0</v>
      </c>
      <c r="AA49" s="106">
        <v>0</v>
      </c>
      <c r="AB49" s="106">
        <v>0</v>
      </c>
      <c r="AC49" s="106">
        <v>0</v>
      </c>
      <c r="AD49" s="106">
        <v>0</v>
      </c>
      <c r="AE49" s="106">
        <v>0</v>
      </c>
      <c r="AF49" s="108">
        <v>0</v>
      </c>
      <c r="AG49" s="108">
        <v>0</v>
      </c>
      <c r="AH49" s="108">
        <v>0</v>
      </c>
      <c r="AI49" s="108">
        <v>0</v>
      </c>
      <c r="AJ49" s="231"/>
      <c r="AK49" s="108">
        <v>0</v>
      </c>
      <c r="AL49" s="230">
        <f t="shared" si="204"/>
        <v>49</v>
      </c>
      <c r="AM49" s="230">
        <f t="shared" si="205"/>
        <v>115</v>
      </c>
      <c r="AN49" s="230">
        <f t="shared" si="206"/>
        <v>164</v>
      </c>
      <c r="AO49" s="109">
        <f t="shared" si="207"/>
        <v>0</v>
      </c>
      <c r="AP49" s="110">
        <f t="shared" si="380"/>
        <v>0</v>
      </c>
      <c r="AQ49" s="110">
        <f t="shared" si="208"/>
        <v>0</v>
      </c>
      <c r="AR49" s="110">
        <f t="shared" si="209"/>
        <v>0</v>
      </c>
      <c r="AS49" s="110">
        <f t="shared" si="210"/>
        <v>0</v>
      </c>
      <c r="AT49" s="110">
        <f t="shared" si="211"/>
        <v>0</v>
      </c>
      <c r="AU49" s="110">
        <f t="shared" si="212"/>
        <v>0</v>
      </c>
      <c r="AV49" s="110">
        <f t="shared" si="213"/>
        <v>0</v>
      </c>
      <c r="AW49" s="110">
        <f t="shared" si="214"/>
        <v>0</v>
      </c>
      <c r="AX49" s="110">
        <f t="shared" si="215"/>
        <v>0</v>
      </c>
      <c r="AY49" s="110">
        <f t="shared" si="216"/>
        <v>2744.6</v>
      </c>
      <c r="AZ49" s="110">
        <f t="shared" si="217"/>
        <v>2617.6</v>
      </c>
      <c r="BA49" s="110">
        <f t="shared" si="218"/>
        <v>1664.7</v>
      </c>
      <c r="BB49" s="110">
        <f t="shared" si="219"/>
        <v>952.9</v>
      </c>
      <c r="BC49" s="110">
        <f t="shared" si="220"/>
        <v>127</v>
      </c>
      <c r="BD49" s="110">
        <f t="shared" si="221"/>
        <v>0</v>
      </c>
      <c r="BE49" s="110">
        <f t="shared" si="222"/>
        <v>0</v>
      </c>
      <c r="BF49" s="110">
        <f t="shared" si="223"/>
        <v>0</v>
      </c>
      <c r="BG49" s="110">
        <f t="shared" si="224"/>
        <v>0</v>
      </c>
      <c r="BH49" s="110">
        <f t="shared" si="225"/>
        <v>0</v>
      </c>
      <c r="BI49" s="110">
        <f t="shared" si="226"/>
        <v>0</v>
      </c>
      <c r="BJ49" s="110">
        <f t="shared" si="227"/>
        <v>0</v>
      </c>
      <c r="BK49" s="110">
        <f t="shared" si="228"/>
        <v>0</v>
      </c>
      <c r="BL49" s="110">
        <f t="shared" si="229"/>
        <v>0</v>
      </c>
      <c r="BM49" s="110">
        <f t="shared" si="230"/>
        <v>0</v>
      </c>
      <c r="BN49" s="110">
        <f t="shared" si="231"/>
        <v>0</v>
      </c>
      <c r="BO49" s="110">
        <f t="shared" si="232"/>
        <v>0</v>
      </c>
      <c r="BP49" s="110">
        <f t="shared" si="233"/>
        <v>0</v>
      </c>
      <c r="BQ49" s="110">
        <f t="shared" si="234"/>
        <v>0</v>
      </c>
      <c r="BR49" s="110">
        <f t="shared" si="235"/>
        <v>0</v>
      </c>
      <c r="BS49" s="110">
        <f t="shared" si="236"/>
        <v>5665.9</v>
      </c>
      <c r="BT49" s="110">
        <f t="shared" si="237"/>
        <v>5342</v>
      </c>
      <c r="BU49" s="110">
        <f t="shared" si="238"/>
        <v>3397.3</v>
      </c>
      <c r="BV49" s="110">
        <f t="shared" si="239"/>
        <v>1944.7</v>
      </c>
      <c r="BW49" s="110">
        <f t="shared" si="240"/>
        <v>323.89999999999998</v>
      </c>
      <c r="BX49" s="110"/>
      <c r="BY49" s="110">
        <f t="shared" si="241"/>
        <v>0</v>
      </c>
      <c r="BZ49" s="110">
        <f t="shared" si="242"/>
        <v>0</v>
      </c>
      <c r="CA49" s="110">
        <f t="shared" si="243"/>
        <v>0</v>
      </c>
      <c r="CB49" s="110">
        <f t="shared" si="244"/>
        <v>0</v>
      </c>
      <c r="CC49" s="110">
        <f t="shared" si="245"/>
        <v>0</v>
      </c>
      <c r="CD49" s="110">
        <f t="shared" si="246"/>
        <v>0</v>
      </c>
      <c r="CE49" s="110">
        <f t="shared" si="247"/>
        <v>0</v>
      </c>
      <c r="CF49" s="110">
        <f t="shared" si="248"/>
        <v>0</v>
      </c>
      <c r="CG49" s="110">
        <f t="shared" si="249"/>
        <v>0</v>
      </c>
      <c r="CH49" s="229">
        <f t="shared" si="250"/>
        <v>0</v>
      </c>
      <c r="CI49" s="110">
        <f t="shared" si="251"/>
        <v>0</v>
      </c>
      <c r="CJ49" s="110">
        <f t="shared" si="252"/>
        <v>0</v>
      </c>
      <c r="CK49" s="110">
        <f t="shared" si="253"/>
        <v>0</v>
      </c>
      <c r="CL49" s="110">
        <f t="shared" si="254"/>
        <v>0</v>
      </c>
      <c r="CM49" s="229">
        <f t="shared" si="255"/>
        <v>0</v>
      </c>
      <c r="CN49" s="110">
        <f t="shared" si="256"/>
        <v>0</v>
      </c>
      <c r="CO49" s="110">
        <f t="shared" si="257"/>
        <v>0</v>
      </c>
      <c r="CP49" s="110">
        <f t="shared" si="258"/>
        <v>0</v>
      </c>
      <c r="CQ49" s="110">
        <f t="shared" si="259"/>
        <v>0</v>
      </c>
      <c r="CR49" s="229">
        <f t="shared" si="260"/>
        <v>0</v>
      </c>
      <c r="CS49" s="110">
        <f t="shared" si="261"/>
        <v>0</v>
      </c>
      <c r="CT49" s="110">
        <f t="shared" si="262"/>
        <v>0</v>
      </c>
      <c r="CU49" s="110">
        <f t="shared" si="263"/>
        <v>0</v>
      </c>
      <c r="CV49" s="110">
        <f t="shared" si="264"/>
        <v>0</v>
      </c>
      <c r="CW49" s="229">
        <f t="shared" si="265"/>
        <v>0</v>
      </c>
      <c r="CX49" s="110">
        <f t="shared" si="266"/>
        <v>0</v>
      </c>
      <c r="CY49" s="110">
        <f t="shared" si="267"/>
        <v>0</v>
      </c>
      <c r="CZ49" s="110">
        <f t="shared" si="268"/>
        <v>0</v>
      </c>
      <c r="DA49" s="110">
        <f t="shared" si="269"/>
        <v>0</v>
      </c>
      <c r="DB49" s="110">
        <f t="shared" si="270"/>
        <v>0</v>
      </c>
      <c r="DC49" s="110">
        <f t="shared" si="271"/>
        <v>0</v>
      </c>
      <c r="DD49" s="110">
        <f t="shared" si="272"/>
        <v>0</v>
      </c>
      <c r="DE49" s="110">
        <f t="shared" si="273"/>
        <v>0</v>
      </c>
      <c r="DF49" s="110">
        <f t="shared" si="274"/>
        <v>0</v>
      </c>
      <c r="DG49" s="110">
        <f t="shared" si="275"/>
        <v>0</v>
      </c>
      <c r="DH49" s="110">
        <f t="shared" si="276"/>
        <v>0</v>
      </c>
      <c r="DI49" s="110">
        <f t="shared" si="277"/>
        <v>0</v>
      </c>
      <c r="DJ49" s="110">
        <f t="shared" si="278"/>
        <v>0</v>
      </c>
      <c r="DK49" s="110">
        <f t="shared" si="279"/>
        <v>0</v>
      </c>
      <c r="DL49" s="110">
        <f t="shared" si="280"/>
        <v>0</v>
      </c>
      <c r="DM49" s="110">
        <f t="shared" si="281"/>
        <v>0</v>
      </c>
      <c r="DN49" s="110">
        <f t="shared" si="282"/>
        <v>0</v>
      </c>
      <c r="DO49" s="110">
        <f t="shared" si="283"/>
        <v>0</v>
      </c>
      <c r="DP49" s="110">
        <f t="shared" si="284"/>
        <v>0</v>
      </c>
      <c r="DQ49" s="110">
        <f t="shared" si="285"/>
        <v>0</v>
      </c>
      <c r="DR49" s="110">
        <f t="shared" si="286"/>
        <v>0</v>
      </c>
      <c r="DS49" s="110">
        <f t="shared" si="287"/>
        <v>0</v>
      </c>
      <c r="DT49" s="110">
        <f t="shared" si="288"/>
        <v>0</v>
      </c>
      <c r="DU49" s="110">
        <f t="shared" si="289"/>
        <v>0</v>
      </c>
      <c r="DV49" s="110">
        <f t="shared" si="290"/>
        <v>0</v>
      </c>
      <c r="DW49" s="111">
        <f t="shared" si="291"/>
        <v>0</v>
      </c>
      <c r="DX49" s="112">
        <f t="shared" si="292"/>
        <v>0</v>
      </c>
      <c r="DY49" s="110">
        <f t="shared" si="293"/>
        <v>0</v>
      </c>
      <c r="DZ49" s="110">
        <f t="shared" si="294"/>
        <v>0</v>
      </c>
      <c r="EA49" s="112">
        <f t="shared" si="295"/>
        <v>0</v>
      </c>
      <c r="EB49" s="112">
        <f t="shared" si="296"/>
        <v>0</v>
      </c>
      <c r="EC49" s="112">
        <f t="shared" si="297"/>
        <v>0</v>
      </c>
      <c r="ED49" s="110">
        <f t="shared" si="298"/>
        <v>0</v>
      </c>
      <c r="EE49" s="110">
        <f t="shared" si="299"/>
        <v>0</v>
      </c>
      <c r="EF49" s="112">
        <f t="shared" si="300"/>
        <v>0</v>
      </c>
      <c r="EG49" s="112">
        <f t="shared" si="301"/>
        <v>0</v>
      </c>
      <c r="EH49" s="112">
        <f t="shared" si="302"/>
        <v>0</v>
      </c>
      <c r="EI49" s="110">
        <f t="shared" si="303"/>
        <v>0</v>
      </c>
      <c r="EJ49" s="110">
        <f t="shared" si="304"/>
        <v>0</v>
      </c>
      <c r="EK49" s="112">
        <f t="shared" si="305"/>
        <v>0</v>
      </c>
      <c r="EL49" s="112">
        <f t="shared" si="306"/>
        <v>0</v>
      </c>
      <c r="EM49" s="112">
        <f t="shared" si="307"/>
        <v>0</v>
      </c>
      <c r="EN49" s="110">
        <f t="shared" si="308"/>
        <v>0</v>
      </c>
      <c r="EO49" s="110">
        <f t="shared" si="309"/>
        <v>0</v>
      </c>
      <c r="EP49" s="112">
        <f t="shared" si="310"/>
        <v>0</v>
      </c>
      <c r="EQ49" s="112">
        <f t="shared" si="311"/>
        <v>0</v>
      </c>
      <c r="ER49" s="112">
        <f t="shared" si="312"/>
        <v>0</v>
      </c>
      <c r="ES49" s="110">
        <f t="shared" si="313"/>
        <v>0</v>
      </c>
      <c r="ET49" s="110">
        <f t="shared" si="314"/>
        <v>0</v>
      </c>
      <c r="EU49" s="112">
        <f t="shared" si="315"/>
        <v>0</v>
      </c>
      <c r="EV49" s="112">
        <f t="shared" si="316"/>
        <v>0</v>
      </c>
      <c r="EW49" s="112">
        <f t="shared" si="317"/>
        <v>0</v>
      </c>
      <c r="EX49" s="110">
        <f t="shared" si="318"/>
        <v>0</v>
      </c>
      <c r="EY49" s="110">
        <f t="shared" si="319"/>
        <v>0</v>
      </c>
      <c r="EZ49" s="112">
        <f t="shared" si="320"/>
        <v>0</v>
      </c>
      <c r="FA49" s="112">
        <f t="shared" si="321"/>
        <v>0</v>
      </c>
      <c r="FB49" s="112">
        <f t="shared" si="322"/>
        <v>0</v>
      </c>
      <c r="FC49" s="110">
        <f t="shared" si="323"/>
        <v>0</v>
      </c>
      <c r="FD49" s="110">
        <f t="shared" si="324"/>
        <v>0</v>
      </c>
      <c r="FE49" s="112">
        <f t="shared" si="325"/>
        <v>0</v>
      </c>
      <c r="FF49" s="112">
        <f t="shared" si="326"/>
        <v>0</v>
      </c>
      <c r="FG49" s="112">
        <f t="shared" si="327"/>
        <v>0</v>
      </c>
      <c r="FH49" s="110">
        <f t="shared" si="328"/>
        <v>0</v>
      </c>
      <c r="FI49" s="110">
        <f t="shared" si="329"/>
        <v>0</v>
      </c>
      <c r="FJ49" s="113">
        <f t="shared" si="330"/>
        <v>0</v>
      </c>
      <c r="FK49" s="228">
        <f t="shared" si="331"/>
        <v>0</v>
      </c>
      <c r="FL49" s="110">
        <f t="shared" si="332"/>
        <v>0</v>
      </c>
      <c r="FM49" s="110">
        <f t="shared" si="333"/>
        <v>0</v>
      </c>
      <c r="FN49" s="110">
        <f t="shared" si="334"/>
        <v>0</v>
      </c>
      <c r="FO49" s="110">
        <f t="shared" si="335"/>
        <v>0</v>
      </c>
      <c r="FP49" s="110">
        <f t="shared" si="336"/>
        <v>0</v>
      </c>
      <c r="FQ49" s="110">
        <f t="shared" si="337"/>
        <v>0</v>
      </c>
      <c r="FR49" s="110">
        <f t="shared" si="338"/>
        <v>0</v>
      </c>
      <c r="FS49" s="110">
        <f t="shared" si="339"/>
        <v>0</v>
      </c>
      <c r="FT49" s="110">
        <f t="shared" si="340"/>
        <v>0</v>
      </c>
      <c r="FU49" s="110">
        <f t="shared" si="341"/>
        <v>0</v>
      </c>
      <c r="FV49" s="110">
        <f t="shared" si="342"/>
        <v>0</v>
      </c>
      <c r="FW49" s="110">
        <f t="shared" si="343"/>
        <v>0</v>
      </c>
      <c r="FX49" s="110">
        <f t="shared" si="344"/>
        <v>0</v>
      </c>
      <c r="FY49" s="110">
        <f t="shared" si="345"/>
        <v>0</v>
      </c>
      <c r="FZ49" s="110">
        <f t="shared" si="346"/>
        <v>0</v>
      </c>
      <c r="GA49" s="110">
        <f t="shared" si="347"/>
        <v>0</v>
      </c>
      <c r="GB49" s="110">
        <f t="shared" si="348"/>
        <v>0</v>
      </c>
      <c r="GC49" s="110">
        <f t="shared" si="349"/>
        <v>0</v>
      </c>
      <c r="GD49" s="110">
        <f t="shared" si="350"/>
        <v>0</v>
      </c>
      <c r="GE49" s="110">
        <f t="shared" si="351"/>
        <v>0</v>
      </c>
      <c r="GF49" s="110">
        <f t="shared" si="352"/>
        <v>0</v>
      </c>
      <c r="GG49" s="110">
        <f t="shared" si="353"/>
        <v>0</v>
      </c>
      <c r="GH49" s="110">
        <f t="shared" si="354"/>
        <v>0</v>
      </c>
      <c r="GI49" s="110">
        <f t="shared" si="355"/>
        <v>0</v>
      </c>
      <c r="GJ49" s="110">
        <f t="shared" si="356"/>
        <v>0</v>
      </c>
      <c r="GK49" s="110">
        <f t="shared" si="357"/>
        <v>0</v>
      </c>
      <c r="GL49" s="110">
        <f t="shared" si="358"/>
        <v>0</v>
      </c>
      <c r="GM49" s="110">
        <f t="shared" si="359"/>
        <v>0</v>
      </c>
      <c r="GN49" s="110">
        <f t="shared" si="360"/>
        <v>0</v>
      </c>
      <c r="GO49" s="110">
        <f t="shared" si="361"/>
        <v>0</v>
      </c>
      <c r="GP49" s="110">
        <f t="shared" si="362"/>
        <v>0</v>
      </c>
      <c r="GQ49" s="110">
        <f t="shared" si="363"/>
        <v>0</v>
      </c>
      <c r="GR49" s="110">
        <f t="shared" si="364"/>
        <v>0</v>
      </c>
      <c r="GS49" s="110">
        <f t="shared" si="365"/>
        <v>0</v>
      </c>
      <c r="GT49" s="110">
        <f t="shared" si="366"/>
        <v>0</v>
      </c>
      <c r="GU49" s="110">
        <f t="shared" si="367"/>
        <v>0</v>
      </c>
      <c r="GV49" s="110">
        <f t="shared" si="368"/>
        <v>0</v>
      </c>
      <c r="GW49" s="110">
        <f t="shared" si="369"/>
        <v>0</v>
      </c>
      <c r="GX49" s="110">
        <f t="shared" si="370"/>
        <v>0</v>
      </c>
      <c r="GY49" s="227">
        <f t="shared" si="371"/>
        <v>8410.5</v>
      </c>
      <c r="GZ49" s="226">
        <f t="shared" si="372"/>
        <v>7959.6</v>
      </c>
      <c r="HA49" s="226">
        <f t="shared" si="373"/>
        <v>5062</v>
      </c>
      <c r="HB49" s="226">
        <f t="shared" si="374"/>
        <v>2897.6</v>
      </c>
      <c r="HC49" s="226">
        <f t="shared" si="375"/>
        <v>36.4</v>
      </c>
      <c r="HD49" s="226">
        <f t="shared" si="376"/>
        <v>450.9</v>
      </c>
      <c r="HE49" s="115">
        <f t="shared" si="377"/>
        <v>164</v>
      </c>
      <c r="HF49" s="174">
        <v>165</v>
      </c>
      <c r="HG49" s="225">
        <f t="shared" si="191"/>
        <v>-1</v>
      </c>
      <c r="HH49" s="252">
        <v>15.5</v>
      </c>
      <c r="HI49" s="224">
        <v>29.6</v>
      </c>
      <c r="HJ49" s="221">
        <f t="shared" si="192"/>
        <v>8410.5</v>
      </c>
      <c r="HK49" s="221">
        <f t="shared" si="193"/>
        <v>8440.1</v>
      </c>
      <c r="HL49" s="223">
        <f t="shared" si="194"/>
        <v>5091.6000000000004</v>
      </c>
      <c r="HM49" s="221">
        <f t="shared" si="378"/>
        <v>3910.6</v>
      </c>
      <c r="HN49" s="252">
        <v>10.5</v>
      </c>
      <c r="HO49" s="221">
        <f t="shared" si="195"/>
        <v>31036.5</v>
      </c>
      <c r="HP49" s="114">
        <v>8318.4</v>
      </c>
      <c r="HQ49" s="114">
        <v>177</v>
      </c>
      <c r="HR49" s="114">
        <f t="shared" si="379"/>
        <v>8141.4</v>
      </c>
      <c r="HS49" s="220">
        <f t="shared" si="196"/>
        <v>121.7</v>
      </c>
      <c r="HT49" s="220">
        <f t="shared" si="197"/>
        <v>-147.4</v>
      </c>
      <c r="HU49" s="220">
        <f t="shared" si="198"/>
        <v>269.10000000000002</v>
      </c>
      <c r="HV49" s="210">
        <f t="shared" si="199"/>
        <v>0</v>
      </c>
      <c r="HW49" s="251"/>
      <c r="HX49" s="251"/>
      <c r="HY49" s="221">
        <f t="shared" si="200"/>
        <v>8440.1</v>
      </c>
      <c r="HZ49" s="220">
        <f t="shared" si="201"/>
        <v>121.7</v>
      </c>
      <c r="IA49" s="221">
        <f t="shared" si="202"/>
        <v>3797.4</v>
      </c>
      <c r="IB49" s="221">
        <f t="shared" si="203"/>
        <v>30138.1</v>
      </c>
    </row>
    <row r="50" spans="1:236">
      <c r="A50" s="105" t="s">
        <v>227</v>
      </c>
      <c r="B50" s="105"/>
      <c r="C50" s="105"/>
      <c r="D50" s="232">
        <v>0</v>
      </c>
      <c r="E50" s="232">
        <v>0</v>
      </c>
      <c r="F50" s="231">
        <v>35</v>
      </c>
      <c r="G50" s="106">
        <v>0</v>
      </c>
      <c r="H50" s="231"/>
      <c r="I50" s="232">
        <v>0</v>
      </c>
      <c r="J50" s="231">
        <v>207</v>
      </c>
      <c r="K50" s="106">
        <v>0</v>
      </c>
      <c r="L50" s="231"/>
      <c r="M50" s="231"/>
      <c r="N50" s="231"/>
      <c r="O50" s="232">
        <v>0</v>
      </c>
      <c r="P50" s="106">
        <v>0</v>
      </c>
      <c r="Q50" s="231"/>
      <c r="R50" s="106">
        <v>0</v>
      </c>
      <c r="S50" s="231"/>
      <c r="T50" s="231"/>
      <c r="U50" s="231"/>
      <c r="V50" s="107">
        <v>0</v>
      </c>
      <c r="W50" s="119">
        <v>0</v>
      </c>
      <c r="X50" s="119">
        <v>0</v>
      </c>
      <c r="Y50" s="106">
        <v>0</v>
      </c>
      <c r="Z50" s="106">
        <v>0</v>
      </c>
      <c r="AA50" s="106">
        <v>0</v>
      </c>
      <c r="AB50" s="106">
        <v>0</v>
      </c>
      <c r="AC50" s="106">
        <v>0</v>
      </c>
      <c r="AD50" s="106">
        <v>0</v>
      </c>
      <c r="AE50" s="106">
        <v>0</v>
      </c>
      <c r="AF50" s="108">
        <v>0</v>
      </c>
      <c r="AG50" s="108">
        <v>0</v>
      </c>
      <c r="AH50" s="108">
        <v>0</v>
      </c>
      <c r="AI50" s="108">
        <v>0</v>
      </c>
      <c r="AJ50" s="231"/>
      <c r="AK50" s="108">
        <v>0</v>
      </c>
      <c r="AL50" s="230">
        <f t="shared" si="204"/>
        <v>35</v>
      </c>
      <c r="AM50" s="230">
        <f t="shared" si="205"/>
        <v>207</v>
      </c>
      <c r="AN50" s="230">
        <f t="shared" si="206"/>
        <v>242</v>
      </c>
      <c r="AO50" s="109">
        <f t="shared" si="207"/>
        <v>0</v>
      </c>
      <c r="AP50" s="110">
        <f t="shared" si="380"/>
        <v>0</v>
      </c>
      <c r="AQ50" s="110">
        <f t="shared" si="208"/>
        <v>0</v>
      </c>
      <c r="AR50" s="110">
        <f t="shared" si="209"/>
        <v>0</v>
      </c>
      <c r="AS50" s="110">
        <f t="shared" si="210"/>
        <v>0</v>
      </c>
      <c r="AT50" s="110">
        <f t="shared" si="211"/>
        <v>0</v>
      </c>
      <c r="AU50" s="110">
        <f t="shared" si="212"/>
        <v>0</v>
      </c>
      <c r="AV50" s="110">
        <f t="shared" si="213"/>
        <v>0</v>
      </c>
      <c r="AW50" s="110">
        <f t="shared" si="214"/>
        <v>0</v>
      </c>
      <c r="AX50" s="110">
        <f t="shared" si="215"/>
        <v>0</v>
      </c>
      <c r="AY50" s="110">
        <f t="shared" si="216"/>
        <v>1960.4</v>
      </c>
      <c r="AZ50" s="110">
        <f t="shared" si="217"/>
        <v>1869.7</v>
      </c>
      <c r="BA50" s="110">
        <f t="shared" si="218"/>
        <v>1189.0999999999999</v>
      </c>
      <c r="BB50" s="110">
        <f t="shared" si="219"/>
        <v>680.6</v>
      </c>
      <c r="BC50" s="110">
        <f t="shared" si="220"/>
        <v>90.7</v>
      </c>
      <c r="BD50" s="110">
        <f t="shared" si="221"/>
        <v>0</v>
      </c>
      <c r="BE50" s="110">
        <f t="shared" si="222"/>
        <v>0</v>
      </c>
      <c r="BF50" s="110">
        <f t="shared" si="223"/>
        <v>0</v>
      </c>
      <c r="BG50" s="110">
        <f t="shared" si="224"/>
        <v>0</v>
      </c>
      <c r="BH50" s="110">
        <f t="shared" si="225"/>
        <v>0</v>
      </c>
      <c r="BI50" s="110">
        <f t="shared" si="226"/>
        <v>0</v>
      </c>
      <c r="BJ50" s="110">
        <f t="shared" si="227"/>
        <v>0</v>
      </c>
      <c r="BK50" s="110">
        <f t="shared" si="228"/>
        <v>0</v>
      </c>
      <c r="BL50" s="110">
        <f t="shared" si="229"/>
        <v>0</v>
      </c>
      <c r="BM50" s="110">
        <f t="shared" si="230"/>
        <v>0</v>
      </c>
      <c r="BN50" s="110">
        <f t="shared" si="231"/>
        <v>0</v>
      </c>
      <c r="BO50" s="110">
        <f t="shared" si="232"/>
        <v>0</v>
      </c>
      <c r="BP50" s="110">
        <f t="shared" si="233"/>
        <v>0</v>
      </c>
      <c r="BQ50" s="110">
        <f t="shared" si="234"/>
        <v>0</v>
      </c>
      <c r="BR50" s="110">
        <f t="shared" si="235"/>
        <v>0</v>
      </c>
      <c r="BS50" s="110">
        <f t="shared" si="236"/>
        <v>10198.700000000001</v>
      </c>
      <c r="BT50" s="110">
        <f t="shared" si="237"/>
        <v>9615.6</v>
      </c>
      <c r="BU50" s="110">
        <f t="shared" si="238"/>
        <v>6115.2</v>
      </c>
      <c r="BV50" s="110">
        <f t="shared" si="239"/>
        <v>3500.4</v>
      </c>
      <c r="BW50" s="110">
        <f t="shared" si="240"/>
        <v>583.1</v>
      </c>
      <c r="BX50" s="110"/>
      <c r="BY50" s="110">
        <f t="shared" si="241"/>
        <v>0</v>
      </c>
      <c r="BZ50" s="110">
        <f t="shared" si="242"/>
        <v>0</v>
      </c>
      <c r="CA50" s="110">
        <f t="shared" si="243"/>
        <v>0</v>
      </c>
      <c r="CB50" s="110">
        <f t="shared" si="244"/>
        <v>0</v>
      </c>
      <c r="CC50" s="110">
        <f t="shared" si="245"/>
        <v>0</v>
      </c>
      <c r="CD50" s="110">
        <f t="shared" si="246"/>
        <v>0</v>
      </c>
      <c r="CE50" s="110">
        <f t="shared" si="247"/>
        <v>0</v>
      </c>
      <c r="CF50" s="110">
        <f t="shared" si="248"/>
        <v>0</v>
      </c>
      <c r="CG50" s="110">
        <f t="shared" si="249"/>
        <v>0</v>
      </c>
      <c r="CH50" s="229">
        <f t="shared" si="250"/>
        <v>0</v>
      </c>
      <c r="CI50" s="110">
        <f t="shared" si="251"/>
        <v>0</v>
      </c>
      <c r="CJ50" s="110">
        <f t="shared" si="252"/>
        <v>0</v>
      </c>
      <c r="CK50" s="110">
        <f t="shared" si="253"/>
        <v>0</v>
      </c>
      <c r="CL50" s="110">
        <f t="shared" si="254"/>
        <v>0</v>
      </c>
      <c r="CM50" s="229">
        <f t="shared" si="255"/>
        <v>0</v>
      </c>
      <c r="CN50" s="110">
        <f t="shared" si="256"/>
        <v>0</v>
      </c>
      <c r="CO50" s="110">
        <f t="shared" si="257"/>
        <v>0</v>
      </c>
      <c r="CP50" s="110">
        <f t="shared" si="258"/>
        <v>0</v>
      </c>
      <c r="CQ50" s="110">
        <f t="shared" si="259"/>
        <v>0</v>
      </c>
      <c r="CR50" s="229">
        <f t="shared" si="260"/>
        <v>0</v>
      </c>
      <c r="CS50" s="110">
        <f t="shared" si="261"/>
        <v>0</v>
      </c>
      <c r="CT50" s="110">
        <f t="shared" si="262"/>
        <v>0</v>
      </c>
      <c r="CU50" s="110">
        <f t="shared" si="263"/>
        <v>0</v>
      </c>
      <c r="CV50" s="110">
        <f t="shared" si="264"/>
        <v>0</v>
      </c>
      <c r="CW50" s="229">
        <f t="shared" si="265"/>
        <v>0</v>
      </c>
      <c r="CX50" s="110">
        <f t="shared" si="266"/>
        <v>0</v>
      </c>
      <c r="CY50" s="110">
        <f t="shared" si="267"/>
        <v>0</v>
      </c>
      <c r="CZ50" s="110">
        <f t="shared" si="268"/>
        <v>0</v>
      </c>
      <c r="DA50" s="110">
        <f t="shared" si="269"/>
        <v>0</v>
      </c>
      <c r="DB50" s="110">
        <f t="shared" si="270"/>
        <v>0</v>
      </c>
      <c r="DC50" s="110">
        <f t="shared" si="271"/>
        <v>0</v>
      </c>
      <c r="DD50" s="110">
        <f t="shared" si="272"/>
        <v>0</v>
      </c>
      <c r="DE50" s="110">
        <f t="shared" si="273"/>
        <v>0</v>
      </c>
      <c r="DF50" s="110">
        <f t="shared" si="274"/>
        <v>0</v>
      </c>
      <c r="DG50" s="110">
        <f t="shared" si="275"/>
        <v>0</v>
      </c>
      <c r="DH50" s="110">
        <f t="shared" si="276"/>
        <v>0</v>
      </c>
      <c r="DI50" s="110">
        <f t="shared" si="277"/>
        <v>0</v>
      </c>
      <c r="DJ50" s="110">
        <f t="shared" si="278"/>
        <v>0</v>
      </c>
      <c r="DK50" s="110">
        <f t="shared" si="279"/>
        <v>0</v>
      </c>
      <c r="DL50" s="110">
        <f t="shared" si="280"/>
        <v>0</v>
      </c>
      <c r="DM50" s="110">
        <f t="shared" si="281"/>
        <v>0</v>
      </c>
      <c r="DN50" s="110">
        <f t="shared" si="282"/>
        <v>0</v>
      </c>
      <c r="DO50" s="110">
        <f t="shared" si="283"/>
        <v>0</v>
      </c>
      <c r="DP50" s="110">
        <f t="shared" si="284"/>
        <v>0</v>
      </c>
      <c r="DQ50" s="110">
        <f t="shared" si="285"/>
        <v>0</v>
      </c>
      <c r="DR50" s="110">
        <f t="shared" si="286"/>
        <v>0</v>
      </c>
      <c r="DS50" s="110">
        <f t="shared" si="287"/>
        <v>0</v>
      </c>
      <c r="DT50" s="110">
        <f t="shared" si="288"/>
        <v>0</v>
      </c>
      <c r="DU50" s="110">
        <f t="shared" si="289"/>
        <v>0</v>
      </c>
      <c r="DV50" s="110">
        <f t="shared" si="290"/>
        <v>0</v>
      </c>
      <c r="DW50" s="111">
        <f t="shared" si="291"/>
        <v>0</v>
      </c>
      <c r="DX50" s="112">
        <f t="shared" si="292"/>
        <v>0</v>
      </c>
      <c r="DY50" s="110">
        <f t="shared" si="293"/>
        <v>0</v>
      </c>
      <c r="DZ50" s="110">
        <f t="shared" si="294"/>
        <v>0</v>
      </c>
      <c r="EA50" s="112">
        <f t="shared" si="295"/>
        <v>0</v>
      </c>
      <c r="EB50" s="112">
        <f t="shared" si="296"/>
        <v>0</v>
      </c>
      <c r="EC50" s="112">
        <f t="shared" si="297"/>
        <v>0</v>
      </c>
      <c r="ED50" s="110">
        <f t="shared" si="298"/>
        <v>0</v>
      </c>
      <c r="EE50" s="110">
        <f t="shared" si="299"/>
        <v>0</v>
      </c>
      <c r="EF50" s="112">
        <f t="shared" si="300"/>
        <v>0</v>
      </c>
      <c r="EG50" s="112">
        <f t="shared" si="301"/>
        <v>0</v>
      </c>
      <c r="EH50" s="112">
        <f t="shared" si="302"/>
        <v>0</v>
      </c>
      <c r="EI50" s="110">
        <f t="shared" si="303"/>
        <v>0</v>
      </c>
      <c r="EJ50" s="110">
        <f t="shared" si="304"/>
        <v>0</v>
      </c>
      <c r="EK50" s="112">
        <f t="shared" si="305"/>
        <v>0</v>
      </c>
      <c r="EL50" s="112">
        <f t="shared" si="306"/>
        <v>0</v>
      </c>
      <c r="EM50" s="112">
        <f t="shared" si="307"/>
        <v>0</v>
      </c>
      <c r="EN50" s="110">
        <f t="shared" si="308"/>
        <v>0</v>
      </c>
      <c r="EO50" s="110">
        <f t="shared" si="309"/>
        <v>0</v>
      </c>
      <c r="EP50" s="112">
        <f t="shared" si="310"/>
        <v>0</v>
      </c>
      <c r="EQ50" s="112">
        <f t="shared" si="311"/>
        <v>0</v>
      </c>
      <c r="ER50" s="112">
        <f t="shared" si="312"/>
        <v>0</v>
      </c>
      <c r="ES50" s="110">
        <f t="shared" si="313"/>
        <v>0</v>
      </c>
      <c r="ET50" s="110">
        <f t="shared" si="314"/>
        <v>0</v>
      </c>
      <c r="EU50" s="112">
        <f t="shared" si="315"/>
        <v>0</v>
      </c>
      <c r="EV50" s="112">
        <f t="shared" si="316"/>
        <v>0</v>
      </c>
      <c r="EW50" s="112">
        <f t="shared" si="317"/>
        <v>0</v>
      </c>
      <c r="EX50" s="110">
        <f t="shared" si="318"/>
        <v>0</v>
      </c>
      <c r="EY50" s="110">
        <f t="shared" si="319"/>
        <v>0</v>
      </c>
      <c r="EZ50" s="112">
        <f t="shared" si="320"/>
        <v>0</v>
      </c>
      <c r="FA50" s="112">
        <f t="shared" si="321"/>
        <v>0</v>
      </c>
      <c r="FB50" s="112">
        <f t="shared" si="322"/>
        <v>0</v>
      </c>
      <c r="FC50" s="110">
        <f t="shared" si="323"/>
        <v>0</v>
      </c>
      <c r="FD50" s="110">
        <f t="shared" si="324"/>
        <v>0</v>
      </c>
      <c r="FE50" s="112">
        <f t="shared" si="325"/>
        <v>0</v>
      </c>
      <c r="FF50" s="112">
        <f t="shared" si="326"/>
        <v>0</v>
      </c>
      <c r="FG50" s="112">
        <f t="shared" si="327"/>
        <v>0</v>
      </c>
      <c r="FH50" s="110">
        <f t="shared" si="328"/>
        <v>0</v>
      </c>
      <c r="FI50" s="110">
        <f t="shared" si="329"/>
        <v>0</v>
      </c>
      <c r="FJ50" s="113">
        <f t="shared" si="330"/>
        <v>0</v>
      </c>
      <c r="FK50" s="228">
        <f t="shared" si="331"/>
        <v>0</v>
      </c>
      <c r="FL50" s="110">
        <f t="shared" si="332"/>
        <v>0</v>
      </c>
      <c r="FM50" s="110">
        <f t="shared" si="333"/>
        <v>0</v>
      </c>
      <c r="FN50" s="110">
        <f t="shared" si="334"/>
        <v>0</v>
      </c>
      <c r="FO50" s="110">
        <f t="shared" si="335"/>
        <v>0</v>
      </c>
      <c r="FP50" s="110">
        <f t="shared" si="336"/>
        <v>0</v>
      </c>
      <c r="FQ50" s="110">
        <f t="shared" si="337"/>
        <v>0</v>
      </c>
      <c r="FR50" s="110">
        <f t="shared" si="338"/>
        <v>0</v>
      </c>
      <c r="FS50" s="110">
        <f t="shared" si="339"/>
        <v>0</v>
      </c>
      <c r="FT50" s="110">
        <f t="shared" si="340"/>
        <v>0</v>
      </c>
      <c r="FU50" s="110">
        <f t="shared" si="341"/>
        <v>0</v>
      </c>
      <c r="FV50" s="110">
        <f t="shared" si="342"/>
        <v>0</v>
      </c>
      <c r="FW50" s="110">
        <f t="shared" si="343"/>
        <v>0</v>
      </c>
      <c r="FX50" s="110">
        <f t="shared" si="344"/>
        <v>0</v>
      </c>
      <c r="FY50" s="110">
        <f t="shared" si="345"/>
        <v>0</v>
      </c>
      <c r="FZ50" s="110">
        <f t="shared" si="346"/>
        <v>0</v>
      </c>
      <c r="GA50" s="110">
        <f t="shared" si="347"/>
        <v>0</v>
      </c>
      <c r="GB50" s="110">
        <f t="shared" si="348"/>
        <v>0</v>
      </c>
      <c r="GC50" s="110">
        <f t="shared" si="349"/>
        <v>0</v>
      </c>
      <c r="GD50" s="110">
        <f t="shared" si="350"/>
        <v>0</v>
      </c>
      <c r="GE50" s="110">
        <f t="shared" si="351"/>
        <v>0</v>
      </c>
      <c r="GF50" s="110">
        <f t="shared" si="352"/>
        <v>0</v>
      </c>
      <c r="GG50" s="110">
        <f t="shared" si="353"/>
        <v>0</v>
      </c>
      <c r="GH50" s="110">
        <f t="shared" si="354"/>
        <v>0</v>
      </c>
      <c r="GI50" s="110">
        <f t="shared" si="355"/>
        <v>0</v>
      </c>
      <c r="GJ50" s="110">
        <f t="shared" si="356"/>
        <v>0</v>
      </c>
      <c r="GK50" s="110">
        <f t="shared" si="357"/>
        <v>0</v>
      </c>
      <c r="GL50" s="110">
        <f t="shared" si="358"/>
        <v>0</v>
      </c>
      <c r="GM50" s="110">
        <f t="shared" si="359"/>
        <v>0</v>
      </c>
      <c r="GN50" s="110">
        <f t="shared" si="360"/>
        <v>0</v>
      </c>
      <c r="GO50" s="110">
        <f t="shared" si="361"/>
        <v>0</v>
      </c>
      <c r="GP50" s="110">
        <f t="shared" si="362"/>
        <v>0</v>
      </c>
      <c r="GQ50" s="110">
        <f t="shared" si="363"/>
        <v>0</v>
      </c>
      <c r="GR50" s="110">
        <f t="shared" si="364"/>
        <v>0</v>
      </c>
      <c r="GS50" s="110">
        <f t="shared" si="365"/>
        <v>0</v>
      </c>
      <c r="GT50" s="110">
        <f t="shared" si="366"/>
        <v>0</v>
      </c>
      <c r="GU50" s="110">
        <f t="shared" si="367"/>
        <v>0</v>
      </c>
      <c r="GV50" s="110">
        <f t="shared" si="368"/>
        <v>0</v>
      </c>
      <c r="GW50" s="110">
        <f t="shared" si="369"/>
        <v>0</v>
      </c>
      <c r="GX50" s="110">
        <f t="shared" si="370"/>
        <v>0</v>
      </c>
      <c r="GY50" s="227">
        <f t="shared" si="371"/>
        <v>12159.1</v>
      </c>
      <c r="GZ50" s="226">
        <f t="shared" si="372"/>
        <v>11485.3</v>
      </c>
      <c r="HA50" s="226">
        <f t="shared" si="373"/>
        <v>7304.3</v>
      </c>
      <c r="HB50" s="226">
        <f t="shared" si="374"/>
        <v>4181</v>
      </c>
      <c r="HC50" s="226">
        <f t="shared" si="375"/>
        <v>36.4</v>
      </c>
      <c r="HD50" s="226">
        <f t="shared" si="376"/>
        <v>673.8</v>
      </c>
      <c r="HE50" s="115">
        <f t="shared" si="377"/>
        <v>242</v>
      </c>
      <c r="HF50" s="174">
        <v>230</v>
      </c>
      <c r="HG50" s="225">
        <f t="shared" si="191"/>
        <v>12</v>
      </c>
      <c r="HH50" s="252">
        <v>18.5</v>
      </c>
      <c r="HI50" s="224">
        <v>35.299999999999997</v>
      </c>
      <c r="HJ50" s="221">
        <f t="shared" si="192"/>
        <v>12159.1</v>
      </c>
      <c r="HK50" s="221">
        <f t="shared" si="193"/>
        <v>12194.4</v>
      </c>
      <c r="HL50" s="223">
        <f t="shared" si="194"/>
        <v>7339.6</v>
      </c>
      <c r="HM50" s="221">
        <f t="shared" si="378"/>
        <v>5637.2</v>
      </c>
      <c r="HN50" s="252">
        <v>16.7</v>
      </c>
      <c r="HO50" s="221">
        <f t="shared" si="195"/>
        <v>28129.7</v>
      </c>
      <c r="HP50" s="114">
        <v>11551.7</v>
      </c>
      <c r="HQ50" s="114">
        <v>211.2</v>
      </c>
      <c r="HR50" s="114">
        <f t="shared" si="379"/>
        <v>11340.5</v>
      </c>
      <c r="HS50" s="220">
        <f t="shared" si="196"/>
        <v>642.70000000000005</v>
      </c>
      <c r="HT50" s="220">
        <f t="shared" si="197"/>
        <v>-175.9</v>
      </c>
      <c r="HU50" s="220">
        <f t="shared" si="198"/>
        <v>818.6</v>
      </c>
      <c r="HV50" s="210">
        <f t="shared" si="199"/>
        <v>0</v>
      </c>
      <c r="HW50" s="251">
        <v>147.80000000000001</v>
      </c>
      <c r="HX50" s="251">
        <v>-300</v>
      </c>
      <c r="HY50" s="221">
        <f t="shared" si="200"/>
        <v>12042.2</v>
      </c>
      <c r="HZ50" s="220">
        <f t="shared" si="201"/>
        <v>490.5</v>
      </c>
      <c r="IA50" s="221">
        <f t="shared" si="202"/>
        <v>5385.2</v>
      </c>
      <c r="IB50" s="221">
        <f t="shared" si="203"/>
        <v>26872.3</v>
      </c>
    </row>
    <row r="51" spans="1:236">
      <c r="A51" s="105" t="s">
        <v>162</v>
      </c>
      <c r="B51" s="105"/>
      <c r="C51" s="105"/>
      <c r="D51" s="232">
        <v>0</v>
      </c>
      <c r="E51" s="232">
        <v>0</v>
      </c>
      <c r="F51" s="231">
        <v>25</v>
      </c>
      <c r="G51" s="106">
        <v>0</v>
      </c>
      <c r="H51" s="231"/>
      <c r="I51" s="232">
        <v>0</v>
      </c>
      <c r="J51" s="231">
        <v>140</v>
      </c>
      <c r="K51" s="106">
        <v>0</v>
      </c>
      <c r="L51" s="231"/>
      <c r="M51" s="231"/>
      <c r="N51" s="231"/>
      <c r="O51" s="232">
        <v>0</v>
      </c>
      <c r="P51" s="106">
        <v>0</v>
      </c>
      <c r="Q51" s="231"/>
      <c r="R51" s="106">
        <v>0</v>
      </c>
      <c r="S51" s="231"/>
      <c r="T51" s="231"/>
      <c r="U51" s="231"/>
      <c r="V51" s="107">
        <v>0</v>
      </c>
      <c r="W51" s="119">
        <v>0</v>
      </c>
      <c r="X51" s="119">
        <v>0</v>
      </c>
      <c r="Y51" s="106">
        <v>0</v>
      </c>
      <c r="Z51" s="106">
        <v>0</v>
      </c>
      <c r="AA51" s="106">
        <v>0</v>
      </c>
      <c r="AB51" s="106">
        <v>0</v>
      </c>
      <c r="AC51" s="106">
        <v>0</v>
      </c>
      <c r="AD51" s="106">
        <v>0</v>
      </c>
      <c r="AE51" s="106">
        <v>0</v>
      </c>
      <c r="AF51" s="108">
        <v>0</v>
      </c>
      <c r="AG51" s="108">
        <v>0</v>
      </c>
      <c r="AH51" s="108">
        <v>0</v>
      </c>
      <c r="AI51" s="108">
        <v>0</v>
      </c>
      <c r="AJ51" s="231"/>
      <c r="AK51" s="108">
        <v>0</v>
      </c>
      <c r="AL51" s="230">
        <f t="shared" si="204"/>
        <v>25</v>
      </c>
      <c r="AM51" s="230">
        <f t="shared" si="205"/>
        <v>140</v>
      </c>
      <c r="AN51" s="230">
        <f t="shared" si="206"/>
        <v>165</v>
      </c>
      <c r="AO51" s="109">
        <f t="shared" si="207"/>
        <v>0</v>
      </c>
      <c r="AP51" s="110">
        <f t="shared" si="380"/>
        <v>0</v>
      </c>
      <c r="AQ51" s="110">
        <f t="shared" si="208"/>
        <v>0</v>
      </c>
      <c r="AR51" s="110">
        <f t="shared" si="209"/>
        <v>0</v>
      </c>
      <c r="AS51" s="110">
        <f t="shared" si="210"/>
        <v>0</v>
      </c>
      <c r="AT51" s="110">
        <f t="shared" si="211"/>
        <v>0</v>
      </c>
      <c r="AU51" s="110">
        <f t="shared" si="212"/>
        <v>0</v>
      </c>
      <c r="AV51" s="110">
        <f t="shared" si="213"/>
        <v>0</v>
      </c>
      <c r="AW51" s="110">
        <f t="shared" si="214"/>
        <v>0</v>
      </c>
      <c r="AX51" s="110">
        <f t="shared" si="215"/>
        <v>0</v>
      </c>
      <c r="AY51" s="110">
        <f t="shared" si="216"/>
        <v>1400.3</v>
      </c>
      <c r="AZ51" s="110">
        <f t="shared" si="217"/>
        <v>1335.5</v>
      </c>
      <c r="BA51" s="110">
        <f t="shared" si="218"/>
        <v>849.4</v>
      </c>
      <c r="BB51" s="110">
        <f t="shared" si="219"/>
        <v>486.1</v>
      </c>
      <c r="BC51" s="110">
        <f t="shared" si="220"/>
        <v>64.8</v>
      </c>
      <c r="BD51" s="110">
        <f t="shared" si="221"/>
        <v>0</v>
      </c>
      <c r="BE51" s="110">
        <f t="shared" si="222"/>
        <v>0</v>
      </c>
      <c r="BF51" s="110">
        <f t="shared" si="223"/>
        <v>0</v>
      </c>
      <c r="BG51" s="110">
        <f t="shared" si="224"/>
        <v>0</v>
      </c>
      <c r="BH51" s="110">
        <f t="shared" si="225"/>
        <v>0</v>
      </c>
      <c r="BI51" s="110">
        <f t="shared" si="226"/>
        <v>0</v>
      </c>
      <c r="BJ51" s="110">
        <f t="shared" si="227"/>
        <v>0</v>
      </c>
      <c r="BK51" s="110">
        <f t="shared" si="228"/>
        <v>0</v>
      </c>
      <c r="BL51" s="110">
        <f t="shared" si="229"/>
        <v>0</v>
      </c>
      <c r="BM51" s="110">
        <f t="shared" si="230"/>
        <v>0</v>
      </c>
      <c r="BN51" s="110">
        <f t="shared" si="231"/>
        <v>0</v>
      </c>
      <c r="BO51" s="110">
        <f t="shared" si="232"/>
        <v>0</v>
      </c>
      <c r="BP51" s="110">
        <f t="shared" si="233"/>
        <v>0</v>
      </c>
      <c r="BQ51" s="110">
        <f t="shared" si="234"/>
        <v>0</v>
      </c>
      <c r="BR51" s="110">
        <f t="shared" si="235"/>
        <v>0</v>
      </c>
      <c r="BS51" s="110">
        <f t="shared" si="236"/>
        <v>6897.7</v>
      </c>
      <c r="BT51" s="110">
        <f t="shared" si="237"/>
        <v>6503.3</v>
      </c>
      <c r="BU51" s="110">
        <f t="shared" si="238"/>
        <v>4135.8999999999996</v>
      </c>
      <c r="BV51" s="110">
        <f t="shared" si="239"/>
        <v>2367.4</v>
      </c>
      <c r="BW51" s="110">
        <f t="shared" si="240"/>
        <v>394.4</v>
      </c>
      <c r="BX51" s="110"/>
      <c r="BY51" s="110">
        <f t="shared" si="241"/>
        <v>0</v>
      </c>
      <c r="BZ51" s="110">
        <f t="shared" si="242"/>
        <v>0</v>
      </c>
      <c r="CA51" s="110">
        <f t="shared" si="243"/>
        <v>0</v>
      </c>
      <c r="CB51" s="110">
        <f t="shared" si="244"/>
        <v>0</v>
      </c>
      <c r="CC51" s="110">
        <f t="shared" si="245"/>
        <v>0</v>
      </c>
      <c r="CD51" s="110">
        <f t="shared" si="246"/>
        <v>0</v>
      </c>
      <c r="CE51" s="110">
        <f t="shared" si="247"/>
        <v>0</v>
      </c>
      <c r="CF51" s="110">
        <f t="shared" si="248"/>
        <v>0</v>
      </c>
      <c r="CG51" s="110">
        <f t="shared" si="249"/>
        <v>0</v>
      </c>
      <c r="CH51" s="229">
        <f t="shared" si="250"/>
        <v>0</v>
      </c>
      <c r="CI51" s="110">
        <f t="shared" si="251"/>
        <v>0</v>
      </c>
      <c r="CJ51" s="110">
        <f t="shared" si="252"/>
        <v>0</v>
      </c>
      <c r="CK51" s="110">
        <f t="shared" si="253"/>
        <v>0</v>
      </c>
      <c r="CL51" s="110">
        <f t="shared" si="254"/>
        <v>0</v>
      </c>
      <c r="CM51" s="229">
        <f t="shared" si="255"/>
        <v>0</v>
      </c>
      <c r="CN51" s="110">
        <f t="shared" si="256"/>
        <v>0</v>
      </c>
      <c r="CO51" s="110">
        <f t="shared" si="257"/>
        <v>0</v>
      </c>
      <c r="CP51" s="110">
        <f t="shared" si="258"/>
        <v>0</v>
      </c>
      <c r="CQ51" s="110">
        <f t="shared" si="259"/>
        <v>0</v>
      </c>
      <c r="CR51" s="229">
        <f t="shared" si="260"/>
        <v>0</v>
      </c>
      <c r="CS51" s="110">
        <f t="shared" si="261"/>
        <v>0</v>
      </c>
      <c r="CT51" s="110">
        <f t="shared" si="262"/>
        <v>0</v>
      </c>
      <c r="CU51" s="110">
        <f t="shared" si="263"/>
        <v>0</v>
      </c>
      <c r="CV51" s="110">
        <f t="shared" si="264"/>
        <v>0</v>
      </c>
      <c r="CW51" s="229">
        <f t="shared" si="265"/>
        <v>0</v>
      </c>
      <c r="CX51" s="110">
        <f t="shared" si="266"/>
        <v>0</v>
      </c>
      <c r="CY51" s="110">
        <f t="shared" si="267"/>
        <v>0</v>
      </c>
      <c r="CZ51" s="110">
        <f t="shared" si="268"/>
        <v>0</v>
      </c>
      <c r="DA51" s="110">
        <f t="shared" si="269"/>
        <v>0</v>
      </c>
      <c r="DB51" s="110">
        <f t="shared" si="270"/>
        <v>0</v>
      </c>
      <c r="DC51" s="110">
        <f t="shared" si="271"/>
        <v>0</v>
      </c>
      <c r="DD51" s="110">
        <f t="shared" si="272"/>
        <v>0</v>
      </c>
      <c r="DE51" s="110">
        <f t="shared" si="273"/>
        <v>0</v>
      </c>
      <c r="DF51" s="110">
        <f t="shared" si="274"/>
        <v>0</v>
      </c>
      <c r="DG51" s="110">
        <f t="shared" si="275"/>
        <v>0</v>
      </c>
      <c r="DH51" s="110">
        <f t="shared" si="276"/>
        <v>0</v>
      </c>
      <c r="DI51" s="110">
        <f t="shared" si="277"/>
        <v>0</v>
      </c>
      <c r="DJ51" s="110">
        <f t="shared" si="278"/>
        <v>0</v>
      </c>
      <c r="DK51" s="110">
        <f t="shared" si="279"/>
        <v>0</v>
      </c>
      <c r="DL51" s="110">
        <f t="shared" si="280"/>
        <v>0</v>
      </c>
      <c r="DM51" s="110">
        <f t="shared" si="281"/>
        <v>0</v>
      </c>
      <c r="DN51" s="110">
        <f t="shared" si="282"/>
        <v>0</v>
      </c>
      <c r="DO51" s="110">
        <f t="shared" si="283"/>
        <v>0</v>
      </c>
      <c r="DP51" s="110">
        <f t="shared" si="284"/>
        <v>0</v>
      </c>
      <c r="DQ51" s="110">
        <f t="shared" si="285"/>
        <v>0</v>
      </c>
      <c r="DR51" s="110">
        <f t="shared" si="286"/>
        <v>0</v>
      </c>
      <c r="DS51" s="110">
        <f t="shared" si="287"/>
        <v>0</v>
      </c>
      <c r="DT51" s="110">
        <f t="shared" si="288"/>
        <v>0</v>
      </c>
      <c r="DU51" s="110">
        <f t="shared" si="289"/>
        <v>0</v>
      </c>
      <c r="DV51" s="110">
        <f t="shared" si="290"/>
        <v>0</v>
      </c>
      <c r="DW51" s="111">
        <f t="shared" si="291"/>
        <v>0</v>
      </c>
      <c r="DX51" s="112">
        <f t="shared" si="292"/>
        <v>0</v>
      </c>
      <c r="DY51" s="110">
        <f t="shared" si="293"/>
        <v>0</v>
      </c>
      <c r="DZ51" s="110">
        <f t="shared" si="294"/>
        <v>0</v>
      </c>
      <c r="EA51" s="112">
        <f t="shared" si="295"/>
        <v>0</v>
      </c>
      <c r="EB51" s="112">
        <f t="shared" si="296"/>
        <v>0</v>
      </c>
      <c r="EC51" s="112">
        <f t="shared" si="297"/>
        <v>0</v>
      </c>
      <c r="ED51" s="110">
        <f t="shared" si="298"/>
        <v>0</v>
      </c>
      <c r="EE51" s="110">
        <f t="shared" si="299"/>
        <v>0</v>
      </c>
      <c r="EF51" s="112">
        <f t="shared" si="300"/>
        <v>0</v>
      </c>
      <c r="EG51" s="112">
        <f t="shared" si="301"/>
        <v>0</v>
      </c>
      <c r="EH51" s="112">
        <f t="shared" si="302"/>
        <v>0</v>
      </c>
      <c r="EI51" s="110">
        <f t="shared" si="303"/>
        <v>0</v>
      </c>
      <c r="EJ51" s="110">
        <f t="shared" si="304"/>
        <v>0</v>
      </c>
      <c r="EK51" s="112">
        <f t="shared" si="305"/>
        <v>0</v>
      </c>
      <c r="EL51" s="112">
        <f t="shared" si="306"/>
        <v>0</v>
      </c>
      <c r="EM51" s="112">
        <f t="shared" si="307"/>
        <v>0</v>
      </c>
      <c r="EN51" s="110">
        <f t="shared" si="308"/>
        <v>0</v>
      </c>
      <c r="EO51" s="110">
        <f t="shared" si="309"/>
        <v>0</v>
      </c>
      <c r="EP51" s="112">
        <f t="shared" si="310"/>
        <v>0</v>
      </c>
      <c r="EQ51" s="112">
        <f t="shared" si="311"/>
        <v>0</v>
      </c>
      <c r="ER51" s="112">
        <f t="shared" si="312"/>
        <v>0</v>
      </c>
      <c r="ES51" s="110">
        <f t="shared" si="313"/>
        <v>0</v>
      </c>
      <c r="ET51" s="110">
        <f t="shared" si="314"/>
        <v>0</v>
      </c>
      <c r="EU51" s="112">
        <f t="shared" si="315"/>
        <v>0</v>
      </c>
      <c r="EV51" s="112">
        <f t="shared" si="316"/>
        <v>0</v>
      </c>
      <c r="EW51" s="112">
        <f t="shared" si="317"/>
        <v>0</v>
      </c>
      <c r="EX51" s="110">
        <f t="shared" si="318"/>
        <v>0</v>
      </c>
      <c r="EY51" s="110">
        <f t="shared" si="319"/>
        <v>0</v>
      </c>
      <c r="EZ51" s="112">
        <f t="shared" si="320"/>
        <v>0</v>
      </c>
      <c r="FA51" s="112">
        <f t="shared" si="321"/>
        <v>0</v>
      </c>
      <c r="FB51" s="112">
        <f t="shared" si="322"/>
        <v>0</v>
      </c>
      <c r="FC51" s="110">
        <f t="shared" si="323"/>
        <v>0</v>
      </c>
      <c r="FD51" s="110">
        <f t="shared" si="324"/>
        <v>0</v>
      </c>
      <c r="FE51" s="112">
        <f t="shared" si="325"/>
        <v>0</v>
      </c>
      <c r="FF51" s="112">
        <f t="shared" si="326"/>
        <v>0</v>
      </c>
      <c r="FG51" s="112">
        <f t="shared" si="327"/>
        <v>0</v>
      </c>
      <c r="FH51" s="110">
        <f t="shared" si="328"/>
        <v>0</v>
      </c>
      <c r="FI51" s="110">
        <f t="shared" si="329"/>
        <v>0</v>
      </c>
      <c r="FJ51" s="113">
        <f t="shared" si="330"/>
        <v>0</v>
      </c>
      <c r="FK51" s="228">
        <f t="shared" si="331"/>
        <v>0</v>
      </c>
      <c r="FL51" s="110">
        <f t="shared" si="332"/>
        <v>0</v>
      </c>
      <c r="FM51" s="110">
        <f t="shared" si="333"/>
        <v>0</v>
      </c>
      <c r="FN51" s="110">
        <f t="shared" si="334"/>
        <v>0</v>
      </c>
      <c r="FO51" s="110">
        <f t="shared" si="335"/>
        <v>0</v>
      </c>
      <c r="FP51" s="110">
        <f t="shared" si="336"/>
        <v>0</v>
      </c>
      <c r="FQ51" s="110">
        <f t="shared" si="337"/>
        <v>0</v>
      </c>
      <c r="FR51" s="110">
        <f t="shared" si="338"/>
        <v>0</v>
      </c>
      <c r="FS51" s="110">
        <f t="shared" si="339"/>
        <v>0</v>
      </c>
      <c r="FT51" s="110">
        <f t="shared" si="340"/>
        <v>0</v>
      </c>
      <c r="FU51" s="110">
        <f t="shared" si="341"/>
        <v>0</v>
      </c>
      <c r="FV51" s="110">
        <f t="shared" si="342"/>
        <v>0</v>
      </c>
      <c r="FW51" s="110">
        <f t="shared" si="343"/>
        <v>0</v>
      </c>
      <c r="FX51" s="110">
        <f t="shared" si="344"/>
        <v>0</v>
      </c>
      <c r="FY51" s="110">
        <f t="shared" si="345"/>
        <v>0</v>
      </c>
      <c r="FZ51" s="110">
        <f t="shared" si="346"/>
        <v>0</v>
      </c>
      <c r="GA51" s="110">
        <f t="shared" si="347"/>
        <v>0</v>
      </c>
      <c r="GB51" s="110">
        <f t="shared" si="348"/>
        <v>0</v>
      </c>
      <c r="GC51" s="110">
        <f t="shared" si="349"/>
        <v>0</v>
      </c>
      <c r="GD51" s="110">
        <f t="shared" si="350"/>
        <v>0</v>
      </c>
      <c r="GE51" s="110">
        <f t="shared" si="351"/>
        <v>0</v>
      </c>
      <c r="GF51" s="110">
        <f t="shared" si="352"/>
        <v>0</v>
      </c>
      <c r="GG51" s="110">
        <f t="shared" si="353"/>
        <v>0</v>
      </c>
      <c r="GH51" s="110">
        <f t="shared" si="354"/>
        <v>0</v>
      </c>
      <c r="GI51" s="110">
        <f t="shared" si="355"/>
        <v>0</v>
      </c>
      <c r="GJ51" s="110">
        <f t="shared" si="356"/>
        <v>0</v>
      </c>
      <c r="GK51" s="110">
        <f t="shared" si="357"/>
        <v>0</v>
      </c>
      <c r="GL51" s="110">
        <f t="shared" si="358"/>
        <v>0</v>
      </c>
      <c r="GM51" s="110">
        <f t="shared" si="359"/>
        <v>0</v>
      </c>
      <c r="GN51" s="110">
        <f t="shared" si="360"/>
        <v>0</v>
      </c>
      <c r="GO51" s="110">
        <f t="shared" si="361"/>
        <v>0</v>
      </c>
      <c r="GP51" s="110">
        <f t="shared" si="362"/>
        <v>0</v>
      </c>
      <c r="GQ51" s="110">
        <f t="shared" si="363"/>
        <v>0</v>
      </c>
      <c r="GR51" s="110">
        <f t="shared" si="364"/>
        <v>0</v>
      </c>
      <c r="GS51" s="110">
        <f t="shared" si="365"/>
        <v>0</v>
      </c>
      <c r="GT51" s="110">
        <f t="shared" si="366"/>
        <v>0</v>
      </c>
      <c r="GU51" s="110">
        <f t="shared" si="367"/>
        <v>0</v>
      </c>
      <c r="GV51" s="110">
        <f t="shared" si="368"/>
        <v>0</v>
      </c>
      <c r="GW51" s="110">
        <f t="shared" si="369"/>
        <v>0</v>
      </c>
      <c r="GX51" s="110">
        <f t="shared" si="370"/>
        <v>0</v>
      </c>
      <c r="GY51" s="227">
        <f t="shared" si="371"/>
        <v>8298</v>
      </c>
      <c r="GZ51" s="226">
        <f t="shared" si="372"/>
        <v>7838.8</v>
      </c>
      <c r="HA51" s="226">
        <f t="shared" si="373"/>
        <v>4985.3</v>
      </c>
      <c r="HB51" s="226">
        <f t="shared" si="374"/>
        <v>2853.5</v>
      </c>
      <c r="HC51" s="226">
        <f t="shared" si="375"/>
        <v>36.4</v>
      </c>
      <c r="HD51" s="226">
        <f t="shared" si="376"/>
        <v>459.2</v>
      </c>
      <c r="HE51" s="115">
        <f t="shared" si="377"/>
        <v>165</v>
      </c>
      <c r="HF51" s="174">
        <v>165</v>
      </c>
      <c r="HG51" s="225">
        <f t="shared" si="191"/>
        <v>0</v>
      </c>
      <c r="HH51" s="252">
        <v>14.75</v>
      </c>
      <c r="HI51" s="224">
        <v>28.2</v>
      </c>
      <c r="HJ51" s="221">
        <f t="shared" si="192"/>
        <v>8298</v>
      </c>
      <c r="HK51" s="221">
        <f t="shared" si="193"/>
        <v>8326.2000000000007</v>
      </c>
      <c r="HL51" s="223">
        <f t="shared" si="194"/>
        <v>5013.5</v>
      </c>
      <c r="HM51" s="221">
        <f t="shared" si="378"/>
        <v>3850.6</v>
      </c>
      <c r="HN51" s="252">
        <v>13.6</v>
      </c>
      <c r="HO51" s="221">
        <f t="shared" si="195"/>
        <v>23594.400000000001</v>
      </c>
      <c r="HP51" s="114">
        <v>8303.2999999999993</v>
      </c>
      <c r="HQ51" s="114">
        <v>168.4</v>
      </c>
      <c r="HR51" s="114">
        <f t="shared" si="379"/>
        <v>8134.9</v>
      </c>
      <c r="HS51" s="220">
        <f t="shared" si="196"/>
        <v>22.9</v>
      </c>
      <c r="HT51" s="220">
        <f t="shared" si="197"/>
        <v>-140.19999999999999</v>
      </c>
      <c r="HU51" s="220">
        <f t="shared" si="198"/>
        <v>163.1</v>
      </c>
      <c r="HV51" s="210">
        <f t="shared" si="199"/>
        <v>0</v>
      </c>
      <c r="HW51" s="251"/>
      <c r="HX51" s="251"/>
      <c r="HY51" s="221">
        <f t="shared" si="200"/>
        <v>8326.2000000000007</v>
      </c>
      <c r="HZ51" s="220">
        <f t="shared" si="201"/>
        <v>22.9</v>
      </c>
      <c r="IA51" s="221">
        <f t="shared" si="202"/>
        <v>3742.9</v>
      </c>
      <c r="IB51" s="221">
        <f t="shared" si="203"/>
        <v>22934.400000000001</v>
      </c>
    </row>
    <row r="52" spans="1:236">
      <c r="A52" s="105" t="s">
        <v>228</v>
      </c>
      <c r="B52" s="105"/>
      <c r="C52" s="105"/>
      <c r="D52" s="232">
        <v>0</v>
      </c>
      <c r="E52" s="232">
        <v>0</v>
      </c>
      <c r="F52" s="231">
        <v>34</v>
      </c>
      <c r="G52" s="106">
        <v>0</v>
      </c>
      <c r="H52" s="231"/>
      <c r="I52" s="232">
        <v>0</v>
      </c>
      <c r="J52" s="231">
        <v>119</v>
      </c>
      <c r="K52" s="106">
        <v>0</v>
      </c>
      <c r="L52" s="231"/>
      <c r="M52" s="231"/>
      <c r="N52" s="231">
        <v>23</v>
      </c>
      <c r="O52" s="232">
        <v>0</v>
      </c>
      <c r="P52" s="106">
        <v>0</v>
      </c>
      <c r="Q52" s="231"/>
      <c r="R52" s="106">
        <v>0</v>
      </c>
      <c r="S52" s="231"/>
      <c r="T52" s="231"/>
      <c r="U52" s="231"/>
      <c r="V52" s="107">
        <v>0</v>
      </c>
      <c r="W52" s="119">
        <v>0</v>
      </c>
      <c r="X52" s="119">
        <v>0</v>
      </c>
      <c r="Y52" s="106">
        <v>0</v>
      </c>
      <c r="Z52" s="106">
        <v>0</v>
      </c>
      <c r="AA52" s="106">
        <v>0</v>
      </c>
      <c r="AB52" s="106">
        <v>0</v>
      </c>
      <c r="AC52" s="106">
        <v>0</v>
      </c>
      <c r="AD52" s="106">
        <v>0</v>
      </c>
      <c r="AE52" s="106">
        <v>0</v>
      </c>
      <c r="AF52" s="108">
        <v>0</v>
      </c>
      <c r="AG52" s="108">
        <v>0</v>
      </c>
      <c r="AH52" s="108">
        <v>0</v>
      </c>
      <c r="AI52" s="108">
        <v>0</v>
      </c>
      <c r="AJ52" s="231"/>
      <c r="AK52" s="108">
        <v>0</v>
      </c>
      <c r="AL52" s="230">
        <f t="shared" si="204"/>
        <v>34</v>
      </c>
      <c r="AM52" s="230">
        <f t="shared" si="205"/>
        <v>142</v>
      </c>
      <c r="AN52" s="230">
        <f t="shared" si="206"/>
        <v>176</v>
      </c>
      <c r="AO52" s="109">
        <f t="shared" si="207"/>
        <v>0</v>
      </c>
      <c r="AP52" s="110">
        <f t="shared" si="380"/>
        <v>0</v>
      </c>
      <c r="AQ52" s="110">
        <f t="shared" si="208"/>
        <v>0</v>
      </c>
      <c r="AR52" s="110">
        <f t="shared" si="209"/>
        <v>0</v>
      </c>
      <c r="AS52" s="110">
        <f t="shared" si="210"/>
        <v>0</v>
      </c>
      <c r="AT52" s="110">
        <f t="shared" si="211"/>
        <v>0</v>
      </c>
      <c r="AU52" s="110">
        <f t="shared" si="212"/>
        <v>0</v>
      </c>
      <c r="AV52" s="110">
        <f t="shared" si="213"/>
        <v>0</v>
      </c>
      <c r="AW52" s="110">
        <f t="shared" si="214"/>
        <v>0</v>
      </c>
      <c r="AX52" s="110">
        <f t="shared" si="215"/>
        <v>0</v>
      </c>
      <c r="AY52" s="110">
        <f t="shared" si="216"/>
        <v>1904.4</v>
      </c>
      <c r="AZ52" s="110">
        <f t="shared" si="217"/>
        <v>1816.3</v>
      </c>
      <c r="BA52" s="110">
        <f t="shared" si="218"/>
        <v>1155.0999999999999</v>
      </c>
      <c r="BB52" s="110">
        <f t="shared" si="219"/>
        <v>661.2</v>
      </c>
      <c r="BC52" s="110">
        <f t="shared" si="220"/>
        <v>88.1</v>
      </c>
      <c r="BD52" s="110">
        <f t="shared" si="221"/>
        <v>0</v>
      </c>
      <c r="BE52" s="110">
        <f t="shared" si="222"/>
        <v>0</v>
      </c>
      <c r="BF52" s="110">
        <f t="shared" si="223"/>
        <v>0</v>
      </c>
      <c r="BG52" s="110">
        <f t="shared" si="224"/>
        <v>0</v>
      </c>
      <c r="BH52" s="110">
        <f t="shared" si="225"/>
        <v>0</v>
      </c>
      <c r="BI52" s="110">
        <f t="shared" si="226"/>
        <v>0</v>
      </c>
      <c r="BJ52" s="110">
        <f t="shared" si="227"/>
        <v>0</v>
      </c>
      <c r="BK52" s="110">
        <f t="shared" si="228"/>
        <v>0</v>
      </c>
      <c r="BL52" s="110">
        <f t="shared" si="229"/>
        <v>0</v>
      </c>
      <c r="BM52" s="110">
        <f t="shared" si="230"/>
        <v>0</v>
      </c>
      <c r="BN52" s="110">
        <f t="shared" si="231"/>
        <v>0</v>
      </c>
      <c r="BO52" s="110">
        <f t="shared" si="232"/>
        <v>0</v>
      </c>
      <c r="BP52" s="110">
        <f t="shared" si="233"/>
        <v>0</v>
      </c>
      <c r="BQ52" s="110">
        <f t="shared" si="234"/>
        <v>0</v>
      </c>
      <c r="BR52" s="110">
        <f t="shared" si="235"/>
        <v>0</v>
      </c>
      <c r="BS52" s="110">
        <f t="shared" si="236"/>
        <v>5863</v>
      </c>
      <c r="BT52" s="110">
        <f t="shared" si="237"/>
        <v>5527.8</v>
      </c>
      <c r="BU52" s="110">
        <f t="shared" si="238"/>
        <v>3515.5</v>
      </c>
      <c r="BV52" s="110">
        <f t="shared" si="239"/>
        <v>2012.3</v>
      </c>
      <c r="BW52" s="110">
        <f t="shared" si="240"/>
        <v>335.2</v>
      </c>
      <c r="BX52" s="110"/>
      <c r="BY52" s="110">
        <f t="shared" si="241"/>
        <v>0</v>
      </c>
      <c r="BZ52" s="110">
        <f t="shared" si="242"/>
        <v>0</v>
      </c>
      <c r="CA52" s="110">
        <f t="shared" si="243"/>
        <v>0</v>
      </c>
      <c r="CB52" s="110">
        <f t="shared" si="244"/>
        <v>0</v>
      </c>
      <c r="CC52" s="110">
        <f t="shared" si="245"/>
        <v>0</v>
      </c>
      <c r="CD52" s="110">
        <f t="shared" si="246"/>
        <v>0</v>
      </c>
      <c r="CE52" s="110">
        <f t="shared" si="247"/>
        <v>0</v>
      </c>
      <c r="CF52" s="110">
        <f t="shared" si="248"/>
        <v>0</v>
      </c>
      <c r="CG52" s="110">
        <f t="shared" si="249"/>
        <v>0</v>
      </c>
      <c r="CH52" s="229">
        <f t="shared" si="250"/>
        <v>0</v>
      </c>
      <c r="CI52" s="110">
        <f t="shared" si="251"/>
        <v>1133.2</v>
      </c>
      <c r="CJ52" s="110">
        <f t="shared" si="252"/>
        <v>1068.4000000000001</v>
      </c>
      <c r="CK52" s="110">
        <f t="shared" si="253"/>
        <v>679.5</v>
      </c>
      <c r="CL52" s="110">
        <f t="shared" si="254"/>
        <v>388.9</v>
      </c>
      <c r="CM52" s="229">
        <f t="shared" si="255"/>
        <v>64.8</v>
      </c>
      <c r="CN52" s="110">
        <f t="shared" si="256"/>
        <v>0</v>
      </c>
      <c r="CO52" s="110">
        <f t="shared" si="257"/>
        <v>0</v>
      </c>
      <c r="CP52" s="110">
        <f t="shared" si="258"/>
        <v>0</v>
      </c>
      <c r="CQ52" s="110">
        <f t="shared" si="259"/>
        <v>0</v>
      </c>
      <c r="CR52" s="229">
        <f t="shared" si="260"/>
        <v>0</v>
      </c>
      <c r="CS52" s="110">
        <f t="shared" si="261"/>
        <v>0</v>
      </c>
      <c r="CT52" s="110">
        <f t="shared" si="262"/>
        <v>0</v>
      </c>
      <c r="CU52" s="110">
        <f t="shared" si="263"/>
        <v>0</v>
      </c>
      <c r="CV52" s="110">
        <f t="shared" si="264"/>
        <v>0</v>
      </c>
      <c r="CW52" s="229">
        <f t="shared" si="265"/>
        <v>0</v>
      </c>
      <c r="CX52" s="110">
        <f t="shared" si="266"/>
        <v>0</v>
      </c>
      <c r="CY52" s="110">
        <f t="shared" si="267"/>
        <v>0</v>
      </c>
      <c r="CZ52" s="110">
        <f t="shared" si="268"/>
        <v>0</v>
      </c>
      <c r="DA52" s="110">
        <f t="shared" si="269"/>
        <v>0</v>
      </c>
      <c r="DB52" s="110">
        <f t="shared" si="270"/>
        <v>0</v>
      </c>
      <c r="DC52" s="110">
        <f t="shared" si="271"/>
        <v>0</v>
      </c>
      <c r="DD52" s="110">
        <f t="shared" si="272"/>
        <v>0</v>
      </c>
      <c r="DE52" s="110">
        <f t="shared" si="273"/>
        <v>0</v>
      </c>
      <c r="DF52" s="110">
        <f t="shared" si="274"/>
        <v>0</v>
      </c>
      <c r="DG52" s="110">
        <f t="shared" si="275"/>
        <v>0</v>
      </c>
      <c r="DH52" s="110">
        <f t="shared" si="276"/>
        <v>0</v>
      </c>
      <c r="DI52" s="110">
        <f t="shared" si="277"/>
        <v>0</v>
      </c>
      <c r="DJ52" s="110">
        <f t="shared" si="278"/>
        <v>0</v>
      </c>
      <c r="DK52" s="110">
        <f t="shared" si="279"/>
        <v>0</v>
      </c>
      <c r="DL52" s="110">
        <f t="shared" si="280"/>
        <v>0</v>
      </c>
      <c r="DM52" s="110">
        <f t="shared" si="281"/>
        <v>0</v>
      </c>
      <c r="DN52" s="110">
        <f t="shared" si="282"/>
        <v>0</v>
      </c>
      <c r="DO52" s="110">
        <f t="shared" si="283"/>
        <v>0</v>
      </c>
      <c r="DP52" s="110">
        <f t="shared" si="284"/>
        <v>0</v>
      </c>
      <c r="DQ52" s="110">
        <f t="shared" si="285"/>
        <v>0</v>
      </c>
      <c r="DR52" s="110">
        <f t="shared" si="286"/>
        <v>0</v>
      </c>
      <c r="DS52" s="110">
        <f t="shared" si="287"/>
        <v>0</v>
      </c>
      <c r="DT52" s="110">
        <f t="shared" si="288"/>
        <v>0</v>
      </c>
      <c r="DU52" s="110">
        <f t="shared" si="289"/>
        <v>0</v>
      </c>
      <c r="DV52" s="110">
        <f t="shared" si="290"/>
        <v>0</v>
      </c>
      <c r="DW52" s="111">
        <f t="shared" si="291"/>
        <v>0</v>
      </c>
      <c r="DX52" s="112">
        <f t="shared" si="292"/>
        <v>0</v>
      </c>
      <c r="DY52" s="110">
        <f t="shared" si="293"/>
        <v>0</v>
      </c>
      <c r="DZ52" s="110">
        <f t="shared" si="294"/>
        <v>0</v>
      </c>
      <c r="EA52" s="112">
        <f t="shared" si="295"/>
        <v>0</v>
      </c>
      <c r="EB52" s="112">
        <f t="shared" si="296"/>
        <v>0</v>
      </c>
      <c r="EC52" s="112">
        <f t="shared" si="297"/>
        <v>0</v>
      </c>
      <c r="ED52" s="110">
        <f t="shared" si="298"/>
        <v>0</v>
      </c>
      <c r="EE52" s="110">
        <f t="shared" si="299"/>
        <v>0</v>
      </c>
      <c r="EF52" s="112">
        <f t="shared" si="300"/>
        <v>0</v>
      </c>
      <c r="EG52" s="112">
        <f t="shared" si="301"/>
        <v>0</v>
      </c>
      <c r="EH52" s="112">
        <f t="shared" si="302"/>
        <v>0</v>
      </c>
      <c r="EI52" s="110">
        <f t="shared" si="303"/>
        <v>0</v>
      </c>
      <c r="EJ52" s="110">
        <f t="shared" si="304"/>
        <v>0</v>
      </c>
      <c r="EK52" s="112">
        <f t="shared" si="305"/>
        <v>0</v>
      </c>
      <c r="EL52" s="112">
        <f t="shared" si="306"/>
        <v>0</v>
      </c>
      <c r="EM52" s="112">
        <f t="shared" si="307"/>
        <v>0</v>
      </c>
      <c r="EN52" s="110">
        <f t="shared" si="308"/>
        <v>0</v>
      </c>
      <c r="EO52" s="110">
        <f t="shared" si="309"/>
        <v>0</v>
      </c>
      <c r="EP52" s="112">
        <f t="shared" si="310"/>
        <v>0</v>
      </c>
      <c r="EQ52" s="112">
        <f t="shared" si="311"/>
        <v>0</v>
      </c>
      <c r="ER52" s="112">
        <f t="shared" si="312"/>
        <v>0</v>
      </c>
      <c r="ES52" s="110">
        <f t="shared" si="313"/>
        <v>0</v>
      </c>
      <c r="ET52" s="110">
        <f t="shared" si="314"/>
        <v>0</v>
      </c>
      <c r="EU52" s="112">
        <f t="shared" si="315"/>
        <v>0</v>
      </c>
      <c r="EV52" s="112">
        <f t="shared" si="316"/>
        <v>0</v>
      </c>
      <c r="EW52" s="112">
        <f t="shared" si="317"/>
        <v>0</v>
      </c>
      <c r="EX52" s="110">
        <f t="shared" si="318"/>
        <v>0</v>
      </c>
      <c r="EY52" s="110">
        <f t="shared" si="319"/>
        <v>0</v>
      </c>
      <c r="EZ52" s="112">
        <f t="shared" si="320"/>
        <v>0</v>
      </c>
      <c r="FA52" s="112">
        <f t="shared" si="321"/>
        <v>0</v>
      </c>
      <c r="FB52" s="112">
        <f t="shared" si="322"/>
        <v>0</v>
      </c>
      <c r="FC52" s="110">
        <f t="shared" si="323"/>
        <v>0</v>
      </c>
      <c r="FD52" s="110">
        <f t="shared" si="324"/>
        <v>0</v>
      </c>
      <c r="FE52" s="112">
        <f t="shared" si="325"/>
        <v>0</v>
      </c>
      <c r="FF52" s="112">
        <f t="shared" si="326"/>
        <v>0</v>
      </c>
      <c r="FG52" s="112">
        <f t="shared" si="327"/>
        <v>0</v>
      </c>
      <c r="FH52" s="110">
        <f t="shared" si="328"/>
        <v>0</v>
      </c>
      <c r="FI52" s="110">
        <f t="shared" si="329"/>
        <v>0</v>
      </c>
      <c r="FJ52" s="113">
        <f t="shared" si="330"/>
        <v>0</v>
      </c>
      <c r="FK52" s="228">
        <f t="shared" si="331"/>
        <v>0</v>
      </c>
      <c r="FL52" s="110">
        <f t="shared" si="332"/>
        <v>0</v>
      </c>
      <c r="FM52" s="110">
        <f t="shared" si="333"/>
        <v>0</v>
      </c>
      <c r="FN52" s="110">
        <f t="shared" si="334"/>
        <v>0</v>
      </c>
      <c r="FO52" s="110">
        <f t="shared" si="335"/>
        <v>0</v>
      </c>
      <c r="FP52" s="110">
        <f t="shared" si="336"/>
        <v>0</v>
      </c>
      <c r="FQ52" s="110">
        <f t="shared" si="337"/>
        <v>0</v>
      </c>
      <c r="FR52" s="110">
        <f t="shared" si="338"/>
        <v>0</v>
      </c>
      <c r="FS52" s="110">
        <f t="shared" si="339"/>
        <v>0</v>
      </c>
      <c r="FT52" s="110">
        <f t="shared" si="340"/>
        <v>0</v>
      </c>
      <c r="FU52" s="110">
        <f t="shared" si="341"/>
        <v>0</v>
      </c>
      <c r="FV52" s="110">
        <f t="shared" si="342"/>
        <v>0</v>
      </c>
      <c r="FW52" s="110">
        <f t="shared" si="343"/>
        <v>0</v>
      </c>
      <c r="FX52" s="110">
        <f t="shared" si="344"/>
        <v>0</v>
      </c>
      <c r="FY52" s="110">
        <f t="shared" si="345"/>
        <v>0</v>
      </c>
      <c r="FZ52" s="110">
        <f t="shared" si="346"/>
        <v>0</v>
      </c>
      <c r="GA52" s="110">
        <f t="shared" si="347"/>
        <v>0</v>
      </c>
      <c r="GB52" s="110">
        <f t="shared" si="348"/>
        <v>0</v>
      </c>
      <c r="GC52" s="110">
        <f t="shared" si="349"/>
        <v>0</v>
      </c>
      <c r="GD52" s="110">
        <f t="shared" si="350"/>
        <v>0</v>
      </c>
      <c r="GE52" s="110">
        <f t="shared" si="351"/>
        <v>0</v>
      </c>
      <c r="GF52" s="110">
        <f t="shared" si="352"/>
        <v>0</v>
      </c>
      <c r="GG52" s="110">
        <f t="shared" si="353"/>
        <v>0</v>
      </c>
      <c r="GH52" s="110">
        <f t="shared" si="354"/>
        <v>0</v>
      </c>
      <c r="GI52" s="110">
        <f t="shared" si="355"/>
        <v>0</v>
      </c>
      <c r="GJ52" s="110">
        <f t="shared" si="356"/>
        <v>0</v>
      </c>
      <c r="GK52" s="110">
        <f t="shared" si="357"/>
        <v>0</v>
      </c>
      <c r="GL52" s="110">
        <f t="shared" si="358"/>
        <v>0</v>
      </c>
      <c r="GM52" s="110">
        <f t="shared" si="359"/>
        <v>0</v>
      </c>
      <c r="GN52" s="110">
        <f t="shared" si="360"/>
        <v>0</v>
      </c>
      <c r="GO52" s="110">
        <f t="shared" si="361"/>
        <v>0</v>
      </c>
      <c r="GP52" s="110">
        <f t="shared" si="362"/>
        <v>0</v>
      </c>
      <c r="GQ52" s="110">
        <f t="shared" si="363"/>
        <v>0</v>
      </c>
      <c r="GR52" s="110">
        <f t="shared" si="364"/>
        <v>0</v>
      </c>
      <c r="GS52" s="110">
        <f t="shared" si="365"/>
        <v>0</v>
      </c>
      <c r="GT52" s="110">
        <f t="shared" si="366"/>
        <v>0</v>
      </c>
      <c r="GU52" s="110">
        <f t="shared" si="367"/>
        <v>0</v>
      </c>
      <c r="GV52" s="110">
        <f t="shared" si="368"/>
        <v>0</v>
      </c>
      <c r="GW52" s="110">
        <f t="shared" si="369"/>
        <v>0</v>
      </c>
      <c r="GX52" s="110">
        <f t="shared" si="370"/>
        <v>0</v>
      </c>
      <c r="GY52" s="227">
        <f t="shared" si="371"/>
        <v>8900.6</v>
      </c>
      <c r="GZ52" s="226">
        <f t="shared" si="372"/>
        <v>8412.5</v>
      </c>
      <c r="HA52" s="226">
        <f t="shared" si="373"/>
        <v>5350.1</v>
      </c>
      <c r="HB52" s="226">
        <f t="shared" si="374"/>
        <v>3062.4</v>
      </c>
      <c r="HC52" s="226">
        <f t="shared" si="375"/>
        <v>36.4</v>
      </c>
      <c r="HD52" s="226">
        <f t="shared" si="376"/>
        <v>488.1</v>
      </c>
      <c r="HE52" s="115">
        <f t="shared" si="377"/>
        <v>176</v>
      </c>
      <c r="HF52" s="174">
        <v>173</v>
      </c>
      <c r="HG52" s="225">
        <f t="shared" si="191"/>
        <v>3</v>
      </c>
      <c r="HH52" s="252">
        <v>14.4</v>
      </c>
      <c r="HI52" s="224">
        <v>27.5</v>
      </c>
      <c r="HJ52" s="221">
        <f t="shared" si="192"/>
        <v>8900.6</v>
      </c>
      <c r="HK52" s="221">
        <f t="shared" si="193"/>
        <v>8928.1</v>
      </c>
      <c r="HL52" s="223">
        <f t="shared" si="194"/>
        <v>5377.6</v>
      </c>
      <c r="HM52" s="221">
        <f t="shared" si="378"/>
        <v>4130.3</v>
      </c>
      <c r="HN52" s="252">
        <v>12.4</v>
      </c>
      <c r="HO52" s="221">
        <f t="shared" si="195"/>
        <v>27757.4</v>
      </c>
      <c r="HP52" s="114">
        <v>8672.5</v>
      </c>
      <c r="HQ52" s="114">
        <v>164.4</v>
      </c>
      <c r="HR52" s="114">
        <f t="shared" si="379"/>
        <v>8508.1</v>
      </c>
      <c r="HS52" s="220">
        <f t="shared" si="196"/>
        <v>255.6</v>
      </c>
      <c r="HT52" s="220">
        <f t="shared" si="197"/>
        <v>-136.9</v>
      </c>
      <c r="HU52" s="220">
        <f t="shared" si="198"/>
        <v>392.5</v>
      </c>
      <c r="HV52" s="210">
        <f t="shared" si="199"/>
        <v>0</v>
      </c>
      <c r="HW52" s="251"/>
      <c r="HX52" s="251"/>
      <c r="HY52" s="221">
        <f t="shared" si="200"/>
        <v>8928.1</v>
      </c>
      <c r="HZ52" s="220">
        <f t="shared" si="201"/>
        <v>255.6</v>
      </c>
      <c r="IA52" s="221">
        <f t="shared" si="202"/>
        <v>4025.1</v>
      </c>
      <c r="IB52" s="221">
        <f t="shared" si="203"/>
        <v>27050.400000000001</v>
      </c>
    </row>
    <row r="53" spans="1:236">
      <c r="A53" s="105" t="s">
        <v>164</v>
      </c>
      <c r="B53" s="105"/>
      <c r="C53" s="105"/>
      <c r="D53" s="232">
        <v>0</v>
      </c>
      <c r="E53" s="232">
        <v>0</v>
      </c>
      <c r="F53" s="231">
        <v>25</v>
      </c>
      <c r="G53" s="106">
        <v>0</v>
      </c>
      <c r="H53" s="231"/>
      <c r="I53" s="232">
        <v>0</v>
      </c>
      <c r="J53" s="231">
        <v>122</v>
      </c>
      <c r="K53" s="106">
        <v>0</v>
      </c>
      <c r="L53" s="231"/>
      <c r="M53" s="231"/>
      <c r="N53" s="231"/>
      <c r="O53" s="232">
        <v>0</v>
      </c>
      <c r="P53" s="106">
        <v>0</v>
      </c>
      <c r="Q53" s="231"/>
      <c r="R53" s="106">
        <v>0</v>
      </c>
      <c r="S53" s="231"/>
      <c r="T53" s="231"/>
      <c r="U53" s="231"/>
      <c r="V53" s="107">
        <v>0</v>
      </c>
      <c r="W53" s="119">
        <v>0</v>
      </c>
      <c r="X53" s="119">
        <v>0</v>
      </c>
      <c r="Y53" s="106">
        <v>0</v>
      </c>
      <c r="Z53" s="106">
        <v>0</v>
      </c>
      <c r="AA53" s="106">
        <v>0</v>
      </c>
      <c r="AB53" s="106">
        <v>0</v>
      </c>
      <c r="AC53" s="106">
        <v>0</v>
      </c>
      <c r="AD53" s="106">
        <v>0</v>
      </c>
      <c r="AE53" s="106">
        <v>0</v>
      </c>
      <c r="AF53" s="108">
        <v>0</v>
      </c>
      <c r="AG53" s="108">
        <v>0</v>
      </c>
      <c r="AH53" s="108">
        <v>0</v>
      </c>
      <c r="AI53" s="108">
        <v>0</v>
      </c>
      <c r="AJ53" s="231"/>
      <c r="AK53" s="108">
        <v>0</v>
      </c>
      <c r="AL53" s="230">
        <f t="shared" si="204"/>
        <v>25</v>
      </c>
      <c r="AM53" s="230">
        <f t="shared" si="205"/>
        <v>122</v>
      </c>
      <c r="AN53" s="230">
        <f t="shared" si="206"/>
        <v>147</v>
      </c>
      <c r="AO53" s="109">
        <f t="shared" si="207"/>
        <v>0</v>
      </c>
      <c r="AP53" s="110">
        <f t="shared" si="380"/>
        <v>0</v>
      </c>
      <c r="AQ53" s="110">
        <f t="shared" si="208"/>
        <v>0</v>
      </c>
      <c r="AR53" s="110">
        <f t="shared" si="209"/>
        <v>0</v>
      </c>
      <c r="AS53" s="110">
        <f t="shared" si="210"/>
        <v>0</v>
      </c>
      <c r="AT53" s="110">
        <f t="shared" si="211"/>
        <v>0</v>
      </c>
      <c r="AU53" s="110">
        <f t="shared" si="212"/>
        <v>0</v>
      </c>
      <c r="AV53" s="110">
        <f t="shared" si="213"/>
        <v>0</v>
      </c>
      <c r="AW53" s="110">
        <f t="shared" si="214"/>
        <v>0</v>
      </c>
      <c r="AX53" s="110">
        <f t="shared" si="215"/>
        <v>0</v>
      </c>
      <c r="AY53" s="110">
        <f t="shared" si="216"/>
        <v>1400.3</v>
      </c>
      <c r="AZ53" s="110">
        <f t="shared" si="217"/>
        <v>1335.5</v>
      </c>
      <c r="BA53" s="110">
        <f t="shared" si="218"/>
        <v>849.4</v>
      </c>
      <c r="BB53" s="110">
        <f t="shared" si="219"/>
        <v>486.1</v>
      </c>
      <c r="BC53" s="110">
        <f t="shared" si="220"/>
        <v>64.8</v>
      </c>
      <c r="BD53" s="110">
        <f t="shared" si="221"/>
        <v>0</v>
      </c>
      <c r="BE53" s="110">
        <f t="shared" si="222"/>
        <v>0</v>
      </c>
      <c r="BF53" s="110">
        <f t="shared" si="223"/>
        <v>0</v>
      </c>
      <c r="BG53" s="110">
        <f t="shared" si="224"/>
        <v>0</v>
      </c>
      <c r="BH53" s="110">
        <f t="shared" si="225"/>
        <v>0</v>
      </c>
      <c r="BI53" s="110">
        <f t="shared" si="226"/>
        <v>0</v>
      </c>
      <c r="BJ53" s="110">
        <f t="shared" si="227"/>
        <v>0</v>
      </c>
      <c r="BK53" s="110">
        <f t="shared" si="228"/>
        <v>0</v>
      </c>
      <c r="BL53" s="110">
        <f t="shared" si="229"/>
        <v>0</v>
      </c>
      <c r="BM53" s="110">
        <f t="shared" si="230"/>
        <v>0</v>
      </c>
      <c r="BN53" s="110">
        <f t="shared" si="231"/>
        <v>0</v>
      </c>
      <c r="BO53" s="110">
        <f t="shared" si="232"/>
        <v>0</v>
      </c>
      <c r="BP53" s="110">
        <f t="shared" si="233"/>
        <v>0</v>
      </c>
      <c r="BQ53" s="110">
        <f t="shared" si="234"/>
        <v>0</v>
      </c>
      <c r="BR53" s="110">
        <f t="shared" si="235"/>
        <v>0</v>
      </c>
      <c r="BS53" s="110">
        <f t="shared" si="236"/>
        <v>6010.8</v>
      </c>
      <c r="BT53" s="110">
        <f t="shared" si="237"/>
        <v>5667.1</v>
      </c>
      <c r="BU53" s="110">
        <f t="shared" si="238"/>
        <v>3604.1</v>
      </c>
      <c r="BV53" s="110">
        <f t="shared" si="239"/>
        <v>2063</v>
      </c>
      <c r="BW53" s="110">
        <f t="shared" si="240"/>
        <v>343.7</v>
      </c>
      <c r="BX53" s="110"/>
      <c r="BY53" s="110">
        <f t="shared" si="241"/>
        <v>0</v>
      </c>
      <c r="BZ53" s="110">
        <f t="shared" si="242"/>
        <v>0</v>
      </c>
      <c r="CA53" s="110">
        <f t="shared" si="243"/>
        <v>0</v>
      </c>
      <c r="CB53" s="110">
        <f t="shared" si="244"/>
        <v>0</v>
      </c>
      <c r="CC53" s="110">
        <f t="shared" si="245"/>
        <v>0</v>
      </c>
      <c r="CD53" s="110">
        <f t="shared" si="246"/>
        <v>0</v>
      </c>
      <c r="CE53" s="110">
        <f t="shared" si="247"/>
        <v>0</v>
      </c>
      <c r="CF53" s="110">
        <f t="shared" si="248"/>
        <v>0</v>
      </c>
      <c r="CG53" s="110">
        <f t="shared" si="249"/>
        <v>0</v>
      </c>
      <c r="CH53" s="229">
        <f t="shared" si="250"/>
        <v>0</v>
      </c>
      <c r="CI53" s="110">
        <f t="shared" si="251"/>
        <v>0</v>
      </c>
      <c r="CJ53" s="110">
        <f t="shared" si="252"/>
        <v>0</v>
      </c>
      <c r="CK53" s="110">
        <f t="shared" si="253"/>
        <v>0</v>
      </c>
      <c r="CL53" s="110">
        <f t="shared" si="254"/>
        <v>0</v>
      </c>
      <c r="CM53" s="229">
        <f t="shared" si="255"/>
        <v>0</v>
      </c>
      <c r="CN53" s="110">
        <f t="shared" si="256"/>
        <v>0</v>
      </c>
      <c r="CO53" s="110">
        <f t="shared" si="257"/>
        <v>0</v>
      </c>
      <c r="CP53" s="110">
        <f t="shared" si="258"/>
        <v>0</v>
      </c>
      <c r="CQ53" s="110">
        <f t="shared" si="259"/>
        <v>0</v>
      </c>
      <c r="CR53" s="229">
        <f t="shared" si="260"/>
        <v>0</v>
      </c>
      <c r="CS53" s="110">
        <f t="shared" si="261"/>
        <v>0</v>
      </c>
      <c r="CT53" s="110">
        <f t="shared" si="262"/>
        <v>0</v>
      </c>
      <c r="CU53" s="110">
        <f t="shared" si="263"/>
        <v>0</v>
      </c>
      <c r="CV53" s="110">
        <f t="shared" si="264"/>
        <v>0</v>
      </c>
      <c r="CW53" s="229">
        <f t="shared" si="265"/>
        <v>0</v>
      </c>
      <c r="CX53" s="110">
        <f t="shared" si="266"/>
        <v>0</v>
      </c>
      <c r="CY53" s="110">
        <f t="shared" si="267"/>
        <v>0</v>
      </c>
      <c r="CZ53" s="110">
        <f t="shared" si="268"/>
        <v>0</v>
      </c>
      <c r="DA53" s="110">
        <f t="shared" si="269"/>
        <v>0</v>
      </c>
      <c r="DB53" s="110">
        <f t="shared" si="270"/>
        <v>0</v>
      </c>
      <c r="DC53" s="110">
        <f t="shared" si="271"/>
        <v>0</v>
      </c>
      <c r="DD53" s="110">
        <f t="shared" si="272"/>
        <v>0</v>
      </c>
      <c r="DE53" s="110">
        <f t="shared" si="273"/>
        <v>0</v>
      </c>
      <c r="DF53" s="110">
        <f t="shared" si="274"/>
        <v>0</v>
      </c>
      <c r="DG53" s="110">
        <f t="shared" si="275"/>
        <v>0</v>
      </c>
      <c r="DH53" s="110">
        <f t="shared" si="276"/>
        <v>0</v>
      </c>
      <c r="DI53" s="110">
        <f t="shared" si="277"/>
        <v>0</v>
      </c>
      <c r="DJ53" s="110">
        <f t="shared" si="278"/>
        <v>0</v>
      </c>
      <c r="DK53" s="110">
        <f t="shared" si="279"/>
        <v>0</v>
      </c>
      <c r="DL53" s="110">
        <f t="shared" si="280"/>
        <v>0</v>
      </c>
      <c r="DM53" s="110">
        <f t="shared" si="281"/>
        <v>0</v>
      </c>
      <c r="DN53" s="110">
        <f t="shared" si="282"/>
        <v>0</v>
      </c>
      <c r="DO53" s="110">
        <f t="shared" si="283"/>
        <v>0</v>
      </c>
      <c r="DP53" s="110">
        <f t="shared" si="284"/>
        <v>0</v>
      </c>
      <c r="DQ53" s="110">
        <f t="shared" si="285"/>
        <v>0</v>
      </c>
      <c r="DR53" s="110">
        <f t="shared" si="286"/>
        <v>0</v>
      </c>
      <c r="DS53" s="110">
        <f t="shared" si="287"/>
        <v>0</v>
      </c>
      <c r="DT53" s="110">
        <f t="shared" si="288"/>
        <v>0</v>
      </c>
      <c r="DU53" s="110">
        <f t="shared" si="289"/>
        <v>0</v>
      </c>
      <c r="DV53" s="110">
        <f t="shared" si="290"/>
        <v>0</v>
      </c>
      <c r="DW53" s="111">
        <f t="shared" si="291"/>
        <v>0</v>
      </c>
      <c r="DX53" s="112">
        <f t="shared" si="292"/>
        <v>0</v>
      </c>
      <c r="DY53" s="110">
        <f t="shared" si="293"/>
        <v>0</v>
      </c>
      <c r="DZ53" s="110">
        <f t="shared" si="294"/>
        <v>0</v>
      </c>
      <c r="EA53" s="112">
        <f t="shared" si="295"/>
        <v>0</v>
      </c>
      <c r="EB53" s="112">
        <f t="shared" si="296"/>
        <v>0</v>
      </c>
      <c r="EC53" s="112">
        <f t="shared" si="297"/>
        <v>0</v>
      </c>
      <c r="ED53" s="110">
        <f t="shared" si="298"/>
        <v>0</v>
      </c>
      <c r="EE53" s="110">
        <f t="shared" si="299"/>
        <v>0</v>
      </c>
      <c r="EF53" s="112">
        <f t="shared" si="300"/>
        <v>0</v>
      </c>
      <c r="EG53" s="112">
        <f t="shared" si="301"/>
        <v>0</v>
      </c>
      <c r="EH53" s="112">
        <f t="shared" si="302"/>
        <v>0</v>
      </c>
      <c r="EI53" s="110">
        <f t="shared" si="303"/>
        <v>0</v>
      </c>
      <c r="EJ53" s="110">
        <f t="shared" si="304"/>
        <v>0</v>
      </c>
      <c r="EK53" s="112">
        <f t="shared" si="305"/>
        <v>0</v>
      </c>
      <c r="EL53" s="112">
        <f t="shared" si="306"/>
        <v>0</v>
      </c>
      <c r="EM53" s="112">
        <f t="shared" si="307"/>
        <v>0</v>
      </c>
      <c r="EN53" s="110">
        <f t="shared" si="308"/>
        <v>0</v>
      </c>
      <c r="EO53" s="110">
        <f t="shared" si="309"/>
        <v>0</v>
      </c>
      <c r="EP53" s="112">
        <f t="shared" si="310"/>
        <v>0</v>
      </c>
      <c r="EQ53" s="112">
        <f t="shared" si="311"/>
        <v>0</v>
      </c>
      <c r="ER53" s="112">
        <f t="shared" si="312"/>
        <v>0</v>
      </c>
      <c r="ES53" s="110">
        <f t="shared" si="313"/>
        <v>0</v>
      </c>
      <c r="ET53" s="110">
        <f t="shared" si="314"/>
        <v>0</v>
      </c>
      <c r="EU53" s="112">
        <f t="shared" si="315"/>
        <v>0</v>
      </c>
      <c r="EV53" s="112">
        <f t="shared" si="316"/>
        <v>0</v>
      </c>
      <c r="EW53" s="112">
        <f t="shared" si="317"/>
        <v>0</v>
      </c>
      <c r="EX53" s="110">
        <f t="shared" si="318"/>
        <v>0</v>
      </c>
      <c r="EY53" s="110">
        <f t="shared" si="319"/>
        <v>0</v>
      </c>
      <c r="EZ53" s="112">
        <f t="shared" si="320"/>
        <v>0</v>
      </c>
      <c r="FA53" s="112">
        <f t="shared" si="321"/>
        <v>0</v>
      </c>
      <c r="FB53" s="112">
        <f t="shared" si="322"/>
        <v>0</v>
      </c>
      <c r="FC53" s="110">
        <f t="shared" si="323"/>
        <v>0</v>
      </c>
      <c r="FD53" s="110">
        <f t="shared" si="324"/>
        <v>0</v>
      </c>
      <c r="FE53" s="112">
        <f t="shared" si="325"/>
        <v>0</v>
      </c>
      <c r="FF53" s="112">
        <f t="shared" si="326"/>
        <v>0</v>
      </c>
      <c r="FG53" s="112">
        <f t="shared" si="327"/>
        <v>0</v>
      </c>
      <c r="FH53" s="110">
        <f t="shared" si="328"/>
        <v>0</v>
      </c>
      <c r="FI53" s="110">
        <f t="shared" si="329"/>
        <v>0</v>
      </c>
      <c r="FJ53" s="113">
        <f t="shared" si="330"/>
        <v>0</v>
      </c>
      <c r="FK53" s="228">
        <f t="shared" si="331"/>
        <v>0</v>
      </c>
      <c r="FL53" s="110">
        <f t="shared" si="332"/>
        <v>0</v>
      </c>
      <c r="FM53" s="110">
        <f t="shared" si="333"/>
        <v>0</v>
      </c>
      <c r="FN53" s="110">
        <f t="shared" si="334"/>
        <v>0</v>
      </c>
      <c r="FO53" s="110">
        <f t="shared" si="335"/>
        <v>0</v>
      </c>
      <c r="FP53" s="110">
        <f t="shared" si="336"/>
        <v>0</v>
      </c>
      <c r="FQ53" s="110">
        <f t="shared" si="337"/>
        <v>0</v>
      </c>
      <c r="FR53" s="110">
        <f t="shared" si="338"/>
        <v>0</v>
      </c>
      <c r="FS53" s="110">
        <f t="shared" si="339"/>
        <v>0</v>
      </c>
      <c r="FT53" s="110">
        <f t="shared" si="340"/>
        <v>0</v>
      </c>
      <c r="FU53" s="110">
        <f t="shared" si="341"/>
        <v>0</v>
      </c>
      <c r="FV53" s="110">
        <f t="shared" si="342"/>
        <v>0</v>
      </c>
      <c r="FW53" s="110">
        <f t="shared" si="343"/>
        <v>0</v>
      </c>
      <c r="FX53" s="110">
        <f t="shared" si="344"/>
        <v>0</v>
      </c>
      <c r="FY53" s="110">
        <f t="shared" si="345"/>
        <v>0</v>
      </c>
      <c r="FZ53" s="110">
        <f t="shared" si="346"/>
        <v>0</v>
      </c>
      <c r="GA53" s="110">
        <f t="shared" si="347"/>
        <v>0</v>
      </c>
      <c r="GB53" s="110">
        <f t="shared" si="348"/>
        <v>0</v>
      </c>
      <c r="GC53" s="110">
        <f t="shared" si="349"/>
        <v>0</v>
      </c>
      <c r="GD53" s="110">
        <f t="shared" si="350"/>
        <v>0</v>
      </c>
      <c r="GE53" s="110">
        <f t="shared" si="351"/>
        <v>0</v>
      </c>
      <c r="GF53" s="110">
        <f t="shared" si="352"/>
        <v>0</v>
      </c>
      <c r="GG53" s="110">
        <f t="shared" si="353"/>
        <v>0</v>
      </c>
      <c r="GH53" s="110">
        <f t="shared" si="354"/>
        <v>0</v>
      </c>
      <c r="GI53" s="110">
        <f t="shared" si="355"/>
        <v>0</v>
      </c>
      <c r="GJ53" s="110">
        <f t="shared" si="356"/>
        <v>0</v>
      </c>
      <c r="GK53" s="110">
        <f t="shared" si="357"/>
        <v>0</v>
      </c>
      <c r="GL53" s="110">
        <f t="shared" si="358"/>
        <v>0</v>
      </c>
      <c r="GM53" s="110">
        <f t="shared" si="359"/>
        <v>0</v>
      </c>
      <c r="GN53" s="110">
        <f t="shared" si="360"/>
        <v>0</v>
      </c>
      <c r="GO53" s="110">
        <f t="shared" si="361"/>
        <v>0</v>
      </c>
      <c r="GP53" s="110">
        <f t="shared" si="362"/>
        <v>0</v>
      </c>
      <c r="GQ53" s="110">
        <f t="shared" si="363"/>
        <v>0</v>
      </c>
      <c r="GR53" s="110">
        <f t="shared" si="364"/>
        <v>0</v>
      </c>
      <c r="GS53" s="110">
        <f t="shared" si="365"/>
        <v>0</v>
      </c>
      <c r="GT53" s="110">
        <f t="shared" si="366"/>
        <v>0</v>
      </c>
      <c r="GU53" s="110">
        <f t="shared" si="367"/>
        <v>0</v>
      </c>
      <c r="GV53" s="110">
        <f t="shared" si="368"/>
        <v>0</v>
      </c>
      <c r="GW53" s="110">
        <f t="shared" si="369"/>
        <v>0</v>
      </c>
      <c r="GX53" s="110">
        <f t="shared" si="370"/>
        <v>0</v>
      </c>
      <c r="GY53" s="227">
        <f t="shared" si="371"/>
        <v>7411.1</v>
      </c>
      <c r="GZ53" s="226">
        <f t="shared" si="372"/>
        <v>7002.6</v>
      </c>
      <c r="HA53" s="226">
        <f t="shared" si="373"/>
        <v>4453.5</v>
      </c>
      <c r="HB53" s="226">
        <f t="shared" si="374"/>
        <v>2549.1</v>
      </c>
      <c r="HC53" s="226">
        <f t="shared" si="375"/>
        <v>36.4</v>
      </c>
      <c r="HD53" s="226">
        <f t="shared" si="376"/>
        <v>408.5</v>
      </c>
      <c r="HE53" s="115">
        <f t="shared" si="377"/>
        <v>147</v>
      </c>
      <c r="HF53" s="174">
        <v>152</v>
      </c>
      <c r="HG53" s="225">
        <f t="shared" si="191"/>
        <v>-5</v>
      </c>
      <c r="HH53" s="252">
        <v>15</v>
      </c>
      <c r="HI53" s="224">
        <v>28.6</v>
      </c>
      <c r="HJ53" s="221">
        <f t="shared" si="192"/>
        <v>7411.1</v>
      </c>
      <c r="HK53" s="221">
        <f t="shared" si="193"/>
        <v>7439.7</v>
      </c>
      <c r="HL53" s="223">
        <f t="shared" si="194"/>
        <v>4482.1000000000004</v>
      </c>
      <c r="HM53" s="221">
        <f t="shared" si="378"/>
        <v>3442.5</v>
      </c>
      <c r="HN53" s="252">
        <v>10.3</v>
      </c>
      <c r="HO53" s="221">
        <f t="shared" si="195"/>
        <v>27851.9</v>
      </c>
      <c r="HP53" s="114">
        <v>7631.9</v>
      </c>
      <c r="HQ53" s="114">
        <v>171.3</v>
      </c>
      <c r="HR53" s="114">
        <f t="shared" si="379"/>
        <v>7460.6</v>
      </c>
      <c r="HS53" s="220">
        <f t="shared" si="196"/>
        <v>-192.2</v>
      </c>
      <c r="HT53" s="220">
        <f t="shared" si="197"/>
        <v>-142.69999999999999</v>
      </c>
      <c r="HU53" s="220">
        <f t="shared" si="198"/>
        <v>-49.5</v>
      </c>
      <c r="HV53" s="210">
        <f t="shared" si="199"/>
        <v>0</v>
      </c>
      <c r="HW53" s="251"/>
      <c r="HX53" s="251"/>
      <c r="HY53" s="221">
        <f t="shared" si="200"/>
        <v>7439.7</v>
      </c>
      <c r="HZ53" s="220">
        <f t="shared" si="201"/>
        <v>-192.2</v>
      </c>
      <c r="IA53" s="221">
        <f t="shared" si="202"/>
        <v>3332.9</v>
      </c>
      <c r="IB53" s="221">
        <f t="shared" si="203"/>
        <v>26965.200000000001</v>
      </c>
    </row>
    <row r="54" spans="1:236" ht="31.5">
      <c r="A54" s="105" t="s">
        <v>229</v>
      </c>
      <c r="B54" s="105"/>
      <c r="C54" s="105"/>
      <c r="D54" s="232">
        <v>0</v>
      </c>
      <c r="E54" s="232">
        <v>0</v>
      </c>
      <c r="F54" s="231">
        <v>25</v>
      </c>
      <c r="G54" s="106">
        <v>0</v>
      </c>
      <c r="H54" s="231"/>
      <c r="I54" s="232">
        <v>0</v>
      </c>
      <c r="J54" s="231">
        <v>251</v>
      </c>
      <c r="K54" s="106">
        <v>0</v>
      </c>
      <c r="L54" s="231"/>
      <c r="M54" s="231"/>
      <c r="N54" s="231"/>
      <c r="O54" s="232">
        <v>0</v>
      </c>
      <c r="P54" s="106">
        <v>0</v>
      </c>
      <c r="Q54" s="231"/>
      <c r="R54" s="232">
        <v>0</v>
      </c>
      <c r="S54" s="231">
        <v>43</v>
      </c>
      <c r="T54" s="231"/>
      <c r="U54" s="231"/>
      <c r="V54" s="107">
        <v>0</v>
      </c>
      <c r="W54" s="119">
        <v>0</v>
      </c>
      <c r="X54" s="119">
        <v>0</v>
      </c>
      <c r="Y54" s="106">
        <v>0</v>
      </c>
      <c r="Z54" s="106">
        <v>0</v>
      </c>
      <c r="AA54" s="106">
        <v>0</v>
      </c>
      <c r="AB54" s="232"/>
      <c r="AC54" s="106">
        <v>0</v>
      </c>
      <c r="AD54" s="106">
        <v>0</v>
      </c>
      <c r="AE54" s="106">
        <v>0</v>
      </c>
      <c r="AF54" s="108">
        <v>0</v>
      </c>
      <c r="AG54" s="108">
        <v>0</v>
      </c>
      <c r="AH54" s="108">
        <v>0</v>
      </c>
      <c r="AI54" s="108">
        <v>0</v>
      </c>
      <c r="AJ54" s="231"/>
      <c r="AK54" s="108">
        <v>0</v>
      </c>
      <c r="AL54" s="230">
        <f t="shared" si="204"/>
        <v>25</v>
      </c>
      <c r="AM54" s="230">
        <f t="shared" si="205"/>
        <v>294</v>
      </c>
      <c r="AN54" s="230">
        <f t="shared" si="206"/>
        <v>319</v>
      </c>
      <c r="AO54" s="109">
        <f t="shared" si="207"/>
        <v>0</v>
      </c>
      <c r="AP54" s="110">
        <f t="shared" si="380"/>
        <v>0</v>
      </c>
      <c r="AQ54" s="110">
        <f t="shared" si="208"/>
        <v>0</v>
      </c>
      <c r="AR54" s="110">
        <f t="shared" si="209"/>
        <v>0</v>
      </c>
      <c r="AS54" s="110">
        <f t="shared" si="210"/>
        <v>0</v>
      </c>
      <c r="AT54" s="110">
        <f t="shared" si="211"/>
        <v>0</v>
      </c>
      <c r="AU54" s="110">
        <f t="shared" si="212"/>
        <v>0</v>
      </c>
      <c r="AV54" s="110">
        <f t="shared" si="213"/>
        <v>0</v>
      </c>
      <c r="AW54" s="110">
        <f t="shared" si="214"/>
        <v>0</v>
      </c>
      <c r="AX54" s="110">
        <f t="shared" si="215"/>
        <v>0</v>
      </c>
      <c r="AY54" s="110">
        <f t="shared" si="216"/>
        <v>1400.3</v>
      </c>
      <c r="AZ54" s="110">
        <f t="shared" si="217"/>
        <v>1335.5</v>
      </c>
      <c r="BA54" s="110">
        <f t="shared" si="218"/>
        <v>849.4</v>
      </c>
      <c r="BB54" s="110">
        <f t="shared" si="219"/>
        <v>486.1</v>
      </c>
      <c r="BC54" s="110">
        <f t="shared" si="220"/>
        <v>64.8</v>
      </c>
      <c r="BD54" s="110">
        <f t="shared" si="221"/>
        <v>0</v>
      </c>
      <c r="BE54" s="110">
        <f t="shared" si="222"/>
        <v>0</v>
      </c>
      <c r="BF54" s="110">
        <f t="shared" si="223"/>
        <v>0</v>
      </c>
      <c r="BG54" s="110">
        <f t="shared" si="224"/>
        <v>0</v>
      </c>
      <c r="BH54" s="110">
        <f t="shared" si="225"/>
        <v>0</v>
      </c>
      <c r="BI54" s="110">
        <f t="shared" si="226"/>
        <v>0</v>
      </c>
      <c r="BJ54" s="110">
        <f t="shared" si="227"/>
        <v>0</v>
      </c>
      <c r="BK54" s="110">
        <f t="shared" si="228"/>
        <v>0</v>
      </c>
      <c r="BL54" s="110">
        <f t="shared" si="229"/>
        <v>0</v>
      </c>
      <c r="BM54" s="110">
        <f t="shared" si="230"/>
        <v>0</v>
      </c>
      <c r="BN54" s="110">
        <f t="shared" si="231"/>
        <v>0</v>
      </c>
      <c r="BO54" s="110">
        <f t="shared" si="232"/>
        <v>0</v>
      </c>
      <c r="BP54" s="110">
        <f t="shared" si="233"/>
        <v>0</v>
      </c>
      <c r="BQ54" s="110">
        <f t="shared" si="234"/>
        <v>0</v>
      </c>
      <c r="BR54" s="110">
        <f t="shared" si="235"/>
        <v>0</v>
      </c>
      <c r="BS54" s="110">
        <f t="shared" si="236"/>
        <v>12366.5</v>
      </c>
      <c r="BT54" s="110">
        <f t="shared" si="237"/>
        <v>11659.5</v>
      </c>
      <c r="BU54" s="110">
        <f t="shared" si="238"/>
        <v>7415</v>
      </c>
      <c r="BV54" s="110">
        <f t="shared" si="239"/>
        <v>4244.5</v>
      </c>
      <c r="BW54" s="110">
        <f t="shared" si="240"/>
        <v>707</v>
      </c>
      <c r="BX54" s="110"/>
      <c r="BY54" s="110">
        <f t="shared" si="241"/>
        <v>0</v>
      </c>
      <c r="BZ54" s="110">
        <f t="shared" si="242"/>
        <v>0</v>
      </c>
      <c r="CA54" s="110">
        <f t="shared" si="243"/>
        <v>0</v>
      </c>
      <c r="CB54" s="110">
        <f t="shared" si="244"/>
        <v>0</v>
      </c>
      <c r="CC54" s="110">
        <f t="shared" si="245"/>
        <v>0</v>
      </c>
      <c r="CD54" s="110">
        <f t="shared" si="246"/>
        <v>0</v>
      </c>
      <c r="CE54" s="110">
        <f t="shared" si="247"/>
        <v>0</v>
      </c>
      <c r="CF54" s="110">
        <f t="shared" si="248"/>
        <v>0</v>
      </c>
      <c r="CG54" s="110">
        <f t="shared" si="249"/>
        <v>0</v>
      </c>
      <c r="CH54" s="229">
        <f t="shared" si="250"/>
        <v>0</v>
      </c>
      <c r="CI54" s="110">
        <f t="shared" si="251"/>
        <v>0</v>
      </c>
      <c r="CJ54" s="110">
        <f t="shared" si="252"/>
        <v>0</v>
      </c>
      <c r="CK54" s="110">
        <f t="shared" si="253"/>
        <v>0</v>
      </c>
      <c r="CL54" s="110">
        <f t="shared" si="254"/>
        <v>0</v>
      </c>
      <c r="CM54" s="229">
        <f t="shared" si="255"/>
        <v>0</v>
      </c>
      <c r="CN54" s="110">
        <f t="shared" si="256"/>
        <v>0</v>
      </c>
      <c r="CO54" s="110">
        <f t="shared" si="257"/>
        <v>0</v>
      </c>
      <c r="CP54" s="110">
        <f t="shared" si="258"/>
        <v>0</v>
      </c>
      <c r="CQ54" s="110">
        <f t="shared" si="259"/>
        <v>0</v>
      </c>
      <c r="CR54" s="229">
        <f t="shared" si="260"/>
        <v>0</v>
      </c>
      <c r="CS54" s="110">
        <f t="shared" si="261"/>
        <v>0</v>
      </c>
      <c r="CT54" s="110">
        <f t="shared" si="262"/>
        <v>0</v>
      </c>
      <c r="CU54" s="110">
        <f t="shared" si="263"/>
        <v>0</v>
      </c>
      <c r="CV54" s="110">
        <f t="shared" si="264"/>
        <v>0</v>
      </c>
      <c r="CW54" s="229">
        <f t="shared" si="265"/>
        <v>0</v>
      </c>
      <c r="CX54" s="110">
        <f t="shared" si="266"/>
        <v>0</v>
      </c>
      <c r="CY54" s="110">
        <f t="shared" si="267"/>
        <v>0</v>
      </c>
      <c r="CZ54" s="110">
        <f t="shared" si="268"/>
        <v>0</v>
      </c>
      <c r="DA54" s="110">
        <f t="shared" si="269"/>
        <v>0</v>
      </c>
      <c r="DB54" s="110">
        <f t="shared" si="270"/>
        <v>0</v>
      </c>
      <c r="DC54" s="110">
        <f t="shared" si="271"/>
        <v>0</v>
      </c>
      <c r="DD54" s="110">
        <f t="shared" si="272"/>
        <v>0</v>
      </c>
      <c r="DE54" s="110">
        <f t="shared" si="273"/>
        <v>0</v>
      </c>
      <c r="DF54" s="110">
        <f t="shared" si="274"/>
        <v>0</v>
      </c>
      <c r="DG54" s="110">
        <f t="shared" si="275"/>
        <v>0</v>
      </c>
      <c r="DH54" s="110">
        <f t="shared" si="276"/>
        <v>5350.8</v>
      </c>
      <c r="DI54" s="110">
        <f t="shared" si="277"/>
        <v>5193.3</v>
      </c>
      <c r="DJ54" s="110">
        <f t="shared" si="278"/>
        <v>3302.8</v>
      </c>
      <c r="DK54" s="110">
        <f t="shared" si="279"/>
        <v>1890.5</v>
      </c>
      <c r="DL54" s="110">
        <f t="shared" si="280"/>
        <v>157.5</v>
      </c>
      <c r="DM54" s="110">
        <f t="shared" si="281"/>
        <v>0</v>
      </c>
      <c r="DN54" s="110">
        <f t="shared" si="282"/>
        <v>0</v>
      </c>
      <c r="DO54" s="110">
        <f t="shared" si="283"/>
        <v>0</v>
      </c>
      <c r="DP54" s="110">
        <f t="shared" si="284"/>
        <v>0</v>
      </c>
      <c r="DQ54" s="110">
        <f t="shared" si="285"/>
        <v>0</v>
      </c>
      <c r="DR54" s="110">
        <f t="shared" si="286"/>
        <v>0</v>
      </c>
      <c r="DS54" s="110">
        <f t="shared" si="287"/>
        <v>0</v>
      </c>
      <c r="DT54" s="110">
        <f t="shared" si="288"/>
        <v>0</v>
      </c>
      <c r="DU54" s="110">
        <f t="shared" si="289"/>
        <v>0</v>
      </c>
      <c r="DV54" s="110">
        <f t="shared" si="290"/>
        <v>0</v>
      </c>
      <c r="DW54" s="111">
        <f t="shared" si="291"/>
        <v>0</v>
      </c>
      <c r="DX54" s="112">
        <f t="shared" si="292"/>
        <v>0</v>
      </c>
      <c r="DY54" s="110">
        <f t="shared" si="293"/>
        <v>0</v>
      </c>
      <c r="DZ54" s="110">
        <f t="shared" si="294"/>
        <v>0</v>
      </c>
      <c r="EA54" s="112">
        <f t="shared" si="295"/>
        <v>0</v>
      </c>
      <c r="EB54" s="112">
        <f t="shared" si="296"/>
        <v>0</v>
      </c>
      <c r="EC54" s="112">
        <f t="shared" si="297"/>
        <v>0</v>
      </c>
      <c r="ED54" s="110">
        <f t="shared" si="298"/>
        <v>0</v>
      </c>
      <c r="EE54" s="110">
        <f t="shared" si="299"/>
        <v>0</v>
      </c>
      <c r="EF54" s="112">
        <f t="shared" si="300"/>
        <v>0</v>
      </c>
      <c r="EG54" s="112">
        <f t="shared" si="301"/>
        <v>0</v>
      </c>
      <c r="EH54" s="112">
        <f t="shared" si="302"/>
        <v>0</v>
      </c>
      <c r="EI54" s="110">
        <f t="shared" si="303"/>
        <v>0</v>
      </c>
      <c r="EJ54" s="110">
        <f t="shared" si="304"/>
        <v>0</v>
      </c>
      <c r="EK54" s="112">
        <f t="shared" si="305"/>
        <v>0</v>
      </c>
      <c r="EL54" s="112">
        <f t="shared" si="306"/>
        <v>0</v>
      </c>
      <c r="EM54" s="112">
        <f t="shared" si="307"/>
        <v>0</v>
      </c>
      <c r="EN54" s="110">
        <f t="shared" si="308"/>
        <v>0</v>
      </c>
      <c r="EO54" s="110">
        <f t="shared" si="309"/>
        <v>0</v>
      </c>
      <c r="EP54" s="112">
        <f t="shared" si="310"/>
        <v>0</v>
      </c>
      <c r="EQ54" s="112">
        <f t="shared" si="311"/>
        <v>0</v>
      </c>
      <c r="ER54" s="112">
        <f t="shared" si="312"/>
        <v>0</v>
      </c>
      <c r="ES54" s="110">
        <f t="shared" si="313"/>
        <v>0</v>
      </c>
      <c r="ET54" s="110">
        <f t="shared" si="314"/>
        <v>0</v>
      </c>
      <c r="EU54" s="112">
        <f t="shared" si="315"/>
        <v>0</v>
      </c>
      <c r="EV54" s="112">
        <f t="shared" si="316"/>
        <v>0</v>
      </c>
      <c r="EW54" s="112">
        <f t="shared" si="317"/>
        <v>0</v>
      </c>
      <c r="EX54" s="110">
        <f t="shared" si="318"/>
        <v>0</v>
      </c>
      <c r="EY54" s="110">
        <f t="shared" si="319"/>
        <v>0</v>
      </c>
      <c r="EZ54" s="112">
        <f t="shared" si="320"/>
        <v>0</v>
      </c>
      <c r="FA54" s="112">
        <f t="shared" si="321"/>
        <v>0</v>
      </c>
      <c r="FB54" s="112">
        <f t="shared" si="322"/>
        <v>0</v>
      </c>
      <c r="FC54" s="110">
        <f t="shared" si="323"/>
        <v>0</v>
      </c>
      <c r="FD54" s="110">
        <f t="shared" si="324"/>
        <v>0</v>
      </c>
      <c r="FE54" s="112">
        <f t="shared" si="325"/>
        <v>0</v>
      </c>
      <c r="FF54" s="112">
        <f t="shared" si="326"/>
        <v>0</v>
      </c>
      <c r="FG54" s="112">
        <f t="shared" si="327"/>
        <v>0</v>
      </c>
      <c r="FH54" s="110">
        <f t="shared" si="328"/>
        <v>0</v>
      </c>
      <c r="FI54" s="110">
        <f t="shared" si="329"/>
        <v>0</v>
      </c>
      <c r="FJ54" s="113">
        <f t="shared" si="330"/>
        <v>0</v>
      </c>
      <c r="FK54" s="228">
        <f t="shared" si="331"/>
        <v>0</v>
      </c>
      <c r="FL54" s="110">
        <f t="shared" si="332"/>
        <v>0</v>
      </c>
      <c r="FM54" s="110">
        <f t="shared" si="333"/>
        <v>0</v>
      </c>
      <c r="FN54" s="110">
        <f t="shared" si="334"/>
        <v>0</v>
      </c>
      <c r="FO54" s="110">
        <f t="shared" si="335"/>
        <v>0</v>
      </c>
      <c r="FP54" s="110">
        <f t="shared" si="336"/>
        <v>0</v>
      </c>
      <c r="FQ54" s="110">
        <f t="shared" si="337"/>
        <v>0</v>
      </c>
      <c r="FR54" s="110">
        <f t="shared" si="338"/>
        <v>0</v>
      </c>
      <c r="FS54" s="110">
        <f t="shared" si="339"/>
        <v>0</v>
      </c>
      <c r="FT54" s="110">
        <f t="shared" si="340"/>
        <v>0</v>
      </c>
      <c r="FU54" s="110">
        <f t="shared" si="341"/>
        <v>0</v>
      </c>
      <c r="FV54" s="110">
        <f t="shared" si="342"/>
        <v>0</v>
      </c>
      <c r="FW54" s="110">
        <f t="shared" si="343"/>
        <v>0</v>
      </c>
      <c r="FX54" s="110">
        <f t="shared" si="344"/>
        <v>0</v>
      </c>
      <c r="FY54" s="110">
        <f t="shared" si="345"/>
        <v>0</v>
      </c>
      <c r="FZ54" s="110">
        <f t="shared" si="346"/>
        <v>0</v>
      </c>
      <c r="GA54" s="110">
        <f t="shared" si="347"/>
        <v>0</v>
      </c>
      <c r="GB54" s="110">
        <f t="shared" si="348"/>
        <v>0</v>
      </c>
      <c r="GC54" s="110">
        <f t="shared" si="349"/>
        <v>0</v>
      </c>
      <c r="GD54" s="110">
        <f t="shared" si="350"/>
        <v>0</v>
      </c>
      <c r="GE54" s="110">
        <f t="shared" si="351"/>
        <v>0</v>
      </c>
      <c r="GF54" s="110">
        <f t="shared" si="352"/>
        <v>0</v>
      </c>
      <c r="GG54" s="110">
        <f t="shared" si="353"/>
        <v>0</v>
      </c>
      <c r="GH54" s="110">
        <f t="shared" si="354"/>
        <v>0</v>
      </c>
      <c r="GI54" s="110">
        <f t="shared" si="355"/>
        <v>0</v>
      </c>
      <c r="GJ54" s="110">
        <f t="shared" si="356"/>
        <v>0</v>
      </c>
      <c r="GK54" s="110">
        <f t="shared" si="357"/>
        <v>0</v>
      </c>
      <c r="GL54" s="110">
        <f t="shared" si="358"/>
        <v>0</v>
      </c>
      <c r="GM54" s="110">
        <f t="shared" si="359"/>
        <v>0</v>
      </c>
      <c r="GN54" s="110">
        <f t="shared" si="360"/>
        <v>0</v>
      </c>
      <c r="GO54" s="110">
        <f t="shared" si="361"/>
        <v>0</v>
      </c>
      <c r="GP54" s="110">
        <f t="shared" si="362"/>
        <v>0</v>
      </c>
      <c r="GQ54" s="110">
        <f t="shared" si="363"/>
        <v>0</v>
      </c>
      <c r="GR54" s="110">
        <f t="shared" si="364"/>
        <v>0</v>
      </c>
      <c r="GS54" s="110">
        <f t="shared" si="365"/>
        <v>0</v>
      </c>
      <c r="GT54" s="110">
        <f t="shared" si="366"/>
        <v>0</v>
      </c>
      <c r="GU54" s="110">
        <f t="shared" si="367"/>
        <v>0</v>
      </c>
      <c r="GV54" s="110">
        <f t="shared" si="368"/>
        <v>0</v>
      </c>
      <c r="GW54" s="110">
        <f t="shared" si="369"/>
        <v>0</v>
      </c>
      <c r="GX54" s="110">
        <f t="shared" si="370"/>
        <v>0</v>
      </c>
      <c r="GY54" s="227">
        <f t="shared" si="371"/>
        <v>19117.599999999999</v>
      </c>
      <c r="GZ54" s="226">
        <f t="shared" si="372"/>
        <v>18188.3</v>
      </c>
      <c r="HA54" s="226">
        <f t="shared" si="373"/>
        <v>11567.2</v>
      </c>
      <c r="HB54" s="226">
        <f t="shared" si="374"/>
        <v>6621.1</v>
      </c>
      <c r="HC54" s="226">
        <f t="shared" si="375"/>
        <v>36.4</v>
      </c>
      <c r="HD54" s="226">
        <f t="shared" si="376"/>
        <v>929.3</v>
      </c>
      <c r="HE54" s="115">
        <f t="shared" si="377"/>
        <v>319</v>
      </c>
      <c r="HF54" s="174">
        <v>339</v>
      </c>
      <c r="HG54" s="225">
        <f t="shared" si="191"/>
        <v>-20</v>
      </c>
      <c r="HH54" s="252">
        <v>38.5</v>
      </c>
      <c r="HI54" s="224">
        <v>73.5</v>
      </c>
      <c r="HJ54" s="221">
        <f t="shared" si="192"/>
        <v>19117.599999999999</v>
      </c>
      <c r="HK54" s="221">
        <f t="shared" si="193"/>
        <v>19191.099999999999</v>
      </c>
      <c r="HL54" s="223">
        <f t="shared" si="194"/>
        <v>11640.7</v>
      </c>
      <c r="HM54" s="221">
        <f t="shared" si="378"/>
        <v>8940.6</v>
      </c>
      <c r="HN54" s="252">
        <v>37</v>
      </c>
      <c r="HO54" s="221">
        <f t="shared" si="195"/>
        <v>20136.5</v>
      </c>
      <c r="HP54" s="114">
        <v>20167.2</v>
      </c>
      <c r="HQ54" s="114">
        <v>439.6</v>
      </c>
      <c r="HR54" s="114">
        <f t="shared" si="379"/>
        <v>19727.599999999999</v>
      </c>
      <c r="HS54" s="220">
        <f t="shared" si="196"/>
        <v>-976.1</v>
      </c>
      <c r="HT54" s="220">
        <f t="shared" si="197"/>
        <v>-366.1</v>
      </c>
      <c r="HU54" s="220">
        <f t="shared" si="198"/>
        <v>-610</v>
      </c>
      <c r="HV54" s="210">
        <f t="shared" si="199"/>
        <v>0</v>
      </c>
      <c r="HW54" s="251">
        <v>147.80000000000001</v>
      </c>
      <c r="HX54" s="251"/>
      <c r="HY54" s="221">
        <f t="shared" si="200"/>
        <v>19338.900000000001</v>
      </c>
      <c r="HZ54" s="220">
        <f t="shared" si="201"/>
        <v>-828.3</v>
      </c>
      <c r="IA54" s="221">
        <f t="shared" si="202"/>
        <v>8773</v>
      </c>
      <c r="IB54" s="221">
        <f t="shared" si="203"/>
        <v>19759</v>
      </c>
    </row>
    <row r="55" spans="1:236">
      <c r="A55" s="105" t="s">
        <v>175</v>
      </c>
      <c r="B55" s="105"/>
      <c r="C55" s="105"/>
      <c r="D55" s="232">
        <v>0</v>
      </c>
      <c r="E55" s="232">
        <v>0</v>
      </c>
      <c r="F55" s="231">
        <v>21</v>
      </c>
      <c r="G55" s="106">
        <v>0</v>
      </c>
      <c r="H55" s="231"/>
      <c r="I55" s="232">
        <v>0</v>
      </c>
      <c r="J55" s="231"/>
      <c r="K55" s="106">
        <v>0</v>
      </c>
      <c r="L55" s="231"/>
      <c r="M55" s="231">
        <v>58</v>
      </c>
      <c r="N55" s="231"/>
      <c r="O55" s="232">
        <v>0</v>
      </c>
      <c r="P55" s="106">
        <v>0</v>
      </c>
      <c r="Q55" s="231"/>
      <c r="R55" s="106">
        <v>0</v>
      </c>
      <c r="S55" s="231"/>
      <c r="T55" s="231"/>
      <c r="U55" s="231"/>
      <c r="V55" s="107">
        <v>0</v>
      </c>
      <c r="W55" s="119">
        <v>0</v>
      </c>
      <c r="X55" s="119">
        <v>0</v>
      </c>
      <c r="Y55" s="106">
        <v>0</v>
      </c>
      <c r="Z55" s="106">
        <v>0</v>
      </c>
      <c r="AA55" s="106">
        <v>0</v>
      </c>
      <c r="AB55" s="106">
        <v>0</v>
      </c>
      <c r="AC55" s="106">
        <v>0</v>
      </c>
      <c r="AD55" s="106">
        <v>0</v>
      </c>
      <c r="AE55" s="106">
        <v>0</v>
      </c>
      <c r="AF55" s="108">
        <v>0</v>
      </c>
      <c r="AG55" s="108">
        <v>0</v>
      </c>
      <c r="AH55" s="108">
        <v>0</v>
      </c>
      <c r="AI55" s="108">
        <v>0</v>
      </c>
      <c r="AJ55" s="231"/>
      <c r="AK55" s="108">
        <v>0</v>
      </c>
      <c r="AL55" s="230">
        <f t="shared" si="204"/>
        <v>21</v>
      </c>
      <c r="AM55" s="230">
        <f t="shared" si="205"/>
        <v>58</v>
      </c>
      <c r="AN55" s="230">
        <f t="shared" si="206"/>
        <v>79</v>
      </c>
      <c r="AO55" s="109">
        <f t="shared" si="207"/>
        <v>0</v>
      </c>
      <c r="AP55" s="110">
        <f t="shared" si="380"/>
        <v>0</v>
      </c>
      <c r="AQ55" s="110">
        <f t="shared" si="208"/>
        <v>0</v>
      </c>
      <c r="AR55" s="110">
        <f t="shared" si="209"/>
        <v>0</v>
      </c>
      <c r="AS55" s="110">
        <f t="shared" si="210"/>
        <v>0</v>
      </c>
      <c r="AT55" s="110">
        <f t="shared" si="211"/>
        <v>0</v>
      </c>
      <c r="AU55" s="110">
        <f t="shared" si="212"/>
        <v>0</v>
      </c>
      <c r="AV55" s="110">
        <f t="shared" si="213"/>
        <v>0</v>
      </c>
      <c r="AW55" s="110">
        <f t="shared" si="214"/>
        <v>0</v>
      </c>
      <c r="AX55" s="110">
        <f t="shared" si="215"/>
        <v>0</v>
      </c>
      <c r="AY55" s="110">
        <f t="shared" si="216"/>
        <v>1176.3</v>
      </c>
      <c r="AZ55" s="110">
        <f t="shared" si="217"/>
        <v>1121.8</v>
      </c>
      <c r="BA55" s="110">
        <f t="shared" si="218"/>
        <v>713.5</v>
      </c>
      <c r="BB55" s="110">
        <f t="shared" si="219"/>
        <v>408.3</v>
      </c>
      <c r="BC55" s="110">
        <f t="shared" si="220"/>
        <v>54.5</v>
      </c>
      <c r="BD55" s="110">
        <f t="shared" si="221"/>
        <v>0</v>
      </c>
      <c r="BE55" s="110">
        <f t="shared" si="222"/>
        <v>0</v>
      </c>
      <c r="BF55" s="110">
        <f t="shared" si="223"/>
        <v>0</v>
      </c>
      <c r="BG55" s="110">
        <f t="shared" si="224"/>
        <v>0</v>
      </c>
      <c r="BH55" s="110">
        <f t="shared" si="225"/>
        <v>0</v>
      </c>
      <c r="BI55" s="110">
        <f t="shared" si="226"/>
        <v>0</v>
      </c>
      <c r="BJ55" s="110">
        <f t="shared" si="227"/>
        <v>0</v>
      </c>
      <c r="BK55" s="110">
        <f t="shared" si="228"/>
        <v>0</v>
      </c>
      <c r="BL55" s="110">
        <f t="shared" si="229"/>
        <v>0</v>
      </c>
      <c r="BM55" s="110">
        <f t="shared" si="230"/>
        <v>0</v>
      </c>
      <c r="BN55" s="110">
        <f t="shared" si="231"/>
        <v>0</v>
      </c>
      <c r="BO55" s="110">
        <f t="shared" si="232"/>
        <v>0</v>
      </c>
      <c r="BP55" s="110">
        <f t="shared" si="233"/>
        <v>0</v>
      </c>
      <c r="BQ55" s="110">
        <f t="shared" si="234"/>
        <v>0</v>
      </c>
      <c r="BR55" s="110">
        <f t="shared" si="235"/>
        <v>0</v>
      </c>
      <c r="BS55" s="110">
        <f t="shared" si="236"/>
        <v>0</v>
      </c>
      <c r="BT55" s="110">
        <f t="shared" si="237"/>
        <v>0</v>
      </c>
      <c r="BU55" s="110">
        <f t="shared" si="238"/>
        <v>0</v>
      </c>
      <c r="BV55" s="110">
        <f t="shared" si="239"/>
        <v>0</v>
      </c>
      <c r="BW55" s="110">
        <f t="shared" si="240"/>
        <v>0</v>
      </c>
      <c r="BX55" s="110"/>
      <c r="BY55" s="110">
        <f t="shared" si="241"/>
        <v>0</v>
      </c>
      <c r="BZ55" s="110">
        <f t="shared" si="242"/>
        <v>0</v>
      </c>
      <c r="CA55" s="110">
        <f t="shared" si="243"/>
        <v>0</v>
      </c>
      <c r="CB55" s="110">
        <f t="shared" si="244"/>
        <v>0</v>
      </c>
      <c r="CC55" s="110">
        <f t="shared" si="245"/>
        <v>0</v>
      </c>
      <c r="CD55" s="110">
        <f t="shared" si="246"/>
        <v>2857.6</v>
      </c>
      <c r="CE55" s="110">
        <f t="shared" si="247"/>
        <v>2694.2</v>
      </c>
      <c r="CF55" s="110">
        <f t="shared" si="248"/>
        <v>1713.4</v>
      </c>
      <c r="CG55" s="110">
        <f t="shared" si="249"/>
        <v>980.8</v>
      </c>
      <c r="CH55" s="229">
        <f t="shared" si="250"/>
        <v>163.4</v>
      </c>
      <c r="CI55" s="110">
        <f t="shared" si="251"/>
        <v>0</v>
      </c>
      <c r="CJ55" s="110">
        <f t="shared" si="252"/>
        <v>0</v>
      </c>
      <c r="CK55" s="110">
        <f t="shared" si="253"/>
        <v>0</v>
      </c>
      <c r="CL55" s="110">
        <f t="shared" si="254"/>
        <v>0</v>
      </c>
      <c r="CM55" s="229">
        <f t="shared" si="255"/>
        <v>0</v>
      </c>
      <c r="CN55" s="110">
        <f t="shared" si="256"/>
        <v>0</v>
      </c>
      <c r="CO55" s="110">
        <f t="shared" si="257"/>
        <v>0</v>
      </c>
      <c r="CP55" s="110">
        <f t="shared" si="258"/>
        <v>0</v>
      </c>
      <c r="CQ55" s="110">
        <f t="shared" si="259"/>
        <v>0</v>
      </c>
      <c r="CR55" s="229">
        <f t="shared" si="260"/>
        <v>0</v>
      </c>
      <c r="CS55" s="110">
        <f t="shared" si="261"/>
        <v>0</v>
      </c>
      <c r="CT55" s="110">
        <f t="shared" si="262"/>
        <v>0</v>
      </c>
      <c r="CU55" s="110">
        <f t="shared" si="263"/>
        <v>0</v>
      </c>
      <c r="CV55" s="110">
        <f t="shared" si="264"/>
        <v>0</v>
      </c>
      <c r="CW55" s="229">
        <f t="shared" si="265"/>
        <v>0</v>
      </c>
      <c r="CX55" s="110">
        <f t="shared" si="266"/>
        <v>0</v>
      </c>
      <c r="CY55" s="110">
        <f t="shared" si="267"/>
        <v>0</v>
      </c>
      <c r="CZ55" s="110">
        <f t="shared" si="268"/>
        <v>0</v>
      </c>
      <c r="DA55" s="110">
        <f t="shared" si="269"/>
        <v>0</v>
      </c>
      <c r="DB55" s="110">
        <f t="shared" si="270"/>
        <v>0</v>
      </c>
      <c r="DC55" s="110">
        <f t="shared" si="271"/>
        <v>0</v>
      </c>
      <c r="DD55" s="110">
        <f t="shared" si="272"/>
        <v>0</v>
      </c>
      <c r="DE55" s="110">
        <f t="shared" si="273"/>
        <v>0</v>
      </c>
      <c r="DF55" s="110">
        <f t="shared" si="274"/>
        <v>0</v>
      </c>
      <c r="DG55" s="110">
        <f t="shared" si="275"/>
        <v>0</v>
      </c>
      <c r="DH55" s="110">
        <f t="shared" si="276"/>
        <v>0</v>
      </c>
      <c r="DI55" s="110">
        <f t="shared" si="277"/>
        <v>0</v>
      </c>
      <c r="DJ55" s="110">
        <f t="shared" si="278"/>
        <v>0</v>
      </c>
      <c r="DK55" s="110">
        <f t="shared" si="279"/>
        <v>0</v>
      </c>
      <c r="DL55" s="110">
        <f t="shared" si="280"/>
        <v>0</v>
      </c>
      <c r="DM55" s="110">
        <f t="shared" si="281"/>
        <v>0</v>
      </c>
      <c r="DN55" s="110">
        <f t="shared" si="282"/>
        <v>0</v>
      </c>
      <c r="DO55" s="110">
        <f t="shared" si="283"/>
        <v>0</v>
      </c>
      <c r="DP55" s="110">
        <f t="shared" si="284"/>
        <v>0</v>
      </c>
      <c r="DQ55" s="110">
        <f t="shared" si="285"/>
        <v>0</v>
      </c>
      <c r="DR55" s="110">
        <f t="shared" si="286"/>
        <v>0</v>
      </c>
      <c r="DS55" s="110">
        <f t="shared" si="287"/>
        <v>0</v>
      </c>
      <c r="DT55" s="110">
        <f t="shared" si="288"/>
        <v>0</v>
      </c>
      <c r="DU55" s="110">
        <f t="shared" si="289"/>
        <v>0</v>
      </c>
      <c r="DV55" s="110">
        <f t="shared" si="290"/>
        <v>0</v>
      </c>
      <c r="DW55" s="111">
        <f t="shared" si="291"/>
        <v>0</v>
      </c>
      <c r="DX55" s="112">
        <f t="shared" si="292"/>
        <v>0</v>
      </c>
      <c r="DY55" s="110">
        <f t="shared" si="293"/>
        <v>0</v>
      </c>
      <c r="DZ55" s="110">
        <f t="shared" si="294"/>
        <v>0</v>
      </c>
      <c r="EA55" s="112">
        <f t="shared" si="295"/>
        <v>0</v>
      </c>
      <c r="EB55" s="112">
        <f t="shared" si="296"/>
        <v>0</v>
      </c>
      <c r="EC55" s="112">
        <f t="shared" si="297"/>
        <v>0</v>
      </c>
      <c r="ED55" s="110">
        <f t="shared" si="298"/>
        <v>0</v>
      </c>
      <c r="EE55" s="110">
        <f t="shared" si="299"/>
        <v>0</v>
      </c>
      <c r="EF55" s="112">
        <f t="shared" si="300"/>
        <v>0</v>
      </c>
      <c r="EG55" s="112">
        <f t="shared" si="301"/>
        <v>0</v>
      </c>
      <c r="EH55" s="112">
        <f t="shared" si="302"/>
        <v>0</v>
      </c>
      <c r="EI55" s="110">
        <f t="shared" si="303"/>
        <v>0</v>
      </c>
      <c r="EJ55" s="110">
        <f t="shared" si="304"/>
        <v>0</v>
      </c>
      <c r="EK55" s="112">
        <f t="shared" si="305"/>
        <v>0</v>
      </c>
      <c r="EL55" s="112">
        <f t="shared" si="306"/>
        <v>0</v>
      </c>
      <c r="EM55" s="112">
        <f t="shared" si="307"/>
        <v>0</v>
      </c>
      <c r="EN55" s="110">
        <f t="shared" si="308"/>
        <v>0</v>
      </c>
      <c r="EO55" s="110">
        <f t="shared" si="309"/>
        <v>0</v>
      </c>
      <c r="EP55" s="112">
        <f t="shared" si="310"/>
        <v>0</v>
      </c>
      <c r="EQ55" s="112">
        <f t="shared" si="311"/>
        <v>0</v>
      </c>
      <c r="ER55" s="112">
        <f t="shared" si="312"/>
        <v>0</v>
      </c>
      <c r="ES55" s="110">
        <f t="shared" si="313"/>
        <v>0</v>
      </c>
      <c r="ET55" s="110">
        <f t="shared" si="314"/>
        <v>0</v>
      </c>
      <c r="EU55" s="112">
        <f t="shared" si="315"/>
        <v>0</v>
      </c>
      <c r="EV55" s="112">
        <f t="shared" si="316"/>
        <v>0</v>
      </c>
      <c r="EW55" s="112">
        <f t="shared" si="317"/>
        <v>0</v>
      </c>
      <c r="EX55" s="110">
        <f t="shared" si="318"/>
        <v>0</v>
      </c>
      <c r="EY55" s="110">
        <f t="shared" si="319"/>
        <v>0</v>
      </c>
      <c r="EZ55" s="112">
        <f t="shared" si="320"/>
        <v>0</v>
      </c>
      <c r="FA55" s="112">
        <f t="shared" si="321"/>
        <v>0</v>
      </c>
      <c r="FB55" s="112">
        <f t="shared" si="322"/>
        <v>0</v>
      </c>
      <c r="FC55" s="110">
        <f t="shared" si="323"/>
        <v>0</v>
      </c>
      <c r="FD55" s="110">
        <f t="shared" si="324"/>
        <v>0</v>
      </c>
      <c r="FE55" s="112">
        <f t="shared" si="325"/>
        <v>0</v>
      </c>
      <c r="FF55" s="112">
        <f t="shared" si="326"/>
        <v>0</v>
      </c>
      <c r="FG55" s="112">
        <f t="shared" si="327"/>
        <v>0</v>
      </c>
      <c r="FH55" s="110">
        <f t="shared" si="328"/>
        <v>0</v>
      </c>
      <c r="FI55" s="110">
        <f t="shared" si="329"/>
        <v>0</v>
      </c>
      <c r="FJ55" s="113">
        <f t="shared" si="330"/>
        <v>0</v>
      </c>
      <c r="FK55" s="228">
        <f t="shared" si="331"/>
        <v>0</v>
      </c>
      <c r="FL55" s="110">
        <f t="shared" si="332"/>
        <v>0</v>
      </c>
      <c r="FM55" s="110">
        <f t="shared" si="333"/>
        <v>0</v>
      </c>
      <c r="FN55" s="110">
        <f t="shared" si="334"/>
        <v>0</v>
      </c>
      <c r="FO55" s="110">
        <f t="shared" si="335"/>
        <v>0</v>
      </c>
      <c r="FP55" s="110">
        <f t="shared" si="336"/>
        <v>0</v>
      </c>
      <c r="FQ55" s="110">
        <f t="shared" si="337"/>
        <v>0</v>
      </c>
      <c r="FR55" s="110">
        <f t="shared" si="338"/>
        <v>0</v>
      </c>
      <c r="FS55" s="110">
        <f t="shared" si="339"/>
        <v>0</v>
      </c>
      <c r="FT55" s="110">
        <f t="shared" si="340"/>
        <v>0</v>
      </c>
      <c r="FU55" s="110">
        <f t="shared" si="341"/>
        <v>0</v>
      </c>
      <c r="FV55" s="110">
        <f t="shared" si="342"/>
        <v>0</v>
      </c>
      <c r="FW55" s="110">
        <f t="shared" si="343"/>
        <v>0</v>
      </c>
      <c r="FX55" s="110">
        <f t="shared" si="344"/>
        <v>0</v>
      </c>
      <c r="FY55" s="110">
        <f t="shared" si="345"/>
        <v>0</v>
      </c>
      <c r="FZ55" s="110">
        <f t="shared" si="346"/>
        <v>0</v>
      </c>
      <c r="GA55" s="110">
        <f t="shared" si="347"/>
        <v>0</v>
      </c>
      <c r="GB55" s="110">
        <f t="shared" si="348"/>
        <v>0</v>
      </c>
      <c r="GC55" s="110">
        <f t="shared" si="349"/>
        <v>0</v>
      </c>
      <c r="GD55" s="110">
        <f t="shared" si="350"/>
        <v>0</v>
      </c>
      <c r="GE55" s="110">
        <f t="shared" si="351"/>
        <v>0</v>
      </c>
      <c r="GF55" s="110">
        <f t="shared" si="352"/>
        <v>0</v>
      </c>
      <c r="GG55" s="110">
        <f t="shared" si="353"/>
        <v>0</v>
      </c>
      <c r="GH55" s="110">
        <f t="shared" si="354"/>
        <v>0</v>
      </c>
      <c r="GI55" s="110">
        <f t="shared" si="355"/>
        <v>0</v>
      </c>
      <c r="GJ55" s="110">
        <f t="shared" si="356"/>
        <v>0</v>
      </c>
      <c r="GK55" s="110">
        <f t="shared" si="357"/>
        <v>0</v>
      </c>
      <c r="GL55" s="110">
        <f t="shared" si="358"/>
        <v>0</v>
      </c>
      <c r="GM55" s="110">
        <f t="shared" si="359"/>
        <v>0</v>
      </c>
      <c r="GN55" s="110">
        <f t="shared" si="360"/>
        <v>0</v>
      </c>
      <c r="GO55" s="110">
        <f t="shared" si="361"/>
        <v>0</v>
      </c>
      <c r="GP55" s="110">
        <f t="shared" si="362"/>
        <v>0</v>
      </c>
      <c r="GQ55" s="110">
        <f t="shared" si="363"/>
        <v>0</v>
      </c>
      <c r="GR55" s="110">
        <f t="shared" si="364"/>
        <v>0</v>
      </c>
      <c r="GS55" s="110">
        <f t="shared" si="365"/>
        <v>0</v>
      </c>
      <c r="GT55" s="110">
        <f t="shared" si="366"/>
        <v>0</v>
      </c>
      <c r="GU55" s="110">
        <f t="shared" si="367"/>
        <v>0</v>
      </c>
      <c r="GV55" s="110">
        <f t="shared" si="368"/>
        <v>0</v>
      </c>
      <c r="GW55" s="110">
        <f t="shared" si="369"/>
        <v>0</v>
      </c>
      <c r="GX55" s="110">
        <f t="shared" si="370"/>
        <v>0</v>
      </c>
      <c r="GY55" s="227">
        <f t="shared" si="371"/>
        <v>4033.9</v>
      </c>
      <c r="GZ55" s="226">
        <f t="shared" si="372"/>
        <v>3816</v>
      </c>
      <c r="HA55" s="226">
        <f t="shared" si="373"/>
        <v>2426.9</v>
      </c>
      <c r="HB55" s="226">
        <f t="shared" si="374"/>
        <v>1389.1</v>
      </c>
      <c r="HC55" s="226">
        <f t="shared" si="375"/>
        <v>36.4</v>
      </c>
      <c r="HD55" s="226">
        <f t="shared" si="376"/>
        <v>217.9</v>
      </c>
      <c r="HE55" s="115">
        <f t="shared" si="377"/>
        <v>79</v>
      </c>
      <c r="HF55" s="174"/>
      <c r="HG55" s="225">
        <f t="shared" si="191"/>
        <v>79</v>
      </c>
      <c r="HH55" s="252">
        <v>7.25</v>
      </c>
      <c r="HI55" s="224">
        <v>13.8</v>
      </c>
      <c r="HJ55" s="221">
        <f t="shared" si="192"/>
        <v>4033.9</v>
      </c>
      <c r="HK55" s="221">
        <f t="shared" si="193"/>
        <v>4047.7</v>
      </c>
      <c r="HL55" s="223">
        <f t="shared" si="194"/>
        <v>2440.6999999999998</v>
      </c>
      <c r="HM55" s="221">
        <f t="shared" si="378"/>
        <v>1874.6</v>
      </c>
      <c r="HN55" s="252">
        <v>6</v>
      </c>
      <c r="HO55" s="221">
        <f t="shared" si="195"/>
        <v>26036.1</v>
      </c>
      <c r="HP55" s="114">
        <v>2570.5</v>
      </c>
      <c r="HQ55" s="114">
        <v>82.8</v>
      </c>
      <c r="HR55" s="114">
        <f t="shared" si="379"/>
        <v>2487.6999999999998</v>
      </c>
      <c r="HS55" s="220">
        <f t="shared" si="196"/>
        <v>1477.2</v>
      </c>
      <c r="HT55" s="220">
        <f t="shared" si="197"/>
        <v>-69</v>
      </c>
      <c r="HU55" s="220">
        <f t="shared" si="198"/>
        <v>1546.2</v>
      </c>
      <c r="HV55" s="210">
        <f t="shared" si="199"/>
        <v>0</v>
      </c>
      <c r="HW55" s="251"/>
      <c r="HX55" s="251"/>
      <c r="HY55" s="221">
        <f t="shared" si="200"/>
        <v>4047.7</v>
      </c>
      <c r="HZ55" s="220">
        <f t="shared" si="201"/>
        <v>1477.2</v>
      </c>
      <c r="IA55" s="221">
        <f t="shared" si="202"/>
        <v>1821.6</v>
      </c>
      <c r="IB55" s="221">
        <f t="shared" si="203"/>
        <v>25300</v>
      </c>
    </row>
    <row r="56" spans="1:236">
      <c r="A56" s="105" t="s">
        <v>166</v>
      </c>
      <c r="B56" s="105"/>
      <c r="C56" s="105"/>
      <c r="D56" s="232">
        <v>0</v>
      </c>
      <c r="E56" s="232">
        <v>0</v>
      </c>
      <c r="F56" s="231">
        <v>25</v>
      </c>
      <c r="G56" s="106">
        <v>0</v>
      </c>
      <c r="H56" s="231"/>
      <c r="I56" s="232">
        <v>0</v>
      </c>
      <c r="J56" s="231">
        <v>247</v>
      </c>
      <c r="K56" s="106">
        <v>0</v>
      </c>
      <c r="L56" s="231"/>
      <c r="M56" s="231"/>
      <c r="N56" s="231"/>
      <c r="O56" s="232">
        <v>0</v>
      </c>
      <c r="P56" s="106">
        <v>0</v>
      </c>
      <c r="Q56" s="231"/>
      <c r="R56" s="106">
        <v>0</v>
      </c>
      <c r="S56" s="231">
        <v>38</v>
      </c>
      <c r="T56" s="231"/>
      <c r="U56" s="231"/>
      <c r="V56" s="107">
        <v>0</v>
      </c>
      <c r="W56" s="119">
        <v>0</v>
      </c>
      <c r="X56" s="119">
        <v>0</v>
      </c>
      <c r="Y56" s="106">
        <v>0</v>
      </c>
      <c r="Z56" s="106">
        <v>0</v>
      </c>
      <c r="AA56" s="106">
        <v>0</v>
      </c>
      <c r="AB56" s="106">
        <v>0</v>
      </c>
      <c r="AC56" s="106">
        <v>0</v>
      </c>
      <c r="AD56" s="106">
        <v>0</v>
      </c>
      <c r="AE56" s="106">
        <v>0</v>
      </c>
      <c r="AF56" s="108">
        <v>0</v>
      </c>
      <c r="AG56" s="108">
        <v>0</v>
      </c>
      <c r="AH56" s="108">
        <v>0</v>
      </c>
      <c r="AI56" s="108">
        <v>0</v>
      </c>
      <c r="AJ56" s="231"/>
      <c r="AK56" s="108">
        <v>0</v>
      </c>
      <c r="AL56" s="230">
        <f t="shared" si="204"/>
        <v>25</v>
      </c>
      <c r="AM56" s="230">
        <f t="shared" si="205"/>
        <v>285</v>
      </c>
      <c r="AN56" s="230">
        <f t="shared" si="206"/>
        <v>310</v>
      </c>
      <c r="AO56" s="109">
        <f t="shared" si="207"/>
        <v>0</v>
      </c>
      <c r="AP56" s="110">
        <f t="shared" si="380"/>
        <v>0</v>
      </c>
      <c r="AQ56" s="110">
        <f t="shared" si="208"/>
        <v>0</v>
      </c>
      <c r="AR56" s="110">
        <f t="shared" si="209"/>
        <v>0</v>
      </c>
      <c r="AS56" s="110">
        <f t="shared" si="210"/>
        <v>0</v>
      </c>
      <c r="AT56" s="110">
        <f t="shared" si="211"/>
        <v>0</v>
      </c>
      <c r="AU56" s="110">
        <f t="shared" si="212"/>
        <v>0</v>
      </c>
      <c r="AV56" s="110">
        <f t="shared" si="213"/>
        <v>0</v>
      </c>
      <c r="AW56" s="110">
        <f t="shared" si="214"/>
        <v>0</v>
      </c>
      <c r="AX56" s="110">
        <f t="shared" si="215"/>
        <v>0</v>
      </c>
      <c r="AY56" s="110">
        <f t="shared" si="216"/>
        <v>1400.3</v>
      </c>
      <c r="AZ56" s="110">
        <f t="shared" si="217"/>
        <v>1335.5</v>
      </c>
      <c r="BA56" s="110">
        <f t="shared" si="218"/>
        <v>849.4</v>
      </c>
      <c r="BB56" s="110">
        <f t="shared" si="219"/>
        <v>486.1</v>
      </c>
      <c r="BC56" s="110">
        <f t="shared" si="220"/>
        <v>64.8</v>
      </c>
      <c r="BD56" s="110">
        <f t="shared" si="221"/>
        <v>0</v>
      </c>
      <c r="BE56" s="110">
        <f t="shared" si="222"/>
        <v>0</v>
      </c>
      <c r="BF56" s="110">
        <f t="shared" si="223"/>
        <v>0</v>
      </c>
      <c r="BG56" s="110">
        <f t="shared" si="224"/>
        <v>0</v>
      </c>
      <c r="BH56" s="110">
        <f t="shared" si="225"/>
        <v>0</v>
      </c>
      <c r="BI56" s="110">
        <f t="shared" si="226"/>
        <v>0</v>
      </c>
      <c r="BJ56" s="110">
        <f t="shared" si="227"/>
        <v>0</v>
      </c>
      <c r="BK56" s="110">
        <f t="shared" si="228"/>
        <v>0</v>
      </c>
      <c r="BL56" s="110">
        <f t="shared" si="229"/>
        <v>0</v>
      </c>
      <c r="BM56" s="110">
        <f t="shared" si="230"/>
        <v>0</v>
      </c>
      <c r="BN56" s="110">
        <f t="shared" si="231"/>
        <v>0</v>
      </c>
      <c r="BO56" s="110">
        <f t="shared" si="232"/>
        <v>0</v>
      </c>
      <c r="BP56" s="110">
        <f t="shared" si="233"/>
        <v>0</v>
      </c>
      <c r="BQ56" s="110">
        <f t="shared" si="234"/>
        <v>0</v>
      </c>
      <c r="BR56" s="110">
        <f t="shared" si="235"/>
        <v>0</v>
      </c>
      <c r="BS56" s="110">
        <f t="shared" si="236"/>
        <v>12169.4</v>
      </c>
      <c r="BT56" s="110">
        <f t="shared" si="237"/>
        <v>11473.6</v>
      </c>
      <c r="BU56" s="110">
        <f t="shared" si="238"/>
        <v>7296.9</v>
      </c>
      <c r="BV56" s="110">
        <f t="shared" si="239"/>
        <v>4176.7</v>
      </c>
      <c r="BW56" s="110">
        <f t="shared" si="240"/>
        <v>695.8</v>
      </c>
      <c r="BX56" s="110"/>
      <c r="BY56" s="110">
        <f t="shared" si="241"/>
        <v>0</v>
      </c>
      <c r="BZ56" s="110">
        <f t="shared" si="242"/>
        <v>0</v>
      </c>
      <c r="CA56" s="110">
        <f t="shared" si="243"/>
        <v>0</v>
      </c>
      <c r="CB56" s="110">
        <f t="shared" si="244"/>
        <v>0</v>
      </c>
      <c r="CC56" s="110">
        <f t="shared" si="245"/>
        <v>0</v>
      </c>
      <c r="CD56" s="110">
        <f t="shared" si="246"/>
        <v>0</v>
      </c>
      <c r="CE56" s="110">
        <f t="shared" si="247"/>
        <v>0</v>
      </c>
      <c r="CF56" s="110">
        <f t="shared" si="248"/>
        <v>0</v>
      </c>
      <c r="CG56" s="110">
        <f t="shared" si="249"/>
        <v>0</v>
      </c>
      <c r="CH56" s="229">
        <f t="shared" si="250"/>
        <v>0</v>
      </c>
      <c r="CI56" s="110">
        <f t="shared" si="251"/>
        <v>0</v>
      </c>
      <c r="CJ56" s="110">
        <f t="shared" si="252"/>
        <v>0</v>
      </c>
      <c r="CK56" s="110">
        <f t="shared" si="253"/>
        <v>0</v>
      </c>
      <c r="CL56" s="110">
        <f t="shared" si="254"/>
        <v>0</v>
      </c>
      <c r="CM56" s="229">
        <f t="shared" si="255"/>
        <v>0</v>
      </c>
      <c r="CN56" s="110">
        <f t="shared" si="256"/>
        <v>0</v>
      </c>
      <c r="CO56" s="110">
        <f t="shared" si="257"/>
        <v>0</v>
      </c>
      <c r="CP56" s="110">
        <f t="shared" si="258"/>
        <v>0</v>
      </c>
      <c r="CQ56" s="110">
        <f t="shared" si="259"/>
        <v>0</v>
      </c>
      <c r="CR56" s="229">
        <f t="shared" si="260"/>
        <v>0</v>
      </c>
      <c r="CS56" s="110">
        <f t="shared" si="261"/>
        <v>0</v>
      </c>
      <c r="CT56" s="110">
        <f t="shared" si="262"/>
        <v>0</v>
      </c>
      <c r="CU56" s="110">
        <f t="shared" si="263"/>
        <v>0</v>
      </c>
      <c r="CV56" s="110">
        <f t="shared" si="264"/>
        <v>0</v>
      </c>
      <c r="CW56" s="229">
        <f t="shared" si="265"/>
        <v>0</v>
      </c>
      <c r="CX56" s="110">
        <f t="shared" si="266"/>
        <v>0</v>
      </c>
      <c r="CY56" s="110">
        <f t="shared" si="267"/>
        <v>0</v>
      </c>
      <c r="CZ56" s="110">
        <f t="shared" si="268"/>
        <v>0</v>
      </c>
      <c r="DA56" s="110">
        <f t="shared" si="269"/>
        <v>0</v>
      </c>
      <c r="DB56" s="110">
        <f t="shared" si="270"/>
        <v>0</v>
      </c>
      <c r="DC56" s="110">
        <f t="shared" si="271"/>
        <v>0</v>
      </c>
      <c r="DD56" s="110">
        <f t="shared" si="272"/>
        <v>0</v>
      </c>
      <c r="DE56" s="110">
        <f t="shared" si="273"/>
        <v>0</v>
      </c>
      <c r="DF56" s="110">
        <f t="shared" si="274"/>
        <v>0</v>
      </c>
      <c r="DG56" s="110">
        <f t="shared" si="275"/>
        <v>0</v>
      </c>
      <c r="DH56" s="110">
        <f t="shared" si="276"/>
        <v>4728.6000000000004</v>
      </c>
      <c r="DI56" s="110">
        <f t="shared" si="277"/>
        <v>4589.5</v>
      </c>
      <c r="DJ56" s="110">
        <f t="shared" si="278"/>
        <v>2918.8</v>
      </c>
      <c r="DK56" s="110">
        <f t="shared" si="279"/>
        <v>1670.7</v>
      </c>
      <c r="DL56" s="110">
        <f t="shared" si="280"/>
        <v>139.1</v>
      </c>
      <c r="DM56" s="110">
        <f t="shared" si="281"/>
        <v>0</v>
      </c>
      <c r="DN56" s="110">
        <f t="shared" si="282"/>
        <v>0</v>
      </c>
      <c r="DO56" s="110">
        <f t="shared" si="283"/>
        <v>0</v>
      </c>
      <c r="DP56" s="110">
        <f t="shared" si="284"/>
        <v>0</v>
      </c>
      <c r="DQ56" s="110">
        <f t="shared" si="285"/>
        <v>0</v>
      </c>
      <c r="DR56" s="110">
        <f t="shared" si="286"/>
        <v>0</v>
      </c>
      <c r="DS56" s="110">
        <f t="shared" si="287"/>
        <v>0</v>
      </c>
      <c r="DT56" s="110">
        <f t="shared" si="288"/>
        <v>0</v>
      </c>
      <c r="DU56" s="110">
        <f t="shared" si="289"/>
        <v>0</v>
      </c>
      <c r="DV56" s="110">
        <f t="shared" si="290"/>
        <v>0</v>
      </c>
      <c r="DW56" s="111">
        <f t="shared" si="291"/>
        <v>0</v>
      </c>
      <c r="DX56" s="112">
        <f t="shared" si="292"/>
        <v>0</v>
      </c>
      <c r="DY56" s="110">
        <f t="shared" si="293"/>
        <v>0</v>
      </c>
      <c r="DZ56" s="110">
        <f t="shared" si="294"/>
        <v>0</v>
      </c>
      <c r="EA56" s="112">
        <f t="shared" si="295"/>
        <v>0</v>
      </c>
      <c r="EB56" s="112">
        <f t="shared" si="296"/>
        <v>0</v>
      </c>
      <c r="EC56" s="112">
        <f t="shared" si="297"/>
        <v>0</v>
      </c>
      <c r="ED56" s="110">
        <f t="shared" si="298"/>
        <v>0</v>
      </c>
      <c r="EE56" s="110">
        <f t="shared" si="299"/>
        <v>0</v>
      </c>
      <c r="EF56" s="112">
        <f t="shared" si="300"/>
        <v>0</v>
      </c>
      <c r="EG56" s="112">
        <f t="shared" si="301"/>
        <v>0</v>
      </c>
      <c r="EH56" s="112">
        <f t="shared" si="302"/>
        <v>0</v>
      </c>
      <c r="EI56" s="110">
        <f t="shared" si="303"/>
        <v>0</v>
      </c>
      <c r="EJ56" s="110">
        <f t="shared" si="304"/>
        <v>0</v>
      </c>
      <c r="EK56" s="112">
        <f t="shared" si="305"/>
        <v>0</v>
      </c>
      <c r="EL56" s="112">
        <f t="shared" si="306"/>
        <v>0</v>
      </c>
      <c r="EM56" s="112">
        <f t="shared" si="307"/>
        <v>0</v>
      </c>
      <c r="EN56" s="110">
        <f t="shared" si="308"/>
        <v>0</v>
      </c>
      <c r="EO56" s="110">
        <f t="shared" si="309"/>
        <v>0</v>
      </c>
      <c r="EP56" s="112">
        <f t="shared" si="310"/>
        <v>0</v>
      </c>
      <c r="EQ56" s="112">
        <f t="shared" si="311"/>
        <v>0</v>
      </c>
      <c r="ER56" s="112">
        <f t="shared" si="312"/>
        <v>0</v>
      </c>
      <c r="ES56" s="110">
        <f t="shared" si="313"/>
        <v>0</v>
      </c>
      <c r="ET56" s="110">
        <f t="shared" si="314"/>
        <v>0</v>
      </c>
      <c r="EU56" s="112">
        <f t="shared" si="315"/>
        <v>0</v>
      </c>
      <c r="EV56" s="112">
        <f t="shared" si="316"/>
        <v>0</v>
      </c>
      <c r="EW56" s="112">
        <f t="shared" si="317"/>
        <v>0</v>
      </c>
      <c r="EX56" s="110">
        <f t="shared" si="318"/>
        <v>0</v>
      </c>
      <c r="EY56" s="110">
        <f t="shared" si="319"/>
        <v>0</v>
      </c>
      <c r="EZ56" s="112">
        <f t="shared" si="320"/>
        <v>0</v>
      </c>
      <c r="FA56" s="112">
        <f t="shared" si="321"/>
        <v>0</v>
      </c>
      <c r="FB56" s="112">
        <f t="shared" si="322"/>
        <v>0</v>
      </c>
      <c r="FC56" s="110">
        <f t="shared" si="323"/>
        <v>0</v>
      </c>
      <c r="FD56" s="110">
        <f t="shared" si="324"/>
        <v>0</v>
      </c>
      <c r="FE56" s="112">
        <f t="shared" si="325"/>
        <v>0</v>
      </c>
      <c r="FF56" s="112">
        <f t="shared" si="326"/>
        <v>0</v>
      </c>
      <c r="FG56" s="112">
        <f t="shared" si="327"/>
        <v>0</v>
      </c>
      <c r="FH56" s="110">
        <f t="shared" si="328"/>
        <v>0</v>
      </c>
      <c r="FI56" s="110">
        <f t="shared" si="329"/>
        <v>0</v>
      </c>
      <c r="FJ56" s="113">
        <f t="shared" si="330"/>
        <v>0</v>
      </c>
      <c r="FK56" s="228">
        <f t="shared" si="331"/>
        <v>0</v>
      </c>
      <c r="FL56" s="110">
        <f t="shared" si="332"/>
        <v>0</v>
      </c>
      <c r="FM56" s="110">
        <f t="shared" si="333"/>
        <v>0</v>
      </c>
      <c r="FN56" s="110">
        <f t="shared" si="334"/>
        <v>0</v>
      </c>
      <c r="FO56" s="110">
        <f t="shared" si="335"/>
        <v>0</v>
      </c>
      <c r="FP56" s="110">
        <f t="shared" si="336"/>
        <v>0</v>
      </c>
      <c r="FQ56" s="110">
        <f t="shared" si="337"/>
        <v>0</v>
      </c>
      <c r="FR56" s="110">
        <f t="shared" si="338"/>
        <v>0</v>
      </c>
      <c r="FS56" s="110">
        <f t="shared" si="339"/>
        <v>0</v>
      </c>
      <c r="FT56" s="110">
        <f t="shared" si="340"/>
        <v>0</v>
      </c>
      <c r="FU56" s="110">
        <f t="shared" si="341"/>
        <v>0</v>
      </c>
      <c r="FV56" s="110">
        <f t="shared" si="342"/>
        <v>0</v>
      </c>
      <c r="FW56" s="110">
        <f t="shared" si="343"/>
        <v>0</v>
      </c>
      <c r="FX56" s="110">
        <f t="shared" si="344"/>
        <v>0</v>
      </c>
      <c r="FY56" s="110">
        <f t="shared" si="345"/>
        <v>0</v>
      </c>
      <c r="FZ56" s="110">
        <f t="shared" si="346"/>
        <v>0</v>
      </c>
      <c r="GA56" s="110">
        <f t="shared" si="347"/>
        <v>0</v>
      </c>
      <c r="GB56" s="110">
        <f t="shared" si="348"/>
        <v>0</v>
      </c>
      <c r="GC56" s="110">
        <f t="shared" si="349"/>
        <v>0</v>
      </c>
      <c r="GD56" s="110">
        <f t="shared" si="350"/>
        <v>0</v>
      </c>
      <c r="GE56" s="110">
        <f t="shared" si="351"/>
        <v>0</v>
      </c>
      <c r="GF56" s="110">
        <f t="shared" si="352"/>
        <v>0</v>
      </c>
      <c r="GG56" s="110">
        <f t="shared" si="353"/>
        <v>0</v>
      </c>
      <c r="GH56" s="110">
        <f t="shared" si="354"/>
        <v>0</v>
      </c>
      <c r="GI56" s="110">
        <f t="shared" si="355"/>
        <v>0</v>
      </c>
      <c r="GJ56" s="110">
        <f t="shared" si="356"/>
        <v>0</v>
      </c>
      <c r="GK56" s="110">
        <f t="shared" si="357"/>
        <v>0</v>
      </c>
      <c r="GL56" s="110">
        <f t="shared" si="358"/>
        <v>0</v>
      </c>
      <c r="GM56" s="110">
        <f t="shared" si="359"/>
        <v>0</v>
      </c>
      <c r="GN56" s="110">
        <f t="shared" si="360"/>
        <v>0</v>
      </c>
      <c r="GO56" s="110">
        <f t="shared" si="361"/>
        <v>0</v>
      </c>
      <c r="GP56" s="110">
        <f t="shared" si="362"/>
        <v>0</v>
      </c>
      <c r="GQ56" s="110">
        <f t="shared" si="363"/>
        <v>0</v>
      </c>
      <c r="GR56" s="110">
        <f t="shared" si="364"/>
        <v>0</v>
      </c>
      <c r="GS56" s="110">
        <f t="shared" si="365"/>
        <v>0</v>
      </c>
      <c r="GT56" s="110">
        <f t="shared" si="366"/>
        <v>0</v>
      </c>
      <c r="GU56" s="110">
        <f t="shared" si="367"/>
        <v>0</v>
      </c>
      <c r="GV56" s="110">
        <f t="shared" si="368"/>
        <v>0</v>
      </c>
      <c r="GW56" s="110">
        <f t="shared" si="369"/>
        <v>0</v>
      </c>
      <c r="GX56" s="110">
        <f t="shared" si="370"/>
        <v>0</v>
      </c>
      <c r="GY56" s="227">
        <f t="shared" si="371"/>
        <v>18298.3</v>
      </c>
      <c r="GZ56" s="226">
        <f t="shared" si="372"/>
        <v>17398.599999999999</v>
      </c>
      <c r="HA56" s="226">
        <f t="shared" si="373"/>
        <v>11065.1</v>
      </c>
      <c r="HB56" s="226">
        <f t="shared" si="374"/>
        <v>6333.5</v>
      </c>
      <c r="HC56" s="226">
        <f t="shared" si="375"/>
        <v>36.4</v>
      </c>
      <c r="HD56" s="226">
        <f t="shared" si="376"/>
        <v>899.7</v>
      </c>
      <c r="HE56" s="115">
        <f t="shared" si="377"/>
        <v>310</v>
      </c>
      <c r="HF56" s="174">
        <v>295</v>
      </c>
      <c r="HG56" s="225">
        <f t="shared" si="191"/>
        <v>15</v>
      </c>
      <c r="HH56" s="252">
        <v>36.24</v>
      </c>
      <c r="HI56" s="224">
        <v>69.2</v>
      </c>
      <c r="HJ56" s="221">
        <f t="shared" si="192"/>
        <v>18298.3</v>
      </c>
      <c r="HK56" s="221">
        <f t="shared" si="193"/>
        <v>18367.5</v>
      </c>
      <c r="HL56" s="223">
        <f t="shared" si="194"/>
        <v>11134.3</v>
      </c>
      <c r="HM56" s="221">
        <f t="shared" si="378"/>
        <v>8551.7000000000007</v>
      </c>
      <c r="HN56" s="252">
        <v>28</v>
      </c>
      <c r="HO56" s="221">
        <f t="shared" si="195"/>
        <v>25451.5</v>
      </c>
      <c r="HP56" s="114">
        <v>17105.5</v>
      </c>
      <c r="HQ56" s="114">
        <v>413.8</v>
      </c>
      <c r="HR56" s="114">
        <f t="shared" si="379"/>
        <v>16691.7</v>
      </c>
      <c r="HS56" s="220">
        <f t="shared" si="196"/>
        <v>1262</v>
      </c>
      <c r="HT56" s="220">
        <f t="shared" si="197"/>
        <v>-344.6</v>
      </c>
      <c r="HU56" s="220">
        <f t="shared" si="198"/>
        <v>1606.6</v>
      </c>
      <c r="HV56" s="210">
        <f t="shared" si="199"/>
        <v>0</v>
      </c>
      <c r="HW56" s="251"/>
      <c r="HX56" s="251">
        <v>-300</v>
      </c>
      <c r="HY56" s="221">
        <f t="shared" si="200"/>
        <v>18067.5</v>
      </c>
      <c r="HZ56" s="220">
        <f t="shared" si="201"/>
        <v>962</v>
      </c>
      <c r="IA56" s="221">
        <f t="shared" si="202"/>
        <v>8056.6</v>
      </c>
      <c r="IB56" s="221">
        <f t="shared" si="203"/>
        <v>23978</v>
      </c>
    </row>
    <row r="57" spans="1:236">
      <c r="A57" s="105" t="s">
        <v>167</v>
      </c>
      <c r="B57" s="105"/>
      <c r="C57" s="105"/>
      <c r="D57" s="232">
        <v>0</v>
      </c>
      <c r="E57" s="232">
        <v>0</v>
      </c>
      <c r="F57" s="231">
        <v>40</v>
      </c>
      <c r="G57" s="106">
        <v>0</v>
      </c>
      <c r="H57" s="231"/>
      <c r="I57" s="232">
        <v>0</v>
      </c>
      <c r="J57" s="231">
        <v>248</v>
      </c>
      <c r="K57" s="106">
        <v>0</v>
      </c>
      <c r="L57" s="231"/>
      <c r="M57" s="231"/>
      <c r="N57" s="231"/>
      <c r="O57" s="232">
        <v>0</v>
      </c>
      <c r="P57" s="106">
        <v>0</v>
      </c>
      <c r="Q57" s="231"/>
      <c r="R57" s="106">
        <v>0</v>
      </c>
      <c r="S57" s="231"/>
      <c r="T57" s="231"/>
      <c r="U57" s="231"/>
      <c r="V57" s="107">
        <v>0</v>
      </c>
      <c r="W57" s="119">
        <v>0</v>
      </c>
      <c r="X57" s="119">
        <v>0</v>
      </c>
      <c r="Y57" s="106">
        <v>0</v>
      </c>
      <c r="Z57" s="106">
        <v>0</v>
      </c>
      <c r="AA57" s="106">
        <v>0</v>
      </c>
      <c r="AB57" s="106">
        <v>0</v>
      </c>
      <c r="AC57" s="106">
        <v>0</v>
      </c>
      <c r="AD57" s="106">
        <v>0</v>
      </c>
      <c r="AE57" s="106">
        <v>0</v>
      </c>
      <c r="AF57" s="108">
        <v>0</v>
      </c>
      <c r="AG57" s="108">
        <v>0</v>
      </c>
      <c r="AH57" s="108">
        <v>0</v>
      </c>
      <c r="AI57" s="108">
        <v>0</v>
      </c>
      <c r="AJ57" s="231">
        <v>19</v>
      </c>
      <c r="AK57" s="108">
        <v>0</v>
      </c>
      <c r="AL57" s="230">
        <f t="shared" si="204"/>
        <v>40</v>
      </c>
      <c r="AM57" s="230">
        <f t="shared" si="205"/>
        <v>267</v>
      </c>
      <c r="AN57" s="230">
        <f t="shared" si="206"/>
        <v>307</v>
      </c>
      <c r="AO57" s="109">
        <f t="shared" si="207"/>
        <v>0</v>
      </c>
      <c r="AP57" s="110">
        <f t="shared" si="380"/>
        <v>0</v>
      </c>
      <c r="AQ57" s="110">
        <f t="shared" si="208"/>
        <v>0</v>
      </c>
      <c r="AR57" s="110">
        <f t="shared" si="209"/>
        <v>0</v>
      </c>
      <c r="AS57" s="110">
        <f t="shared" si="210"/>
        <v>0</v>
      </c>
      <c r="AT57" s="110">
        <f t="shared" si="211"/>
        <v>0</v>
      </c>
      <c r="AU57" s="110">
        <f t="shared" si="212"/>
        <v>0</v>
      </c>
      <c r="AV57" s="110">
        <f t="shared" si="213"/>
        <v>0</v>
      </c>
      <c r="AW57" s="110">
        <f t="shared" si="214"/>
        <v>0</v>
      </c>
      <c r="AX57" s="110">
        <f t="shared" si="215"/>
        <v>0</v>
      </c>
      <c r="AY57" s="110">
        <f t="shared" si="216"/>
        <v>2240.5</v>
      </c>
      <c r="AZ57" s="110">
        <f t="shared" si="217"/>
        <v>2136.8000000000002</v>
      </c>
      <c r="BA57" s="110">
        <f t="shared" si="218"/>
        <v>1359</v>
      </c>
      <c r="BB57" s="110">
        <f t="shared" si="219"/>
        <v>777.8</v>
      </c>
      <c r="BC57" s="110">
        <f t="shared" si="220"/>
        <v>103.7</v>
      </c>
      <c r="BD57" s="110">
        <f t="shared" si="221"/>
        <v>0</v>
      </c>
      <c r="BE57" s="110">
        <f t="shared" si="222"/>
        <v>0</v>
      </c>
      <c r="BF57" s="110">
        <f t="shared" si="223"/>
        <v>0</v>
      </c>
      <c r="BG57" s="110">
        <f t="shared" si="224"/>
        <v>0</v>
      </c>
      <c r="BH57" s="110">
        <f t="shared" si="225"/>
        <v>0</v>
      </c>
      <c r="BI57" s="110">
        <f t="shared" si="226"/>
        <v>0</v>
      </c>
      <c r="BJ57" s="110">
        <f t="shared" si="227"/>
        <v>0</v>
      </c>
      <c r="BK57" s="110">
        <f t="shared" si="228"/>
        <v>0</v>
      </c>
      <c r="BL57" s="110">
        <f t="shared" si="229"/>
        <v>0</v>
      </c>
      <c r="BM57" s="110">
        <f t="shared" si="230"/>
        <v>0</v>
      </c>
      <c r="BN57" s="110">
        <f t="shared" si="231"/>
        <v>0</v>
      </c>
      <c r="BO57" s="110">
        <f t="shared" si="232"/>
        <v>0</v>
      </c>
      <c r="BP57" s="110">
        <f t="shared" si="233"/>
        <v>0</v>
      </c>
      <c r="BQ57" s="110">
        <f t="shared" si="234"/>
        <v>0</v>
      </c>
      <c r="BR57" s="110">
        <f t="shared" si="235"/>
        <v>0</v>
      </c>
      <c r="BS57" s="110">
        <f t="shared" si="236"/>
        <v>12218.7</v>
      </c>
      <c r="BT57" s="110">
        <f t="shared" si="237"/>
        <v>11520.1</v>
      </c>
      <c r="BU57" s="110">
        <f t="shared" si="238"/>
        <v>7326.4</v>
      </c>
      <c r="BV57" s="110">
        <f t="shared" si="239"/>
        <v>4193.7</v>
      </c>
      <c r="BW57" s="110">
        <f t="shared" si="240"/>
        <v>698.6</v>
      </c>
      <c r="BX57" s="110"/>
      <c r="BY57" s="110">
        <f t="shared" si="241"/>
        <v>0</v>
      </c>
      <c r="BZ57" s="110">
        <f t="shared" si="242"/>
        <v>0</v>
      </c>
      <c r="CA57" s="110">
        <f t="shared" si="243"/>
        <v>0</v>
      </c>
      <c r="CB57" s="110">
        <f t="shared" si="244"/>
        <v>0</v>
      </c>
      <c r="CC57" s="110">
        <f t="shared" si="245"/>
        <v>0</v>
      </c>
      <c r="CD57" s="110">
        <f t="shared" si="246"/>
        <v>0</v>
      </c>
      <c r="CE57" s="110">
        <f t="shared" si="247"/>
        <v>0</v>
      </c>
      <c r="CF57" s="110">
        <f t="shared" si="248"/>
        <v>0</v>
      </c>
      <c r="CG57" s="110">
        <f t="shared" si="249"/>
        <v>0</v>
      </c>
      <c r="CH57" s="229">
        <f t="shared" si="250"/>
        <v>0</v>
      </c>
      <c r="CI57" s="110">
        <f t="shared" si="251"/>
        <v>0</v>
      </c>
      <c r="CJ57" s="110">
        <f t="shared" si="252"/>
        <v>0</v>
      </c>
      <c r="CK57" s="110">
        <f t="shared" si="253"/>
        <v>0</v>
      </c>
      <c r="CL57" s="110">
        <f t="shared" si="254"/>
        <v>0</v>
      </c>
      <c r="CM57" s="229">
        <f t="shared" si="255"/>
        <v>0</v>
      </c>
      <c r="CN57" s="110">
        <f t="shared" si="256"/>
        <v>0</v>
      </c>
      <c r="CO57" s="110">
        <f t="shared" si="257"/>
        <v>0</v>
      </c>
      <c r="CP57" s="110">
        <f t="shared" si="258"/>
        <v>0</v>
      </c>
      <c r="CQ57" s="110">
        <f t="shared" si="259"/>
        <v>0</v>
      </c>
      <c r="CR57" s="229">
        <f t="shared" si="260"/>
        <v>0</v>
      </c>
      <c r="CS57" s="110">
        <f t="shared" si="261"/>
        <v>0</v>
      </c>
      <c r="CT57" s="110">
        <f t="shared" si="262"/>
        <v>0</v>
      </c>
      <c r="CU57" s="110">
        <f t="shared" si="263"/>
        <v>0</v>
      </c>
      <c r="CV57" s="110">
        <f t="shared" si="264"/>
        <v>0</v>
      </c>
      <c r="CW57" s="229">
        <f t="shared" si="265"/>
        <v>0</v>
      </c>
      <c r="CX57" s="110">
        <f t="shared" si="266"/>
        <v>0</v>
      </c>
      <c r="CY57" s="110">
        <f t="shared" si="267"/>
        <v>0</v>
      </c>
      <c r="CZ57" s="110">
        <f t="shared" si="268"/>
        <v>0</v>
      </c>
      <c r="DA57" s="110">
        <f t="shared" si="269"/>
        <v>0</v>
      </c>
      <c r="DB57" s="110">
        <f t="shared" si="270"/>
        <v>0</v>
      </c>
      <c r="DC57" s="110">
        <f t="shared" si="271"/>
        <v>0</v>
      </c>
      <c r="DD57" s="110">
        <f t="shared" si="272"/>
        <v>0</v>
      </c>
      <c r="DE57" s="110">
        <f t="shared" si="273"/>
        <v>0</v>
      </c>
      <c r="DF57" s="110">
        <f t="shared" si="274"/>
        <v>0</v>
      </c>
      <c r="DG57" s="110">
        <f t="shared" si="275"/>
        <v>0</v>
      </c>
      <c r="DH57" s="110">
        <f t="shared" si="276"/>
        <v>0</v>
      </c>
      <c r="DI57" s="110">
        <f t="shared" si="277"/>
        <v>0</v>
      </c>
      <c r="DJ57" s="110">
        <f t="shared" si="278"/>
        <v>0</v>
      </c>
      <c r="DK57" s="110">
        <f t="shared" si="279"/>
        <v>0</v>
      </c>
      <c r="DL57" s="110">
        <f t="shared" si="280"/>
        <v>0</v>
      </c>
      <c r="DM57" s="110">
        <f t="shared" si="281"/>
        <v>0</v>
      </c>
      <c r="DN57" s="110">
        <f t="shared" si="282"/>
        <v>0</v>
      </c>
      <c r="DO57" s="110">
        <f t="shared" si="283"/>
        <v>0</v>
      </c>
      <c r="DP57" s="110">
        <f t="shared" si="284"/>
        <v>0</v>
      </c>
      <c r="DQ57" s="110">
        <f t="shared" si="285"/>
        <v>0</v>
      </c>
      <c r="DR57" s="110">
        <f t="shared" si="286"/>
        <v>0</v>
      </c>
      <c r="DS57" s="110">
        <f t="shared" si="287"/>
        <v>0</v>
      </c>
      <c r="DT57" s="110">
        <f t="shared" si="288"/>
        <v>0</v>
      </c>
      <c r="DU57" s="110">
        <f t="shared" si="289"/>
        <v>0</v>
      </c>
      <c r="DV57" s="110">
        <f t="shared" si="290"/>
        <v>0</v>
      </c>
      <c r="DW57" s="111">
        <f t="shared" si="291"/>
        <v>0</v>
      </c>
      <c r="DX57" s="112">
        <f t="shared" si="292"/>
        <v>0</v>
      </c>
      <c r="DY57" s="110">
        <f t="shared" si="293"/>
        <v>0</v>
      </c>
      <c r="DZ57" s="110">
        <f t="shared" si="294"/>
        <v>0</v>
      </c>
      <c r="EA57" s="112">
        <f t="shared" si="295"/>
        <v>0</v>
      </c>
      <c r="EB57" s="112">
        <f t="shared" si="296"/>
        <v>0</v>
      </c>
      <c r="EC57" s="112">
        <f t="shared" si="297"/>
        <v>0</v>
      </c>
      <c r="ED57" s="110">
        <f t="shared" si="298"/>
        <v>0</v>
      </c>
      <c r="EE57" s="110">
        <f t="shared" si="299"/>
        <v>0</v>
      </c>
      <c r="EF57" s="112">
        <f t="shared" si="300"/>
        <v>0</v>
      </c>
      <c r="EG57" s="112">
        <f t="shared" si="301"/>
        <v>0</v>
      </c>
      <c r="EH57" s="112">
        <f t="shared" si="302"/>
        <v>0</v>
      </c>
      <c r="EI57" s="110">
        <f t="shared" si="303"/>
        <v>0</v>
      </c>
      <c r="EJ57" s="110">
        <f t="shared" si="304"/>
        <v>0</v>
      </c>
      <c r="EK57" s="112">
        <f t="shared" si="305"/>
        <v>0</v>
      </c>
      <c r="EL57" s="112">
        <f t="shared" si="306"/>
        <v>0</v>
      </c>
      <c r="EM57" s="112">
        <f t="shared" si="307"/>
        <v>0</v>
      </c>
      <c r="EN57" s="110">
        <f t="shared" si="308"/>
        <v>0</v>
      </c>
      <c r="EO57" s="110">
        <f t="shared" si="309"/>
        <v>0</v>
      </c>
      <c r="EP57" s="112">
        <f t="shared" si="310"/>
        <v>0</v>
      </c>
      <c r="EQ57" s="112">
        <f t="shared" si="311"/>
        <v>0</v>
      </c>
      <c r="ER57" s="112">
        <f t="shared" si="312"/>
        <v>0</v>
      </c>
      <c r="ES57" s="110">
        <f t="shared" si="313"/>
        <v>0</v>
      </c>
      <c r="ET57" s="110">
        <f t="shared" si="314"/>
        <v>0</v>
      </c>
      <c r="EU57" s="112">
        <f t="shared" si="315"/>
        <v>0</v>
      </c>
      <c r="EV57" s="112">
        <f t="shared" si="316"/>
        <v>0</v>
      </c>
      <c r="EW57" s="112">
        <f t="shared" si="317"/>
        <v>0</v>
      </c>
      <c r="EX57" s="110">
        <f t="shared" si="318"/>
        <v>0</v>
      </c>
      <c r="EY57" s="110">
        <f t="shared" si="319"/>
        <v>0</v>
      </c>
      <c r="EZ57" s="112">
        <f t="shared" si="320"/>
        <v>0</v>
      </c>
      <c r="FA57" s="112">
        <f t="shared" si="321"/>
        <v>0</v>
      </c>
      <c r="FB57" s="112">
        <f t="shared" si="322"/>
        <v>0</v>
      </c>
      <c r="FC57" s="110">
        <f t="shared" si="323"/>
        <v>0</v>
      </c>
      <c r="FD57" s="110">
        <f t="shared" si="324"/>
        <v>0</v>
      </c>
      <c r="FE57" s="112">
        <f t="shared" si="325"/>
        <v>0</v>
      </c>
      <c r="FF57" s="112">
        <f t="shared" si="326"/>
        <v>0</v>
      </c>
      <c r="FG57" s="112">
        <f t="shared" si="327"/>
        <v>0</v>
      </c>
      <c r="FH57" s="110">
        <f t="shared" si="328"/>
        <v>0</v>
      </c>
      <c r="FI57" s="110">
        <f t="shared" si="329"/>
        <v>0</v>
      </c>
      <c r="FJ57" s="113">
        <f t="shared" si="330"/>
        <v>0</v>
      </c>
      <c r="FK57" s="228">
        <f t="shared" si="331"/>
        <v>0</v>
      </c>
      <c r="FL57" s="110">
        <f t="shared" si="332"/>
        <v>0</v>
      </c>
      <c r="FM57" s="110">
        <f t="shared" si="333"/>
        <v>0</v>
      </c>
      <c r="FN57" s="110">
        <f t="shared" si="334"/>
        <v>0</v>
      </c>
      <c r="FO57" s="110">
        <f t="shared" si="335"/>
        <v>0</v>
      </c>
      <c r="FP57" s="110">
        <f t="shared" si="336"/>
        <v>0</v>
      </c>
      <c r="FQ57" s="110">
        <f t="shared" si="337"/>
        <v>0</v>
      </c>
      <c r="FR57" s="110">
        <f t="shared" si="338"/>
        <v>0</v>
      </c>
      <c r="FS57" s="110">
        <f t="shared" si="339"/>
        <v>0</v>
      </c>
      <c r="FT57" s="110">
        <f t="shared" si="340"/>
        <v>0</v>
      </c>
      <c r="FU57" s="110">
        <f t="shared" si="341"/>
        <v>0</v>
      </c>
      <c r="FV57" s="110">
        <f t="shared" si="342"/>
        <v>0</v>
      </c>
      <c r="FW57" s="110">
        <f t="shared" si="343"/>
        <v>0</v>
      </c>
      <c r="FX57" s="110">
        <f t="shared" si="344"/>
        <v>0</v>
      </c>
      <c r="FY57" s="110">
        <f t="shared" si="345"/>
        <v>0</v>
      </c>
      <c r="FZ57" s="110">
        <f t="shared" si="346"/>
        <v>0</v>
      </c>
      <c r="GA57" s="110">
        <f t="shared" si="347"/>
        <v>0</v>
      </c>
      <c r="GB57" s="110">
        <f t="shared" si="348"/>
        <v>0</v>
      </c>
      <c r="GC57" s="110">
        <f t="shared" si="349"/>
        <v>0</v>
      </c>
      <c r="GD57" s="110">
        <f t="shared" si="350"/>
        <v>0</v>
      </c>
      <c r="GE57" s="110">
        <f t="shared" si="351"/>
        <v>0</v>
      </c>
      <c r="GF57" s="110">
        <f t="shared" si="352"/>
        <v>0</v>
      </c>
      <c r="GG57" s="110">
        <f t="shared" si="353"/>
        <v>0</v>
      </c>
      <c r="GH57" s="110">
        <f t="shared" si="354"/>
        <v>0</v>
      </c>
      <c r="GI57" s="110">
        <f t="shared" si="355"/>
        <v>0</v>
      </c>
      <c r="GJ57" s="110">
        <f t="shared" si="356"/>
        <v>0</v>
      </c>
      <c r="GK57" s="110">
        <f t="shared" si="357"/>
        <v>0</v>
      </c>
      <c r="GL57" s="110">
        <f t="shared" si="358"/>
        <v>0</v>
      </c>
      <c r="GM57" s="110">
        <f t="shared" si="359"/>
        <v>0</v>
      </c>
      <c r="GN57" s="110">
        <f t="shared" si="360"/>
        <v>0</v>
      </c>
      <c r="GO57" s="110">
        <f t="shared" si="361"/>
        <v>1076.5</v>
      </c>
      <c r="GP57" s="110">
        <f t="shared" si="362"/>
        <v>1015</v>
      </c>
      <c r="GQ57" s="110">
        <f t="shared" si="363"/>
        <v>645.5</v>
      </c>
      <c r="GR57" s="110">
        <f t="shared" si="364"/>
        <v>369.5</v>
      </c>
      <c r="GS57" s="110">
        <f t="shared" si="365"/>
        <v>61.5</v>
      </c>
      <c r="GT57" s="110">
        <f t="shared" si="366"/>
        <v>0</v>
      </c>
      <c r="GU57" s="110">
        <f t="shared" si="367"/>
        <v>0</v>
      </c>
      <c r="GV57" s="110">
        <f t="shared" si="368"/>
        <v>0</v>
      </c>
      <c r="GW57" s="110">
        <f t="shared" si="369"/>
        <v>0</v>
      </c>
      <c r="GX57" s="110">
        <f t="shared" si="370"/>
        <v>0</v>
      </c>
      <c r="GY57" s="227">
        <f t="shared" si="371"/>
        <v>15535.7</v>
      </c>
      <c r="GZ57" s="226">
        <f t="shared" si="372"/>
        <v>14671.9</v>
      </c>
      <c r="HA57" s="226">
        <f t="shared" si="373"/>
        <v>9330.9</v>
      </c>
      <c r="HB57" s="226">
        <f t="shared" si="374"/>
        <v>5341</v>
      </c>
      <c r="HC57" s="226">
        <f t="shared" si="375"/>
        <v>36.4</v>
      </c>
      <c r="HD57" s="226">
        <f t="shared" si="376"/>
        <v>863.8</v>
      </c>
      <c r="HE57" s="115">
        <f t="shared" si="377"/>
        <v>307</v>
      </c>
      <c r="HF57" s="174">
        <v>319</v>
      </c>
      <c r="HG57" s="225">
        <f t="shared" si="191"/>
        <v>-12</v>
      </c>
      <c r="HH57" s="252">
        <v>30.18</v>
      </c>
      <c r="HI57" s="224">
        <v>57.6</v>
      </c>
      <c r="HJ57" s="221">
        <f t="shared" si="192"/>
        <v>15535.7</v>
      </c>
      <c r="HK57" s="221">
        <f t="shared" si="193"/>
        <v>15593.3</v>
      </c>
      <c r="HL57" s="223">
        <f t="shared" si="194"/>
        <v>9388.5</v>
      </c>
      <c r="HM57" s="221">
        <f t="shared" si="378"/>
        <v>7210.8</v>
      </c>
      <c r="HN57" s="252">
        <v>25.8</v>
      </c>
      <c r="HO57" s="221">
        <f t="shared" si="195"/>
        <v>23290.7</v>
      </c>
      <c r="HP57" s="114">
        <v>16220.6</v>
      </c>
      <c r="HQ57" s="114">
        <v>344.6</v>
      </c>
      <c r="HR57" s="114">
        <f t="shared" si="379"/>
        <v>15876</v>
      </c>
      <c r="HS57" s="220">
        <f t="shared" si="196"/>
        <v>-627.29999999999995</v>
      </c>
      <c r="HT57" s="220">
        <f t="shared" si="197"/>
        <v>-287</v>
      </c>
      <c r="HU57" s="220">
        <f t="shared" si="198"/>
        <v>-340.3</v>
      </c>
      <c r="HV57" s="210">
        <f t="shared" si="199"/>
        <v>0</v>
      </c>
      <c r="HW57" s="251"/>
      <c r="HX57" s="251"/>
      <c r="HY57" s="221">
        <f t="shared" si="200"/>
        <v>15593.3</v>
      </c>
      <c r="HZ57" s="220">
        <f t="shared" si="201"/>
        <v>-627.29999999999995</v>
      </c>
      <c r="IA57" s="221">
        <f t="shared" si="202"/>
        <v>6990.4</v>
      </c>
      <c r="IB57" s="221">
        <f t="shared" si="203"/>
        <v>22578.799999999999</v>
      </c>
    </row>
    <row r="58" spans="1:236">
      <c r="A58" s="105" t="s">
        <v>168</v>
      </c>
      <c r="B58" s="105"/>
      <c r="C58" s="105"/>
      <c r="D58" s="232">
        <v>0</v>
      </c>
      <c r="E58" s="232">
        <v>0</v>
      </c>
      <c r="F58" s="231">
        <v>24</v>
      </c>
      <c r="G58" s="106">
        <v>0</v>
      </c>
      <c r="H58" s="231"/>
      <c r="I58" s="232">
        <v>0</v>
      </c>
      <c r="J58" s="231">
        <v>144</v>
      </c>
      <c r="K58" s="106">
        <v>0</v>
      </c>
      <c r="L58" s="231"/>
      <c r="M58" s="231"/>
      <c r="N58" s="231"/>
      <c r="O58" s="232">
        <v>0</v>
      </c>
      <c r="P58" s="106">
        <v>0</v>
      </c>
      <c r="Q58" s="231"/>
      <c r="R58" s="106">
        <v>0</v>
      </c>
      <c r="S58" s="231"/>
      <c r="T58" s="231"/>
      <c r="U58" s="231"/>
      <c r="V58" s="107">
        <v>0</v>
      </c>
      <c r="W58" s="119">
        <v>0</v>
      </c>
      <c r="X58" s="119">
        <v>0</v>
      </c>
      <c r="Y58" s="106">
        <v>0</v>
      </c>
      <c r="Z58" s="106">
        <v>0</v>
      </c>
      <c r="AA58" s="106">
        <v>0</v>
      </c>
      <c r="AB58" s="106">
        <v>0</v>
      </c>
      <c r="AC58" s="106">
        <v>0</v>
      </c>
      <c r="AD58" s="106">
        <v>0</v>
      </c>
      <c r="AE58" s="106">
        <v>0</v>
      </c>
      <c r="AF58" s="108">
        <v>0</v>
      </c>
      <c r="AG58" s="108">
        <v>0</v>
      </c>
      <c r="AH58" s="108">
        <v>0</v>
      </c>
      <c r="AI58" s="108">
        <v>0</v>
      </c>
      <c r="AJ58" s="231"/>
      <c r="AK58" s="108">
        <v>0</v>
      </c>
      <c r="AL58" s="230">
        <f t="shared" si="204"/>
        <v>24</v>
      </c>
      <c r="AM58" s="230">
        <f t="shared" si="205"/>
        <v>144</v>
      </c>
      <c r="AN58" s="230">
        <f t="shared" si="206"/>
        <v>168</v>
      </c>
      <c r="AO58" s="109">
        <f t="shared" si="207"/>
        <v>0</v>
      </c>
      <c r="AP58" s="110">
        <f t="shared" si="380"/>
        <v>0</v>
      </c>
      <c r="AQ58" s="110">
        <f t="shared" si="208"/>
        <v>0</v>
      </c>
      <c r="AR58" s="110">
        <f t="shared" si="209"/>
        <v>0</v>
      </c>
      <c r="AS58" s="110">
        <f t="shared" si="210"/>
        <v>0</v>
      </c>
      <c r="AT58" s="110">
        <f t="shared" si="211"/>
        <v>0</v>
      </c>
      <c r="AU58" s="110">
        <f t="shared" si="212"/>
        <v>0</v>
      </c>
      <c r="AV58" s="110">
        <f t="shared" si="213"/>
        <v>0</v>
      </c>
      <c r="AW58" s="110">
        <f t="shared" si="214"/>
        <v>0</v>
      </c>
      <c r="AX58" s="110">
        <f t="shared" si="215"/>
        <v>0</v>
      </c>
      <c r="AY58" s="110">
        <f t="shared" si="216"/>
        <v>1344.3</v>
      </c>
      <c r="AZ58" s="110">
        <f t="shared" si="217"/>
        <v>1282.0999999999999</v>
      </c>
      <c r="BA58" s="110">
        <f t="shared" si="218"/>
        <v>815.4</v>
      </c>
      <c r="BB58" s="110">
        <f t="shared" si="219"/>
        <v>466.7</v>
      </c>
      <c r="BC58" s="110">
        <f t="shared" si="220"/>
        <v>62.2</v>
      </c>
      <c r="BD58" s="110">
        <f t="shared" si="221"/>
        <v>0</v>
      </c>
      <c r="BE58" s="110">
        <f t="shared" si="222"/>
        <v>0</v>
      </c>
      <c r="BF58" s="110">
        <f t="shared" si="223"/>
        <v>0</v>
      </c>
      <c r="BG58" s="110">
        <f t="shared" si="224"/>
        <v>0</v>
      </c>
      <c r="BH58" s="110">
        <f t="shared" si="225"/>
        <v>0</v>
      </c>
      <c r="BI58" s="110">
        <f t="shared" si="226"/>
        <v>0</v>
      </c>
      <c r="BJ58" s="110">
        <f t="shared" si="227"/>
        <v>0</v>
      </c>
      <c r="BK58" s="110">
        <f t="shared" si="228"/>
        <v>0</v>
      </c>
      <c r="BL58" s="110">
        <f t="shared" si="229"/>
        <v>0</v>
      </c>
      <c r="BM58" s="110">
        <f t="shared" si="230"/>
        <v>0</v>
      </c>
      <c r="BN58" s="110">
        <f t="shared" si="231"/>
        <v>0</v>
      </c>
      <c r="BO58" s="110">
        <f t="shared" si="232"/>
        <v>0</v>
      </c>
      <c r="BP58" s="110">
        <f t="shared" si="233"/>
        <v>0</v>
      </c>
      <c r="BQ58" s="110">
        <f t="shared" si="234"/>
        <v>0</v>
      </c>
      <c r="BR58" s="110">
        <f t="shared" si="235"/>
        <v>0</v>
      </c>
      <c r="BS58" s="110">
        <f t="shared" si="236"/>
        <v>7094.7</v>
      </c>
      <c r="BT58" s="110">
        <f t="shared" si="237"/>
        <v>6689.1</v>
      </c>
      <c r="BU58" s="110">
        <f t="shared" si="238"/>
        <v>4254</v>
      </c>
      <c r="BV58" s="110">
        <f t="shared" si="239"/>
        <v>2435.1</v>
      </c>
      <c r="BW58" s="110">
        <f t="shared" si="240"/>
        <v>405.6</v>
      </c>
      <c r="BX58" s="110"/>
      <c r="BY58" s="110">
        <f t="shared" si="241"/>
        <v>0</v>
      </c>
      <c r="BZ58" s="110">
        <f t="shared" si="242"/>
        <v>0</v>
      </c>
      <c r="CA58" s="110">
        <f t="shared" si="243"/>
        <v>0</v>
      </c>
      <c r="CB58" s="110">
        <f t="shared" si="244"/>
        <v>0</v>
      </c>
      <c r="CC58" s="110">
        <f t="shared" si="245"/>
        <v>0</v>
      </c>
      <c r="CD58" s="110">
        <f t="shared" si="246"/>
        <v>0</v>
      </c>
      <c r="CE58" s="110">
        <f t="shared" si="247"/>
        <v>0</v>
      </c>
      <c r="CF58" s="110">
        <f t="shared" si="248"/>
        <v>0</v>
      </c>
      <c r="CG58" s="110">
        <f t="shared" si="249"/>
        <v>0</v>
      </c>
      <c r="CH58" s="229">
        <f t="shared" si="250"/>
        <v>0</v>
      </c>
      <c r="CI58" s="110">
        <f t="shared" si="251"/>
        <v>0</v>
      </c>
      <c r="CJ58" s="110">
        <f t="shared" si="252"/>
        <v>0</v>
      </c>
      <c r="CK58" s="110">
        <f t="shared" si="253"/>
        <v>0</v>
      </c>
      <c r="CL58" s="110">
        <f t="shared" si="254"/>
        <v>0</v>
      </c>
      <c r="CM58" s="229">
        <f t="shared" si="255"/>
        <v>0</v>
      </c>
      <c r="CN58" s="110">
        <f t="shared" si="256"/>
        <v>0</v>
      </c>
      <c r="CO58" s="110">
        <f t="shared" si="257"/>
        <v>0</v>
      </c>
      <c r="CP58" s="110">
        <f t="shared" si="258"/>
        <v>0</v>
      </c>
      <c r="CQ58" s="110">
        <f t="shared" si="259"/>
        <v>0</v>
      </c>
      <c r="CR58" s="229">
        <f t="shared" si="260"/>
        <v>0</v>
      </c>
      <c r="CS58" s="110">
        <f t="shared" si="261"/>
        <v>0</v>
      </c>
      <c r="CT58" s="110">
        <f t="shared" si="262"/>
        <v>0</v>
      </c>
      <c r="CU58" s="110">
        <f t="shared" si="263"/>
        <v>0</v>
      </c>
      <c r="CV58" s="110">
        <f t="shared" si="264"/>
        <v>0</v>
      </c>
      <c r="CW58" s="229">
        <f t="shared" si="265"/>
        <v>0</v>
      </c>
      <c r="CX58" s="110">
        <f t="shared" si="266"/>
        <v>0</v>
      </c>
      <c r="CY58" s="110">
        <f t="shared" si="267"/>
        <v>0</v>
      </c>
      <c r="CZ58" s="110">
        <f t="shared" si="268"/>
        <v>0</v>
      </c>
      <c r="DA58" s="110">
        <f t="shared" si="269"/>
        <v>0</v>
      </c>
      <c r="DB58" s="110">
        <f t="shared" si="270"/>
        <v>0</v>
      </c>
      <c r="DC58" s="110">
        <f t="shared" si="271"/>
        <v>0</v>
      </c>
      <c r="DD58" s="110">
        <f t="shared" si="272"/>
        <v>0</v>
      </c>
      <c r="DE58" s="110">
        <f t="shared" si="273"/>
        <v>0</v>
      </c>
      <c r="DF58" s="110">
        <f t="shared" si="274"/>
        <v>0</v>
      </c>
      <c r="DG58" s="110">
        <f t="shared" si="275"/>
        <v>0</v>
      </c>
      <c r="DH58" s="110">
        <f t="shared" si="276"/>
        <v>0</v>
      </c>
      <c r="DI58" s="110">
        <f t="shared" si="277"/>
        <v>0</v>
      </c>
      <c r="DJ58" s="110">
        <f t="shared" si="278"/>
        <v>0</v>
      </c>
      <c r="DK58" s="110">
        <f t="shared" si="279"/>
        <v>0</v>
      </c>
      <c r="DL58" s="110">
        <f t="shared" si="280"/>
        <v>0</v>
      </c>
      <c r="DM58" s="110">
        <f t="shared" si="281"/>
        <v>0</v>
      </c>
      <c r="DN58" s="110">
        <f t="shared" si="282"/>
        <v>0</v>
      </c>
      <c r="DO58" s="110">
        <f t="shared" si="283"/>
        <v>0</v>
      </c>
      <c r="DP58" s="110">
        <f t="shared" si="284"/>
        <v>0</v>
      </c>
      <c r="DQ58" s="110">
        <f t="shared" si="285"/>
        <v>0</v>
      </c>
      <c r="DR58" s="110">
        <f t="shared" si="286"/>
        <v>0</v>
      </c>
      <c r="DS58" s="110">
        <f t="shared" si="287"/>
        <v>0</v>
      </c>
      <c r="DT58" s="110">
        <f t="shared" si="288"/>
        <v>0</v>
      </c>
      <c r="DU58" s="110">
        <f t="shared" si="289"/>
        <v>0</v>
      </c>
      <c r="DV58" s="110">
        <f t="shared" si="290"/>
        <v>0</v>
      </c>
      <c r="DW58" s="111">
        <f t="shared" si="291"/>
        <v>0</v>
      </c>
      <c r="DX58" s="112">
        <f t="shared" si="292"/>
        <v>0</v>
      </c>
      <c r="DY58" s="110">
        <f t="shared" si="293"/>
        <v>0</v>
      </c>
      <c r="DZ58" s="110">
        <f t="shared" si="294"/>
        <v>0</v>
      </c>
      <c r="EA58" s="112">
        <f t="shared" si="295"/>
        <v>0</v>
      </c>
      <c r="EB58" s="112">
        <f t="shared" si="296"/>
        <v>0</v>
      </c>
      <c r="EC58" s="112">
        <f t="shared" si="297"/>
        <v>0</v>
      </c>
      <c r="ED58" s="110">
        <f t="shared" si="298"/>
        <v>0</v>
      </c>
      <c r="EE58" s="110">
        <f t="shared" si="299"/>
        <v>0</v>
      </c>
      <c r="EF58" s="112">
        <f t="shared" si="300"/>
        <v>0</v>
      </c>
      <c r="EG58" s="112">
        <f t="shared" si="301"/>
        <v>0</v>
      </c>
      <c r="EH58" s="112">
        <f t="shared" si="302"/>
        <v>0</v>
      </c>
      <c r="EI58" s="110">
        <f t="shared" si="303"/>
        <v>0</v>
      </c>
      <c r="EJ58" s="110">
        <f t="shared" si="304"/>
        <v>0</v>
      </c>
      <c r="EK58" s="112">
        <f t="shared" si="305"/>
        <v>0</v>
      </c>
      <c r="EL58" s="112">
        <f t="shared" si="306"/>
        <v>0</v>
      </c>
      <c r="EM58" s="112">
        <f t="shared" si="307"/>
        <v>0</v>
      </c>
      <c r="EN58" s="110">
        <f t="shared" si="308"/>
        <v>0</v>
      </c>
      <c r="EO58" s="110">
        <f t="shared" si="309"/>
        <v>0</v>
      </c>
      <c r="EP58" s="112">
        <f t="shared" si="310"/>
        <v>0</v>
      </c>
      <c r="EQ58" s="112">
        <f t="shared" si="311"/>
        <v>0</v>
      </c>
      <c r="ER58" s="112">
        <f t="shared" si="312"/>
        <v>0</v>
      </c>
      <c r="ES58" s="110">
        <f t="shared" si="313"/>
        <v>0</v>
      </c>
      <c r="ET58" s="110">
        <f t="shared" si="314"/>
        <v>0</v>
      </c>
      <c r="EU58" s="112">
        <f t="shared" si="315"/>
        <v>0</v>
      </c>
      <c r="EV58" s="112">
        <f t="shared" si="316"/>
        <v>0</v>
      </c>
      <c r="EW58" s="112">
        <f t="shared" si="317"/>
        <v>0</v>
      </c>
      <c r="EX58" s="110">
        <f t="shared" si="318"/>
        <v>0</v>
      </c>
      <c r="EY58" s="110">
        <f t="shared" si="319"/>
        <v>0</v>
      </c>
      <c r="EZ58" s="112">
        <f t="shared" si="320"/>
        <v>0</v>
      </c>
      <c r="FA58" s="112">
        <f t="shared" si="321"/>
        <v>0</v>
      </c>
      <c r="FB58" s="112">
        <f t="shared" si="322"/>
        <v>0</v>
      </c>
      <c r="FC58" s="110">
        <f t="shared" si="323"/>
        <v>0</v>
      </c>
      <c r="FD58" s="110">
        <f t="shared" si="324"/>
        <v>0</v>
      </c>
      <c r="FE58" s="112">
        <f t="shared" si="325"/>
        <v>0</v>
      </c>
      <c r="FF58" s="112">
        <f t="shared" si="326"/>
        <v>0</v>
      </c>
      <c r="FG58" s="112">
        <f t="shared" si="327"/>
        <v>0</v>
      </c>
      <c r="FH58" s="110">
        <f t="shared" si="328"/>
        <v>0</v>
      </c>
      <c r="FI58" s="110">
        <f t="shared" si="329"/>
        <v>0</v>
      </c>
      <c r="FJ58" s="113">
        <f t="shared" si="330"/>
        <v>0</v>
      </c>
      <c r="FK58" s="228">
        <f t="shared" si="331"/>
        <v>0</v>
      </c>
      <c r="FL58" s="110">
        <f t="shared" si="332"/>
        <v>0</v>
      </c>
      <c r="FM58" s="110">
        <f t="shared" si="333"/>
        <v>0</v>
      </c>
      <c r="FN58" s="110">
        <f t="shared" si="334"/>
        <v>0</v>
      </c>
      <c r="FO58" s="110">
        <f t="shared" si="335"/>
        <v>0</v>
      </c>
      <c r="FP58" s="110">
        <f t="shared" si="336"/>
        <v>0</v>
      </c>
      <c r="FQ58" s="110">
        <f t="shared" si="337"/>
        <v>0</v>
      </c>
      <c r="FR58" s="110">
        <f t="shared" si="338"/>
        <v>0</v>
      </c>
      <c r="FS58" s="110">
        <f t="shared" si="339"/>
        <v>0</v>
      </c>
      <c r="FT58" s="110">
        <f t="shared" si="340"/>
        <v>0</v>
      </c>
      <c r="FU58" s="110">
        <f t="shared" si="341"/>
        <v>0</v>
      </c>
      <c r="FV58" s="110">
        <f t="shared" si="342"/>
        <v>0</v>
      </c>
      <c r="FW58" s="110">
        <f t="shared" si="343"/>
        <v>0</v>
      </c>
      <c r="FX58" s="110">
        <f t="shared" si="344"/>
        <v>0</v>
      </c>
      <c r="FY58" s="110">
        <f t="shared" si="345"/>
        <v>0</v>
      </c>
      <c r="FZ58" s="110">
        <f t="shared" si="346"/>
        <v>0</v>
      </c>
      <c r="GA58" s="110">
        <f t="shared" si="347"/>
        <v>0</v>
      </c>
      <c r="GB58" s="110">
        <f t="shared" si="348"/>
        <v>0</v>
      </c>
      <c r="GC58" s="110">
        <f t="shared" si="349"/>
        <v>0</v>
      </c>
      <c r="GD58" s="110">
        <f t="shared" si="350"/>
        <v>0</v>
      </c>
      <c r="GE58" s="110">
        <f t="shared" si="351"/>
        <v>0</v>
      </c>
      <c r="GF58" s="110">
        <f t="shared" si="352"/>
        <v>0</v>
      </c>
      <c r="GG58" s="110">
        <f t="shared" si="353"/>
        <v>0</v>
      </c>
      <c r="GH58" s="110">
        <f t="shared" si="354"/>
        <v>0</v>
      </c>
      <c r="GI58" s="110">
        <f t="shared" si="355"/>
        <v>0</v>
      </c>
      <c r="GJ58" s="110">
        <f t="shared" si="356"/>
        <v>0</v>
      </c>
      <c r="GK58" s="110">
        <f t="shared" si="357"/>
        <v>0</v>
      </c>
      <c r="GL58" s="110">
        <f t="shared" si="358"/>
        <v>0</v>
      </c>
      <c r="GM58" s="110">
        <f t="shared" si="359"/>
        <v>0</v>
      </c>
      <c r="GN58" s="110">
        <f t="shared" si="360"/>
        <v>0</v>
      </c>
      <c r="GO58" s="110">
        <f t="shared" si="361"/>
        <v>0</v>
      </c>
      <c r="GP58" s="110">
        <f t="shared" si="362"/>
        <v>0</v>
      </c>
      <c r="GQ58" s="110">
        <f t="shared" si="363"/>
        <v>0</v>
      </c>
      <c r="GR58" s="110">
        <f t="shared" si="364"/>
        <v>0</v>
      </c>
      <c r="GS58" s="110">
        <f t="shared" si="365"/>
        <v>0</v>
      </c>
      <c r="GT58" s="110">
        <f t="shared" si="366"/>
        <v>0</v>
      </c>
      <c r="GU58" s="110">
        <f t="shared" si="367"/>
        <v>0</v>
      </c>
      <c r="GV58" s="110">
        <f t="shared" si="368"/>
        <v>0</v>
      </c>
      <c r="GW58" s="110">
        <f t="shared" si="369"/>
        <v>0</v>
      </c>
      <c r="GX58" s="110">
        <f t="shared" si="370"/>
        <v>0</v>
      </c>
      <c r="GY58" s="227">
        <f t="shared" si="371"/>
        <v>8439</v>
      </c>
      <c r="GZ58" s="226">
        <f t="shared" si="372"/>
        <v>7971.2</v>
      </c>
      <c r="HA58" s="226">
        <f t="shared" si="373"/>
        <v>5069.3999999999996</v>
      </c>
      <c r="HB58" s="226">
        <f t="shared" si="374"/>
        <v>2901.8</v>
      </c>
      <c r="HC58" s="226">
        <f t="shared" si="375"/>
        <v>36.4</v>
      </c>
      <c r="HD58" s="226">
        <f t="shared" si="376"/>
        <v>467.8</v>
      </c>
      <c r="HE58" s="115">
        <f t="shared" si="377"/>
        <v>168</v>
      </c>
      <c r="HF58" s="174">
        <v>175</v>
      </c>
      <c r="HG58" s="225">
        <f t="shared" si="191"/>
        <v>-7</v>
      </c>
      <c r="HH58" s="252">
        <v>14.5</v>
      </c>
      <c r="HI58" s="224">
        <v>27.7</v>
      </c>
      <c r="HJ58" s="221">
        <f t="shared" si="192"/>
        <v>8439</v>
      </c>
      <c r="HK58" s="221">
        <f t="shared" si="193"/>
        <v>8466.7000000000007</v>
      </c>
      <c r="HL58" s="223">
        <f t="shared" si="194"/>
        <v>5097.1000000000004</v>
      </c>
      <c r="HM58" s="221">
        <f t="shared" si="378"/>
        <v>3914.8</v>
      </c>
      <c r="HN58" s="252">
        <v>13.4</v>
      </c>
      <c r="HO58" s="221">
        <f t="shared" si="195"/>
        <v>24345.8</v>
      </c>
      <c r="HP58" s="114">
        <v>8796.6</v>
      </c>
      <c r="HQ58" s="114">
        <v>165.6</v>
      </c>
      <c r="HR58" s="114">
        <f t="shared" si="379"/>
        <v>8631</v>
      </c>
      <c r="HS58" s="220">
        <f t="shared" si="196"/>
        <v>-329.9</v>
      </c>
      <c r="HT58" s="220">
        <f t="shared" si="197"/>
        <v>-137.9</v>
      </c>
      <c r="HU58" s="220">
        <f t="shared" si="198"/>
        <v>-192</v>
      </c>
      <c r="HV58" s="210">
        <f t="shared" si="199"/>
        <v>0</v>
      </c>
      <c r="HW58" s="251"/>
      <c r="HX58" s="251"/>
      <c r="HY58" s="221">
        <f t="shared" si="200"/>
        <v>8466.7000000000007</v>
      </c>
      <c r="HZ58" s="220">
        <f t="shared" si="201"/>
        <v>-329.9</v>
      </c>
      <c r="IA58" s="221">
        <f t="shared" si="202"/>
        <v>3808.9</v>
      </c>
      <c r="IB58" s="221">
        <f t="shared" si="203"/>
        <v>23687.200000000001</v>
      </c>
    </row>
    <row r="59" spans="1:236">
      <c r="A59" s="105" t="s">
        <v>230</v>
      </c>
      <c r="B59" s="105"/>
      <c r="C59" s="105"/>
      <c r="D59" s="232">
        <v>0</v>
      </c>
      <c r="E59" s="232">
        <v>0</v>
      </c>
      <c r="F59" s="231">
        <v>25</v>
      </c>
      <c r="G59" s="106">
        <v>0</v>
      </c>
      <c r="H59" s="231"/>
      <c r="I59" s="232">
        <v>0</v>
      </c>
      <c r="J59" s="231">
        <v>211</v>
      </c>
      <c r="K59" s="106">
        <v>0</v>
      </c>
      <c r="L59" s="231"/>
      <c r="M59" s="231"/>
      <c r="N59" s="231"/>
      <c r="O59" s="232">
        <v>0</v>
      </c>
      <c r="P59" s="106">
        <v>0</v>
      </c>
      <c r="Q59" s="231"/>
      <c r="R59" s="106">
        <v>0</v>
      </c>
      <c r="S59" s="231">
        <v>45</v>
      </c>
      <c r="T59" s="231"/>
      <c r="U59" s="231"/>
      <c r="V59" s="107">
        <v>0</v>
      </c>
      <c r="W59" s="119">
        <v>0</v>
      </c>
      <c r="X59" s="119">
        <v>0</v>
      </c>
      <c r="Y59" s="106">
        <v>0</v>
      </c>
      <c r="Z59" s="106">
        <v>0</v>
      </c>
      <c r="AA59" s="106">
        <v>0</v>
      </c>
      <c r="AB59" s="106">
        <v>0</v>
      </c>
      <c r="AC59" s="106">
        <v>0</v>
      </c>
      <c r="AD59" s="106">
        <v>0</v>
      </c>
      <c r="AE59" s="106">
        <v>0</v>
      </c>
      <c r="AF59" s="108">
        <v>0</v>
      </c>
      <c r="AG59" s="108">
        <v>0</v>
      </c>
      <c r="AH59" s="108">
        <v>0</v>
      </c>
      <c r="AI59" s="108">
        <v>0</v>
      </c>
      <c r="AJ59" s="231"/>
      <c r="AK59" s="108">
        <v>0</v>
      </c>
      <c r="AL59" s="230">
        <f t="shared" si="204"/>
        <v>25</v>
      </c>
      <c r="AM59" s="230">
        <f t="shared" si="205"/>
        <v>256</v>
      </c>
      <c r="AN59" s="230">
        <f t="shared" si="206"/>
        <v>281</v>
      </c>
      <c r="AO59" s="109">
        <f t="shared" si="207"/>
        <v>0</v>
      </c>
      <c r="AP59" s="110">
        <f t="shared" si="380"/>
        <v>0</v>
      </c>
      <c r="AQ59" s="110">
        <f t="shared" si="208"/>
        <v>0</v>
      </c>
      <c r="AR59" s="110">
        <f t="shared" si="209"/>
        <v>0</v>
      </c>
      <c r="AS59" s="110">
        <f t="shared" si="210"/>
        <v>0</v>
      </c>
      <c r="AT59" s="110">
        <f t="shared" si="211"/>
        <v>0</v>
      </c>
      <c r="AU59" s="110">
        <f t="shared" si="212"/>
        <v>0</v>
      </c>
      <c r="AV59" s="110">
        <f t="shared" si="213"/>
        <v>0</v>
      </c>
      <c r="AW59" s="110">
        <f t="shared" si="214"/>
        <v>0</v>
      </c>
      <c r="AX59" s="110">
        <f t="shared" si="215"/>
        <v>0</v>
      </c>
      <c r="AY59" s="110">
        <f t="shared" si="216"/>
        <v>1400.3</v>
      </c>
      <c r="AZ59" s="110">
        <f t="shared" si="217"/>
        <v>1335.5</v>
      </c>
      <c r="BA59" s="110">
        <f t="shared" si="218"/>
        <v>849.4</v>
      </c>
      <c r="BB59" s="110">
        <f t="shared" si="219"/>
        <v>486.1</v>
      </c>
      <c r="BC59" s="110">
        <f t="shared" si="220"/>
        <v>64.8</v>
      </c>
      <c r="BD59" s="110">
        <f t="shared" si="221"/>
        <v>0</v>
      </c>
      <c r="BE59" s="110">
        <f t="shared" si="222"/>
        <v>0</v>
      </c>
      <c r="BF59" s="110">
        <f t="shared" si="223"/>
        <v>0</v>
      </c>
      <c r="BG59" s="110">
        <f t="shared" si="224"/>
        <v>0</v>
      </c>
      <c r="BH59" s="110">
        <f t="shared" si="225"/>
        <v>0</v>
      </c>
      <c r="BI59" s="110">
        <f t="shared" si="226"/>
        <v>0</v>
      </c>
      <c r="BJ59" s="110">
        <f t="shared" si="227"/>
        <v>0</v>
      </c>
      <c r="BK59" s="110">
        <f t="shared" si="228"/>
        <v>0</v>
      </c>
      <c r="BL59" s="110">
        <f t="shared" si="229"/>
        <v>0</v>
      </c>
      <c r="BM59" s="110">
        <f t="shared" si="230"/>
        <v>0</v>
      </c>
      <c r="BN59" s="110">
        <f t="shared" si="231"/>
        <v>0</v>
      </c>
      <c r="BO59" s="110">
        <f t="shared" si="232"/>
        <v>0</v>
      </c>
      <c r="BP59" s="110">
        <f t="shared" si="233"/>
        <v>0</v>
      </c>
      <c r="BQ59" s="110">
        <f t="shared" si="234"/>
        <v>0</v>
      </c>
      <c r="BR59" s="110">
        <f t="shared" si="235"/>
        <v>0</v>
      </c>
      <c r="BS59" s="110">
        <f t="shared" si="236"/>
        <v>10395.799999999999</v>
      </c>
      <c r="BT59" s="110">
        <f t="shared" si="237"/>
        <v>9801.4</v>
      </c>
      <c r="BU59" s="110">
        <f t="shared" si="238"/>
        <v>6233.4</v>
      </c>
      <c r="BV59" s="110">
        <f t="shared" si="239"/>
        <v>3568</v>
      </c>
      <c r="BW59" s="110">
        <f t="shared" si="240"/>
        <v>594.4</v>
      </c>
      <c r="BX59" s="110"/>
      <c r="BY59" s="110">
        <f t="shared" si="241"/>
        <v>0</v>
      </c>
      <c r="BZ59" s="110">
        <f t="shared" si="242"/>
        <v>0</v>
      </c>
      <c r="CA59" s="110">
        <f t="shared" si="243"/>
        <v>0</v>
      </c>
      <c r="CB59" s="110">
        <f t="shared" si="244"/>
        <v>0</v>
      </c>
      <c r="CC59" s="110">
        <f t="shared" si="245"/>
        <v>0</v>
      </c>
      <c r="CD59" s="110">
        <f t="shared" si="246"/>
        <v>0</v>
      </c>
      <c r="CE59" s="110">
        <f t="shared" si="247"/>
        <v>0</v>
      </c>
      <c r="CF59" s="110">
        <f t="shared" si="248"/>
        <v>0</v>
      </c>
      <c r="CG59" s="110">
        <f t="shared" si="249"/>
        <v>0</v>
      </c>
      <c r="CH59" s="229">
        <f t="shared" si="250"/>
        <v>0</v>
      </c>
      <c r="CI59" s="110">
        <f t="shared" si="251"/>
        <v>0</v>
      </c>
      <c r="CJ59" s="110">
        <f t="shared" si="252"/>
        <v>0</v>
      </c>
      <c r="CK59" s="110">
        <f t="shared" si="253"/>
        <v>0</v>
      </c>
      <c r="CL59" s="110">
        <f t="shared" si="254"/>
        <v>0</v>
      </c>
      <c r="CM59" s="229">
        <f t="shared" si="255"/>
        <v>0</v>
      </c>
      <c r="CN59" s="110">
        <f t="shared" si="256"/>
        <v>0</v>
      </c>
      <c r="CO59" s="110">
        <f t="shared" si="257"/>
        <v>0</v>
      </c>
      <c r="CP59" s="110">
        <f t="shared" si="258"/>
        <v>0</v>
      </c>
      <c r="CQ59" s="110">
        <f t="shared" si="259"/>
        <v>0</v>
      </c>
      <c r="CR59" s="229">
        <f t="shared" si="260"/>
        <v>0</v>
      </c>
      <c r="CS59" s="110">
        <f t="shared" si="261"/>
        <v>0</v>
      </c>
      <c r="CT59" s="110">
        <f t="shared" si="262"/>
        <v>0</v>
      </c>
      <c r="CU59" s="110">
        <f t="shared" si="263"/>
        <v>0</v>
      </c>
      <c r="CV59" s="110">
        <f t="shared" si="264"/>
        <v>0</v>
      </c>
      <c r="CW59" s="229">
        <f t="shared" si="265"/>
        <v>0</v>
      </c>
      <c r="CX59" s="110">
        <f t="shared" si="266"/>
        <v>0</v>
      </c>
      <c r="CY59" s="110">
        <f t="shared" si="267"/>
        <v>0</v>
      </c>
      <c r="CZ59" s="110">
        <f t="shared" si="268"/>
        <v>0</v>
      </c>
      <c r="DA59" s="110">
        <f t="shared" si="269"/>
        <v>0</v>
      </c>
      <c r="DB59" s="110">
        <f t="shared" si="270"/>
        <v>0</v>
      </c>
      <c r="DC59" s="110">
        <f t="shared" si="271"/>
        <v>0</v>
      </c>
      <c r="DD59" s="110">
        <f t="shared" si="272"/>
        <v>0</v>
      </c>
      <c r="DE59" s="110">
        <f t="shared" si="273"/>
        <v>0</v>
      </c>
      <c r="DF59" s="110">
        <f t="shared" si="274"/>
        <v>0</v>
      </c>
      <c r="DG59" s="110">
        <f t="shared" si="275"/>
        <v>0</v>
      </c>
      <c r="DH59" s="110">
        <f t="shared" si="276"/>
        <v>5599.7</v>
      </c>
      <c r="DI59" s="110">
        <f t="shared" si="277"/>
        <v>5434.9</v>
      </c>
      <c r="DJ59" s="110">
        <f t="shared" si="278"/>
        <v>3456.5</v>
      </c>
      <c r="DK59" s="110">
        <f t="shared" si="279"/>
        <v>1978.4</v>
      </c>
      <c r="DL59" s="110">
        <f t="shared" si="280"/>
        <v>164.8</v>
      </c>
      <c r="DM59" s="110">
        <f t="shared" si="281"/>
        <v>0</v>
      </c>
      <c r="DN59" s="110">
        <f t="shared" si="282"/>
        <v>0</v>
      </c>
      <c r="DO59" s="110">
        <f t="shared" si="283"/>
        <v>0</v>
      </c>
      <c r="DP59" s="110">
        <f t="shared" si="284"/>
        <v>0</v>
      </c>
      <c r="DQ59" s="110">
        <f t="shared" si="285"/>
        <v>0</v>
      </c>
      <c r="DR59" s="110">
        <f t="shared" si="286"/>
        <v>0</v>
      </c>
      <c r="DS59" s="110">
        <f t="shared" si="287"/>
        <v>0</v>
      </c>
      <c r="DT59" s="110">
        <f t="shared" si="288"/>
        <v>0</v>
      </c>
      <c r="DU59" s="110">
        <f t="shared" si="289"/>
        <v>0</v>
      </c>
      <c r="DV59" s="110">
        <f t="shared" si="290"/>
        <v>0</v>
      </c>
      <c r="DW59" s="111">
        <f t="shared" si="291"/>
        <v>0</v>
      </c>
      <c r="DX59" s="112">
        <f t="shared" si="292"/>
        <v>0</v>
      </c>
      <c r="DY59" s="110">
        <f t="shared" si="293"/>
        <v>0</v>
      </c>
      <c r="DZ59" s="110">
        <f t="shared" si="294"/>
        <v>0</v>
      </c>
      <c r="EA59" s="112">
        <f t="shared" si="295"/>
        <v>0</v>
      </c>
      <c r="EB59" s="112">
        <f t="shared" si="296"/>
        <v>0</v>
      </c>
      <c r="EC59" s="112">
        <f t="shared" si="297"/>
        <v>0</v>
      </c>
      <c r="ED59" s="110">
        <f t="shared" si="298"/>
        <v>0</v>
      </c>
      <c r="EE59" s="110">
        <f t="shared" si="299"/>
        <v>0</v>
      </c>
      <c r="EF59" s="112">
        <f t="shared" si="300"/>
        <v>0</v>
      </c>
      <c r="EG59" s="112">
        <f t="shared" si="301"/>
        <v>0</v>
      </c>
      <c r="EH59" s="112">
        <f t="shared" si="302"/>
        <v>0</v>
      </c>
      <c r="EI59" s="110">
        <f t="shared" si="303"/>
        <v>0</v>
      </c>
      <c r="EJ59" s="110">
        <f t="shared" si="304"/>
        <v>0</v>
      </c>
      <c r="EK59" s="112">
        <f t="shared" si="305"/>
        <v>0</v>
      </c>
      <c r="EL59" s="112">
        <f t="shared" si="306"/>
        <v>0</v>
      </c>
      <c r="EM59" s="112">
        <f t="shared" si="307"/>
        <v>0</v>
      </c>
      <c r="EN59" s="110">
        <f t="shared" si="308"/>
        <v>0</v>
      </c>
      <c r="EO59" s="110">
        <f t="shared" si="309"/>
        <v>0</v>
      </c>
      <c r="EP59" s="112">
        <f t="shared" si="310"/>
        <v>0</v>
      </c>
      <c r="EQ59" s="112">
        <f t="shared" si="311"/>
        <v>0</v>
      </c>
      <c r="ER59" s="112">
        <f t="shared" si="312"/>
        <v>0</v>
      </c>
      <c r="ES59" s="110">
        <f t="shared" si="313"/>
        <v>0</v>
      </c>
      <c r="ET59" s="110">
        <f t="shared" si="314"/>
        <v>0</v>
      </c>
      <c r="EU59" s="112">
        <f t="shared" si="315"/>
        <v>0</v>
      </c>
      <c r="EV59" s="112">
        <f t="shared" si="316"/>
        <v>0</v>
      </c>
      <c r="EW59" s="112">
        <f t="shared" si="317"/>
        <v>0</v>
      </c>
      <c r="EX59" s="110">
        <f t="shared" si="318"/>
        <v>0</v>
      </c>
      <c r="EY59" s="110">
        <f t="shared" si="319"/>
        <v>0</v>
      </c>
      <c r="EZ59" s="112">
        <f t="shared" si="320"/>
        <v>0</v>
      </c>
      <c r="FA59" s="112">
        <f t="shared" si="321"/>
        <v>0</v>
      </c>
      <c r="FB59" s="112">
        <f t="shared" si="322"/>
        <v>0</v>
      </c>
      <c r="FC59" s="110">
        <f t="shared" si="323"/>
        <v>0</v>
      </c>
      <c r="FD59" s="110">
        <f t="shared" si="324"/>
        <v>0</v>
      </c>
      <c r="FE59" s="112">
        <f t="shared" si="325"/>
        <v>0</v>
      </c>
      <c r="FF59" s="112">
        <f t="shared" si="326"/>
        <v>0</v>
      </c>
      <c r="FG59" s="112">
        <f t="shared" si="327"/>
        <v>0</v>
      </c>
      <c r="FH59" s="110">
        <f t="shared" si="328"/>
        <v>0</v>
      </c>
      <c r="FI59" s="110">
        <f t="shared" si="329"/>
        <v>0</v>
      </c>
      <c r="FJ59" s="113">
        <f t="shared" si="330"/>
        <v>0</v>
      </c>
      <c r="FK59" s="228">
        <f t="shared" si="331"/>
        <v>0</v>
      </c>
      <c r="FL59" s="110">
        <f t="shared" si="332"/>
        <v>0</v>
      </c>
      <c r="FM59" s="110">
        <f t="shared" si="333"/>
        <v>0</v>
      </c>
      <c r="FN59" s="110">
        <f t="shared" si="334"/>
        <v>0</v>
      </c>
      <c r="FO59" s="110">
        <f t="shared" si="335"/>
        <v>0</v>
      </c>
      <c r="FP59" s="110">
        <f t="shared" si="336"/>
        <v>0</v>
      </c>
      <c r="FQ59" s="110">
        <f t="shared" si="337"/>
        <v>0</v>
      </c>
      <c r="FR59" s="110">
        <f t="shared" si="338"/>
        <v>0</v>
      </c>
      <c r="FS59" s="110">
        <f t="shared" si="339"/>
        <v>0</v>
      </c>
      <c r="FT59" s="110">
        <f t="shared" si="340"/>
        <v>0</v>
      </c>
      <c r="FU59" s="110">
        <f t="shared" si="341"/>
        <v>0</v>
      </c>
      <c r="FV59" s="110">
        <f t="shared" si="342"/>
        <v>0</v>
      </c>
      <c r="FW59" s="110">
        <f t="shared" si="343"/>
        <v>0</v>
      </c>
      <c r="FX59" s="110">
        <f t="shared" si="344"/>
        <v>0</v>
      </c>
      <c r="FY59" s="110">
        <f t="shared" si="345"/>
        <v>0</v>
      </c>
      <c r="FZ59" s="110">
        <f t="shared" si="346"/>
        <v>0</v>
      </c>
      <c r="GA59" s="110">
        <f t="shared" si="347"/>
        <v>0</v>
      </c>
      <c r="GB59" s="110">
        <f t="shared" si="348"/>
        <v>0</v>
      </c>
      <c r="GC59" s="110">
        <f t="shared" si="349"/>
        <v>0</v>
      </c>
      <c r="GD59" s="110">
        <f t="shared" si="350"/>
        <v>0</v>
      </c>
      <c r="GE59" s="110">
        <f t="shared" si="351"/>
        <v>0</v>
      </c>
      <c r="GF59" s="110">
        <f t="shared" si="352"/>
        <v>0</v>
      </c>
      <c r="GG59" s="110">
        <f t="shared" si="353"/>
        <v>0</v>
      </c>
      <c r="GH59" s="110">
        <f t="shared" si="354"/>
        <v>0</v>
      </c>
      <c r="GI59" s="110">
        <f t="shared" si="355"/>
        <v>0</v>
      </c>
      <c r="GJ59" s="110">
        <f t="shared" si="356"/>
        <v>0</v>
      </c>
      <c r="GK59" s="110">
        <f t="shared" si="357"/>
        <v>0</v>
      </c>
      <c r="GL59" s="110">
        <f t="shared" si="358"/>
        <v>0</v>
      </c>
      <c r="GM59" s="110">
        <f t="shared" si="359"/>
        <v>0</v>
      </c>
      <c r="GN59" s="110">
        <f t="shared" si="360"/>
        <v>0</v>
      </c>
      <c r="GO59" s="110">
        <f t="shared" si="361"/>
        <v>0</v>
      </c>
      <c r="GP59" s="110">
        <f t="shared" si="362"/>
        <v>0</v>
      </c>
      <c r="GQ59" s="110">
        <f t="shared" si="363"/>
        <v>0</v>
      </c>
      <c r="GR59" s="110">
        <f t="shared" si="364"/>
        <v>0</v>
      </c>
      <c r="GS59" s="110">
        <f t="shared" si="365"/>
        <v>0</v>
      </c>
      <c r="GT59" s="110">
        <f t="shared" si="366"/>
        <v>0</v>
      </c>
      <c r="GU59" s="110">
        <f t="shared" si="367"/>
        <v>0</v>
      </c>
      <c r="GV59" s="110">
        <f t="shared" si="368"/>
        <v>0</v>
      </c>
      <c r="GW59" s="110">
        <f t="shared" si="369"/>
        <v>0</v>
      </c>
      <c r="GX59" s="110">
        <f t="shared" si="370"/>
        <v>0</v>
      </c>
      <c r="GY59" s="227">
        <f t="shared" si="371"/>
        <v>17395.8</v>
      </c>
      <c r="GZ59" s="226">
        <f t="shared" si="372"/>
        <v>16571.8</v>
      </c>
      <c r="HA59" s="226">
        <f t="shared" si="373"/>
        <v>10539.3</v>
      </c>
      <c r="HB59" s="226">
        <f t="shared" si="374"/>
        <v>6032.5</v>
      </c>
      <c r="HC59" s="226">
        <f t="shared" si="375"/>
        <v>36.4</v>
      </c>
      <c r="HD59" s="226">
        <f t="shared" si="376"/>
        <v>824</v>
      </c>
      <c r="HE59" s="115">
        <f t="shared" si="377"/>
        <v>281</v>
      </c>
      <c r="HF59" s="174">
        <v>274</v>
      </c>
      <c r="HG59" s="225">
        <f t="shared" si="191"/>
        <v>7</v>
      </c>
      <c r="HH59" s="252">
        <v>35.75</v>
      </c>
      <c r="HI59" s="224">
        <v>68.2</v>
      </c>
      <c r="HJ59" s="221">
        <f t="shared" si="192"/>
        <v>17395.8</v>
      </c>
      <c r="HK59" s="221">
        <f t="shared" si="193"/>
        <v>17464</v>
      </c>
      <c r="HL59" s="223">
        <f t="shared" si="194"/>
        <v>10607.5</v>
      </c>
      <c r="HM59" s="221">
        <f t="shared" si="378"/>
        <v>8147.1</v>
      </c>
      <c r="HN59" s="252">
        <v>28</v>
      </c>
      <c r="HO59" s="221">
        <f t="shared" si="195"/>
        <v>24247.3</v>
      </c>
      <c r="HP59" s="114">
        <v>17431.8</v>
      </c>
      <c r="HQ59" s="114">
        <v>408.2</v>
      </c>
      <c r="HR59" s="114">
        <f t="shared" si="379"/>
        <v>17023.599999999999</v>
      </c>
      <c r="HS59" s="220">
        <f t="shared" si="196"/>
        <v>32.200000000000003</v>
      </c>
      <c r="HT59" s="220">
        <f t="shared" si="197"/>
        <v>-340</v>
      </c>
      <c r="HU59" s="220">
        <f t="shared" si="198"/>
        <v>372.2</v>
      </c>
      <c r="HV59" s="210">
        <f t="shared" si="199"/>
        <v>0</v>
      </c>
      <c r="HW59" s="251"/>
      <c r="HX59" s="251"/>
      <c r="HY59" s="221">
        <f t="shared" si="200"/>
        <v>17464</v>
      </c>
      <c r="HZ59" s="220">
        <f t="shared" si="201"/>
        <v>32.200000000000003</v>
      </c>
      <c r="IA59" s="221">
        <f t="shared" si="202"/>
        <v>7885.9</v>
      </c>
      <c r="IB59" s="221">
        <f t="shared" si="203"/>
        <v>23469.9</v>
      </c>
    </row>
    <row r="60" spans="1:236">
      <c r="A60" s="105" t="s">
        <v>170</v>
      </c>
      <c r="B60" s="105"/>
      <c r="C60" s="105"/>
      <c r="D60" s="232">
        <v>0</v>
      </c>
      <c r="E60" s="232">
        <v>0</v>
      </c>
      <c r="F60" s="231">
        <v>9</v>
      </c>
      <c r="G60" s="106">
        <v>0</v>
      </c>
      <c r="H60" s="231"/>
      <c r="I60" s="232">
        <v>0</v>
      </c>
      <c r="J60" s="231">
        <v>143</v>
      </c>
      <c r="K60" s="106">
        <v>0</v>
      </c>
      <c r="L60" s="231"/>
      <c r="M60" s="231"/>
      <c r="N60" s="231"/>
      <c r="O60" s="232">
        <v>0</v>
      </c>
      <c r="P60" s="106">
        <v>0</v>
      </c>
      <c r="Q60" s="231"/>
      <c r="R60" s="106">
        <v>0</v>
      </c>
      <c r="S60" s="231"/>
      <c r="T60" s="231"/>
      <c r="U60" s="231"/>
      <c r="V60" s="107">
        <v>0</v>
      </c>
      <c r="W60" s="119">
        <v>0</v>
      </c>
      <c r="X60" s="119">
        <v>0</v>
      </c>
      <c r="Y60" s="106">
        <v>0</v>
      </c>
      <c r="Z60" s="106">
        <v>0</v>
      </c>
      <c r="AA60" s="106">
        <v>0</v>
      </c>
      <c r="AB60" s="106">
        <v>0</v>
      </c>
      <c r="AC60" s="106">
        <v>0</v>
      </c>
      <c r="AD60" s="106">
        <v>0</v>
      </c>
      <c r="AE60" s="106">
        <v>0</v>
      </c>
      <c r="AF60" s="108">
        <v>0</v>
      </c>
      <c r="AG60" s="108">
        <v>0</v>
      </c>
      <c r="AH60" s="108">
        <v>0</v>
      </c>
      <c r="AI60" s="108">
        <v>0</v>
      </c>
      <c r="AJ60" s="231"/>
      <c r="AK60" s="108">
        <v>0</v>
      </c>
      <c r="AL60" s="230">
        <f t="shared" si="204"/>
        <v>9</v>
      </c>
      <c r="AM60" s="230">
        <f t="shared" si="205"/>
        <v>143</v>
      </c>
      <c r="AN60" s="230">
        <f t="shared" si="206"/>
        <v>152</v>
      </c>
      <c r="AO60" s="109">
        <f t="shared" si="207"/>
        <v>0</v>
      </c>
      <c r="AP60" s="110">
        <f t="shared" si="380"/>
        <v>0</v>
      </c>
      <c r="AQ60" s="110">
        <f t="shared" si="208"/>
        <v>0</v>
      </c>
      <c r="AR60" s="110">
        <f t="shared" si="209"/>
        <v>0</v>
      </c>
      <c r="AS60" s="110">
        <f t="shared" si="210"/>
        <v>0</v>
      </c>
      <c r="AT60" s="110">
        <f t="shared" si="211"/>
        <v>0</v>
      </c>
      <c r="AU60" s="110">
        <f t="shared" si="212"/>
        <v>0</v>
      </c>
      <c r="AV60" s="110">
        <f t="shared" si="213"/>
        <v>0</v>
      </c>
      <c r="AW60" s="110">
        <f t="shared" si="214"/>
        <v>0</v>
      </c>
      <c r="AX60" s="110">
        <f t="shared" si="215"/>
        <v>0</v>
      </c>
      <c r="AY60" s="110">
        <f t="shared" si="216"/>
        <v>504.1</v>
      </c>
      <c r="AZ60" s="110">
        <f t="shared" si="217"/>
        <v>480.8</v>
      </c>
      <c r="BA60" s="110">
        <f t="shared" si="218"/>
        <v>305.8</v>
      </c>
      <c r="BB60" s="110">
        <f t="shared" si="219"/>
        <v>175</v>
      </c>
      <c r="BC60" s="110">
        <f t="shared" si="220"/>
        <v>23.3</v>
      </c>
      <c r="BD60" s="110">
        <f t="shared" si="221"/>
        <v>0</v>
      </c>
      <c r="BE60" s="110">
        <f t="shared" si="222"/>
        <v>0</v>
      </c>
      <c r="BF60" s="110">
        <f t="shared" si="223"/>
        <v>0</v>
      </c>
      <c r="BG60" s="110">
        <f t="shared" si="224"/>
        <v>0</v>
      </c>
      <c r="BH60" s="110">
        <f t="shared" si="225"/>
        <v>0</v>
      </c>
      <c r="BI60" s="110">
        <f t="shared" si="226"/>
        <v>0</v>
      </c>
      <c r="BJ60" s="110">
        <f t="shared" si="227"/>
        <v>0</v>
      </c>
      <c r="BK60" s="110">
        <f t="shared" si="228"/>
        <v>0</v>
      </c>
      <c r="BL60" s="110">
        <f t="shared" si="229"/>
        <v>0</v>
      </c>
      <c r="BM60" s="110">
        <f t="shared" si="230"/>
        <v>0</v>
      </c>
      <c r="BN60" s="110">
        <f t="shared" si="231"/>
        <v>0</v>
      </c>
      <c r="BO60" s="110">
        <f t="shared" si="232"/>
        <v>0</v>
      </c>
      <c r="BP60" s="110">
        <f t="shared" si="233"/>
        <v>0</v>
      </c>
      <c r="BQ60" s="110">
        <f t="shared" si="234"/>
        <v>0</v>
      </c>
      <c r="BR60" s="110">
        <f t="shared" si="235"/>
        <v>0</v>
      </c>
      <c r="BS60" s="110">
        <f t="shared" si="236"/>
        <v>7045.5</v>
      </c>
      <c r="BT60" s="110">
        <f t="shared" si="237"/>
        <v>6642.6</v>
      </c>
      <c r="BU60" s="110">
        <f t="shared" si="238"/>
        <v>4224.5</v>
      </c>
      <c r="BV60" s="110">
        <f t="shared" si="239"/>
        <v>2418.1</v>
      </c>
      <c r="BW60" s="110">
        <f t="shared" si="240"/>
        <v>402.9</v>
      </c>
      <c r="BX60" s="110"/>
      <c r="BY60" s="110">
        <f t="shared" si="241"/>
        <v>0</v>
      </c>
      <c r="BZ60" s="110">
        <f t="shared" si="242"/>
        <v>0</v>
      </c>
      <c r="CA60" s="110">
        <f t="shared" si="243"/>
        <v>0</v>
      </c>
      <c r="CB60" s="110">
        <f t="shared" si="244"/>
        <v>0</v>
      </c>
      <c r="CC60" s="110">
        <f t="shared" si="245"/>
        <v>0</v>
      </c>
      <c r="CD60" s="110">
        <f t="shared" si="246"/>
        <v>0</v>
      </c>
      <c r="CE60" s="110">
        <f t="shared" si="247"/>
        <v>0</v>
      </c>
      <c r="CF60" s="110">
        <f t="shared" si="248"/>
        <v>0</v>
      </c>
      <c r="CG60" s="110">
        <f t="shared" si="249"/>
        <v>0</v>
      </c>
      <c r="CH60" s="229">
        <f t="shared" si="250"/>
        <v>0</v>
      </c>
      <c r="CI60" s="110">
        <f t="shared" si="251"/>
        <v>0</v>
      </c>
      <c r="CJ60" s="110">
        <f t="shared" si="252"/>
        <v>0</v>
      </c>
      <c r="CK60" s="110">
        <f t="shared" si="253"/>
        <v>0</v>
      </c>
      <c r="CL60" s="110">
        <f t="shared" si="254"/>
        <v>0</v>
      </c>
      <c r="CM60" s="229">
        <f t="shared" si="255"/>
        <v>0</v>
      </c>
      <c r="CN60" s="110">
        <f t="shared" si="256"/>
        <v>0</v>
      </c>
      <c r="CO60" s="110">
        <f t="shared" si="257"/>
        <v>0</v>
      </c>
      <c r="CP60" s="110">
        <f t="shared" si="258"/>
        <v>0</v>
      </c>
      <c r="CQ60" s="110">
        <f t="shared" si="259"/>
        <v>0</v>
      </c>
      <c r="CR60" s="229">
        <f t="shared" si="260"/>
        <v>0</v>
      </c>
      <c r="CS60" s="110">
        <f t="shared" si="261"/>
        <v>0</v>
      </c>
      <c r="CT60" s="110">
        <f t="shared" si="262"/>
        <v>0</v>
      </c>
      <c r="CU60" s="110">
        <f t="shared" si="263"/>
        <v>0</v>
      </c>
      <c r="CV60" s="110">
        <f t="shared" si="264"/>
        <v>0</v>
      </c>
      <c r="CW60" s="229">
        <f t="shared" si="265"/>
        <v>0</v>
      </c>
      <c r="CX60" s="110">
        <f t="shared" si="266"/>
        <v>0</v>
      </c>
      <c r="CY60" s="110">
        <f t="shared" si="267"/>
        <v>0</v>
      </c>
      <c r="CZ60" s="110">
        <f t="shared" si="268"/>
        <v>0</v>
      </c>
      <c r="DA60" s="110">
        <f t="shared" si="269"/>
        <v>0</v>
      </c>
      <c r="DB60" s="110">
        <f t="shared" si="270"/>
        <v>0</v>
      </c>
      <c r="DC60" s="110">
        <f t="shared" si="271"/>
        <v>0</v>
      </c>
      <c r="DD60" s="110">
        <f t="shared" si="272"/>
        <v>0</v>
      </c>
      <c r="DE60" s="110">
        <f t="shared" si="273"/>
        <v>0</v>
      </c>
      <c r="DF60" s="110">
        <f t="shared" si="274"/>
        <v>0</v>
      </c>
      <c r="DG60" s="110">
        <f t="shared" si="275"/>
        <v>0</v>
      </c>
      <c r="DH60" s="110">
        <f t="shared" si="276"/>
        <v>0</v>
      </c>
      <c r="DI60" s="110">
        <f t="shared" si="277"/>
        <v>0</v>
      </c>
      <c r="DJ60" s="110">
        <f t="shared" si="278"/>
        <v>0</v>
      </c>
      <c r="DK60" s="110">
        <f t="shared" si="279"/>
        <v>0</v>
      </c>
      <c r="DL60" s="110">
        <f t="shared" si="280"/>
        <v>0</v>
      </c>
      <c r="DM60" s="110">
        <f t="shared" si="281"/>
        <v>0</v>
      </c>
      <c r="DN60" s="110">
        <f t="shared" si="282"/>
        <v>0</v>
      </c>
      <c r="DO60" s="110">
        <f t="shared" si="283"/>
        <v>0</v>
      </c>
      <c r="DP60" s="110">
        <f t="shared" si="284"/>
        <v>0</v>
      </c>
      <c r="DQ60" s="110">
        <f t="shared" si="285"/>
        <v>0</v>
      </c>
      <c r="DR60" s="110">
        <f t="shared" si="286"/>
        <v>0</v>
      </c>
      <c r="DS60" s="110">
        <f t="shared" si="287"/>
        <v>0</v>
      </c>
      <c r="DT60" s="110">
        <f t="shared" si="288"/>
        <v>0</v>
      </c>
      <c r="DU60" s="110">
        <f t="shared" si="289"/>
        <v>0</v>
      </c>
      <c r="DV60" s="110">
        <f t="shared" si="290"/>
        <v>0</v>
      </c>
      <c r="DW60" s="111">
        <f t="shared" si="291"/>
        <v>0</v>
      </c>
      <c r="DX60" s="112">
        <f t="shared" si="292"/>
        <v>0</v>
      </c>
      <c r="DY60" s="110">
        <f t="shared" si="293"/>
        <v>0</v>
      </c>
      <c r="DZ60" s="110">
        <f t="shared" si="294"/>
        <v>0</v>
      </c>
      <c r="EA60" s="112">
        <f t="shared" si="295"/>
        <v>0</v>
      </c>
      <c r="EB60" s="112">
        <f t="shared" si="296"/>
        <v>0</v>
      </c>
      <c r="EC60" s="112">
        <f t="shared" si="297"/>
        <v>0</v>
      </c>
      <c r="ED60" s="110">
        <f t="shared" si="298"/>
        <v>0</v>
      </c>
      <c r="EE60" s="110">
        <f t="shared" si="299"/>
        <v>0</v>
      </c>
      <c r="EF60" s="112">
        <f t="shared" si="300"/>
        <v>0</v>
      </c>
      <c r="EG60" s="112">
        <f t="shared" si="301"/>
        <v>0</v>
      </c>
      <c r="EH60" s="112">
        <f t="shared" si="302"/>
        <v>0</v>
      </c>
      <c r="EI60" s="110">
        <f t="shared" si="303"/>
        <v>0</v>
      </c>
      <c r="EJ60" s="110">
        <f t="shared" si="304"/>
        <v>0</v>
      </c>
      <c r="EK60" s="112">
        <f t="shared" si="305"/>
        <v>0</v>
      </c>
      <c r="EL60" s="112">
        <f t="shared" si="306"/>
        <v>0</v>
      </c>
      <c r="EM60" s="112">
        <f t="shared" si="307"/>
        <v>0</v>
      </c>
      <c r="EN60" s="110">
        <f t="shared" si="308"/>
        <v>0</v>
      </c>
      <c r="EO60" s="110">
        <f t="shared" si="309"/>
        <v>0</v>
      </c>
      <c r="EP60" s="112">
        <f t="shared" si="310"/>
        <v>0</v>
      </c>
      <c r="EQ60" s="112">
        <f t="shared" si="311"/>
        <v>0</v>
      </c>
      <c r="ER60" s="112">
        <f t="shared" si="312"/>
        <v>0</v>
      </c>
      <c r="ES60" s="110">
        <f t="shared" si="313"/>
        <v>0</v>
      </c>
      <c r="ET60" s="110">
        <f t="shared" si="314"/>
        <v>0</v>
      </c>
      <c r="EU60" s="112">
        <f t="shared" si="315"/>
        <v>0</v>
      </c>
      <c r="EV60" s="112">
        <f t="shared" si="316"/>
        <v>0</v>
      </c>
      <c r="EW60" s="112">
        <f t="shared" si="317"/>
        <v>0</v>
      </c>
      <c r="EX60" s="110">
        <f t="shared" si="318"/>
        <v>0</v>
      </c>
      <c r="EY60" s="110">
        <f t="shared" si="319"/>
        <v>0</v>
      </c>
      <c r="EZ60" s="112">
        <f t="shared" si="320"/>
        <v>0</v>
      </c>
      <c r="FA60" s="112">
        <f t="shared" si="321"/>
        <v>0</v>
      </c>
      <c r="FB60" s="112">
        <f t="shared" si="322"/>
        <v>0</v>
      </c>
      <c r="FC60" s="110">
        <f t="shared" si="323"/>
        <v>0</v>
      </c>
      <c r="FD60" s="110">
        <f t="shared" si="324"/>
        <v>0</v>
      </c>
      <c r="FE60" s="112">
        <f t="shared" si="325"/>
        <v>0</v>
      </c>
      <c r="FF60" s="112">
        <f t="shared" si="326"/>
        <v>0</v>
      </c>
      <c r="FG60" s="112">
        <f t="shared" si="327"/>
        <v>0</v>
      </c>
      <c r="FH60" s="110">
        <f t="shared" si="328"/>
        <v>0</v>
      </c>
      <c r="FI60" s="110">
        <f t="shared" si="329"/>
        <v>0</v>
      </c>
      <c r="FJ60" s="113">
        <f t="shared" si="330"/>
        <v>0</v>
      </c>
      <c r="FK60" s="228">
        <f t="shared" si="331"/>
        <v>0</v>
      </c>
      <c r="FL60" s="110">
        <f t="shared" si="332"/>
        <v>0</v>
      </c>
      <c r="FM60" s="110">
        <f t="shared" si="333"/>
        <v>0</v>
      </c>
      <c r="FN60" s="110">
        <f t="shared" si="334"/>
        <v>0</v>
      </c>
      <c r="FO60" s="110">
        <f t="shared" si="335"/>
        <v>0</v>
      </c>
      <c r="FP60" s="110">
        <f t="shared" si="336"/>
        <v>0</v>
      </c>
      <c r="FQ60" s="110">
        <f t="shared" si="337"/>
        <v>0</v>
      </c>
      <c r="FR60" s="110">
        <f t="shared" si="338"/>
        <v>0</v>
      </c>
      <c r="FS60" s="110">
        <f t="shared" si="339"/>
        <v>0</v>
      </c>
      <c r="FT60" s="110">
        <f t="shared" si="340"/>
        <v>0</v>
      </c>
      <c r="FU60" s="110">
        <f t="shared" si="341"/>
        <v>0</v>
      </c>
      <c r="FV60" s="110">
        <f t="shared" si="342"/>
        <v>0</v>
      </c>
      <c r="FW60" s="110">
        <f t="shared" si="343"/>
        <v>0</v>
      </c>
      <c r="FX60" s="110">
        <f t="shared" si="344"/>
        <v>0</v>
      </c>
      <c r="FY60" s="110">
        <f t="shared" si="345"/>
        <v>0</v>
      </c>
      <c r="FZ60" s="110">
        <f t="shared" si="346"/>
        <v>0</v>
      </c>
      <c r="GA60" s="110">
        <f t="shared" si="347"/>
        <v>0</v>
      </c>
      <c r="GB60" s="110">
        <f t="shared" si="348"/>
        <v>0</v>
      </c>
      <c r="GC60" s="110">
        <f t="shared" si="349"/>
        <v>0</v>
      </c>
      <c r="GD60" s="110">
        <f t="shared" si="350"/>
        <v>0</v>
      </c>
      <c r="GE60" s="110">
        <f t="shared" si="351"/>
        <v>0</v>
      </c>
      <c r="GF60" s="110">
        <f t="shared" si="352"/>
        <v>0</v>
      </c>
      <c r="GG60" s="110">
        <f t="shared" si="353"/>
        <v>0</v>
      </c>
      <c r="GH60" s="110">
        <f t="shared" si="354"/>
        <v>0</v>
      </c>
      <c r="GI60" s="110">
        <f t="shared" si="355"/>
        <v>0</v>
      </c>
      <c r="GJ60" s="110">
        <f t="shared" si="356"/>
        <v>0</v>
      </c>
      <c r="GK60" s="110">
        <f t="shared" si="357"/>
        <v>0</v>
      </c>
      <c r="GL60" s="110">
        <f t="shared" si="358"/>
        <v>0</v>
      </c>
      <c r="GM60" s="110">
        <f t="shared" si="359"/>
        <v>0</v>
      </c>
      <c r="GN60" s="110">
        <f t="shared" si="360"/>
        <v>0</v>
      </c>
      <c r="GO60" s="110">
        <f t="shared" si="361"/>
        <v>0</v>
      </c>
      <c r="GP60" s="110">
        <f t="shared" si="362"/>
        <v>0</v>
      </c>
      <c r="GQ60" s="110">
        <f t="shared" si="363"/>
        <v>0</v>
      </c>
      <c r="GR60" s="110">
        <f t="shared" si="364"/>
        <v>0</v>
      </c>
      <c r="GS60" s="110">
        <f t="shared" si="365"/>
        <v>0</v>
      </c>
      <c r="GT60" s="110">
        <f t="shared" si="366"/>
        <v>0</v>
      </c>
      <c r="GU60" s="110">
        <f t="shared" si="367"/>
        <v>0</v>
      </c>
      <c r="GV60" s="110">
        <f t="shared" si="368"/>
        <v>0</v>
      </c>
      <c r="GW60" s="110">
        <f t="shared" si="369"/>
        <v>0</v>
      </c>
      <c r="GX60" s="110">
        <f t="shared" si="370"/>
        <v>0</v>
      </c>
      <c r="GY60" s="227">
        <f t="shared" si="371"/>
        <v>7549.6</v>
      </c>
      <c r="GZ60" s="226">
        <f t="shared" si="372"/>
        <v>7123.4</v>
      </c>
      <c r="HA60" s="226">
        <f t="shared" si="373"/>
        <v>4530.3</v>
      </c>
      <c r="HB60" s="226">
        <f t="shared" si="374"/>
        <v>2593.1</v>
      </c>
      <c r="HC60" s="226">
        <f t="shared" si="375"/>
        <v>36.4</v>
      </c>
      <c r="HD60" s="226">
        <f t="shared" si="376"/>
        <v>426.2</v>
      </c>
      <c r="HE60" s="115">
        <f t="shared" si="377"/>
        <v>152</v>
      </c>
      <c r="HF60" s="174">
        <v>188</v>
      </c>
      <c r="HG60" s="225">
        <f t="shared" si="191"/>
        <v>-36</v>
      </c>
      <c r="HH60" s="252">
        <v>14.5</v>
      </c>
      <c r="HI60" s="224">
        <v>27.7</v>
      </c>
      <c r="HJ60" s="221">
        <f t="shared" si="192"/>
        <v>7549.6</v>
      </c>
      <c r="HK60" s="221">
        <f t="shared" si="193"/>
        <v>7577.3</v>
      </c>
      <c r="HL60" s="223">
        <f t="shared" si="194"/>
        <v>4558</v>
      </c>
      <c r="HM60" s="221">
        <f t="shared" si="378"/>
        <v>3500.8</v>
      </c>
      <c r="HN60" s="252">
        <v>11.2</v>
      </c>
      <c r="HO60" s="221">
        <f t="shared" si="195"/>
        <v>26047.599999999999</v>
      </c>
      <c r="HP60" s="114">
        <v>9391.6</v>
      </c>
      <c r="HQ60" s="114">
        <v>165.6</v>
      </c>
      <c r="HR60" s="114">
        <f t="shared" si="379"/>
        <v>9226</v>
      </c>
      <c r="HS60" s="220">
        <f t="shared" si="196"/>
        <v>-1814.3</v>
      </c>
      <c r="HT60" s="220">
        <f t="shared" si="197"/>
        <v>-137.9</v>
      </c>
      <c r="HU60" s="220">
        <f t="shared" si="198"/>
        <v>-1676.4</v>
      </c>
      <c r="HV60" s="210">
        <f t="shared" si="199"/>
        <v>0</v>
      </c>
      <c r="HW60" s="251"/>
      <c r="HX60" s="251"/>
      <c r="HY60" s="221">
        <f t="shared" si="200"/>
        <v>7577.3</v>
      </c>
      <c r="HZ60" s="220">
        <f t="shared" si="201"/>
        <v>-1814.3</v>
      </c>
      <c r="IA60" s="221">
        <f t="shared" si="202"/>
        <v>3394.9</v>
      </c>
      <c r="IB60" s="221">
        <f t="shared" si="203"/>
        <v>25259.7</v>
      </c>
    </row>
    <row r="61" spans="1:236">
      <c r="A61" s="105" t="s">
        <v>231</v>
      </c>
      <c r="B61" s="105"/>
      <c r="C61" s="105"/>
      <c r="D61" s="232">
        <v>0</v>
      </c>
      <c r="E61" s="232">
        <v>0</v>
      </c>
      <c r="F61" s="231">
        <v>58</v>
      </c>
      <c r="G61" s="106">
        <v>0</v>
      </c>
      <c r="H61" s="231"/>
      <c r="I61" s="232">
        <v>0</v>
      </c>
      <c r="J61" s="231">
        <v>296</v>
      </c>
      <c r="K61" s="106">
        <v>0</v>
      </c>
      <c r="L61" s="231"/>
      <c r="M61" s="231"/>
      <c r="N61" s="231"/>
      <c r="O61" s="232">
        <v>0</v>
      </c>
      <c r="P61" s="106">
        <v>0</v>
      </c>
      <c r="Q61" s="231"/>
      <c r="R61" s="106">
        <v>0</v>
      </c>
      <c r="S61" s="231"/>
      <c r="T61" s="231"/>
      <c r="U61" s="231"/>
      <c r="V61" s="107">
        <v>0</v>
      </c>
      <c r="W61" s="119">
        <v>0</v>
      </c>
      <c r="X61" s="119">
        <v>0</v>
      </c>
      <c r="Y61" s="106">
        <v>0</v>
      </c>
      <c r="Z61" s="106">
        <v>0</v>
      </c>
      <c r="AA61" s="106">
        <v>0</v>
      </c>
      <c r="AB61" s="106">
        <v>0</v>
      </c>
      <c r="AC61" s="106">
        <v>0</v>
      </c>
      <c r="AD61" s="106">
        <v>0</v>
      </c>
      <c r="AE61" s="106">
        <v>0</v>
      </c>
      <c r="AF61" s="108">
        <v>0</v>
      </c>
      <c r="AG61" s="108">
        <v>0</v>
      </c>
      <c r="AH61" s="108">
        <v>0</v>
      </c>
      <c r="AI61" s="108">
        <v>0</v>
      </c>
      <c r="AJ61" s="231"/>
      <c r="AK61" s="108">
        <v>0</v>
      </c>
      <c r="AL61" s="230">
        <f t="shared" si="204"/>
        <v>58</v>
      </c>
      <c r="AM61" s="230">
        <f t="shared" si="205"/>
        <v>296</v>
      </c>
      <c r="AN61" s="230">
        <f t="shared" si="206"/>
        <v>354</v>
      </c>
      <c r="AO61" s="109">
        <f t="shared" si="207"/>
        <v>0</v>
      </c>
      <c r="AP61" s="110">
        <f t="shared" si="380"/>
        <v>0</v>
      </c>
      <c r="AQ61" s="110">
        <f t="shared" si="208"/>
        <v>0</v>
      </c>
      <c r="AR61" s="110">
        <f t="shared" si="209"/>
        <v>0</v>
      </c>
      <c r="AS61" s="110">
        <f t="shared" si="210"/>
        <v>0</v>
      </c>
      <c r="AT61" s="110">
        <f t="shared" si="211"/>
        <v>0</v>
      </c>
      <c r="AU61" s="110">
        <f t="shared" si="212"/>
        <v>0</v>
      </c>
      <c r="AV61" s="110">
        <f t="shared" si="213"/>
        <v>0</v>
      </c>
      <c r="AW61" s="110">
        <f t="shared" si="214"/>
        <v>0</v>
      </c>
      <c r="AX61" s="110">
        <f t="shared" si="215"/>
        <v>0</v>
      </c>
      <c r="AY61" s="110">
        <f t="shared" si="216"/>
        <v>3248.7</v>
      </c>
      <c r="AZ61" s="110">
        <f t="shared" si="217"/>
        <v>3098.4</v>
      </c>
      <c r="BA61" s="110">
        <f t="shared" si="218"/>
        <v>1970.5</v>
      </c>
      <c r="BB61" s="110">
        <f t="shared" si="219"/>
        <v>1127.9000000000001</v>
      </c>
      <c r="BC61" s="110">
        <f t="shared" si="220"/>
        <v>150.30000000000001</v>
      </c>
      <c r="BD61" s="110">
        <f t="shared" si="221"/>
        <v>0</v>
      </c>
      <c r="BE61" s="110">
        <f t="shared" si="222"/>
        <v>0</v>
      </c>
      <c r="BF61" s="110">
        <f t="shared" si="223"/>
        <v>0</v>
      </c>
      <c r="BG61" s="110">
        <f t="shared" si="224"/>
        <v>0</v>
      </c>
      <c r="BH61" s="110">
        <f t="shared" si="225"/>
        <v>0</v>
      </c>
      <c r="BI61" s="110">
        <f t="shared" si="226"/>
        <v>0</v>
      </c>
      <c r="BJ61" s="110">
        <f t="shared" si="227"/>
        <v>0</v>
      </c>
      <c r="BK61" s="110">
        <f t="shared" si="228"/>
        <v>0</v>
      </c>
      <c r="BL61" s="110">
        <f t="shared" si="229"/>
        <v>0</v>
      </c>
      <c r="BM61" s="110">
        <f t="shared" si="230"/>
        <v>0</v>
      </c>
      <c r="BN61" s="110">
        <f t="shared" si="231"/>
        <v>0</v>
      </c>
      <c r="BO61" s="110">
        <f t="shared" si="232"/>
        <v>0</v>
      </c>
      <c r="BP61" s="110">
        <f t="shared" si="233"/>
        <v>0</v>
      </c>
      <c r="BQ61" s="110">
        <f t="shared" si="234"/>
        <v>0</v>
      </c>
      <c r="BR61" s="110">
        <f t="shared" si="235"/>
        <v>0</v>
      </c>
      <c r="BS61" s="110">
        <f t="shared" si="236"/>
        <v>14583.6</v>
      </c>
      <c r="BT61" s="110">
        <f t="shared" si="237"/>
        <v>13749.8</v>
      </c>
      <c r="BU61" s="110">
        <f t="shared" si="238"/>
        <v>8744.4</v>
      </c>
      <c r="BV61" s="110">
        <f t="shared" si="239"/>
        <v>5005.3999999999996</v>
      </c>
      <c r="BW61" s="110">
        <f t="shared" si="240"/>
        <v>833.8</v>
      </c>
      <c r="BX61" s="110"/>
      <c r="BY61" s="110">
        <f t="shared" si="241"/>
        <v>0</v>
      </c>
      <c r="BZ61" s="110">
        <f t="shared" si="242"/>
        <v>0</v>
      </c>
      <c r="CA61" s="110">
        <f t="shared" si="243"/>
        <v>0</v>
      </c>
      <c r="CB61" s="110">
        <f t="shared" si="244"/>
        <v>0</v>
      </c>
      <c r="CC61" s="110">
        <f t="shared" si="245"/>
        <v>0</v>
      </c>
      <c r="CD61" s="110">
        <f t="shared" si="246"/>
        <v>0</v>
      </c>
      <c r="CE61" s="110">
        <f t="shared" si="247"/>
        <v>0</v>
      </c>
      <c r="CF61" s="110">
        <f t="shared" si="248"/>
        <v>0</v>
      </c>
      <c r="CG61" s="110">
        <f t="shared" si="249"/>
        <v>0</v>
      </c>
      <c r="CH61" s="229">
        <f t="shared" si="250"/>
        <v>0</v>
      </c>
      <c r="CI61" s="110">
        <f t="shared" si="251"/>
        <v>0</v>
      </c>
      <c r="CJ61" s="110">
        <f t="shared" si="252"/>
        <v>0</v>
      </c>
      <c r="CK61" s="110">
        <f t="shared" si="253"/>
        <v>0</v>
      </c>
      <c r="CL61" s="110">
        <f t="shared" si="254"/>
        <v>0</v>
      </c>
      <c r="CM61" s="229">
        <f t="shared" si="255"/>
        <v>0</v>
      </c>
      <c r="CN61" s="110">
        <f t="shared" si="256"/>
        <v>0</v>
      </c>
      <c r="CO61" s="110">
        <f t="shared" si="257"/>
        <v>0</v>
      </c>
      <c r="CP61" s="110">
        <f t="shared" si="258"/>
        <v>0</v>
      </c>
      <c r="CQ61" s="110">
        <f t="shared" si="259"/>
        <v>0</v>
      </c>
      <c r="CR61" s="229">
        <f t="shared" si="260"/>
        <v>0</v>
      </c>
      <c r="CS61" s="110">
        <f t="shared" si="261"/>
        <v>0</v>
      </c>
      <c r="CT61" s="110">
        <f t="shared" si="262"/>
        <v>0</v>
      </c>
      <c r="CU61" s="110">
        <f t="shared" si="263"/>
        <v>0</v>
      </c>
      <c r="CV61" s="110">
        <f t="shared" si="264"/>
        <v>0</v>
      </c>
      <c r="CW61" s="229">
        <f t="shared" si="265"/>
        <v>0</v>
      </c>
      <c r="CX61" s="110">
        <f t="shared" si="266"/>
        <v>0</v>
      </c>
      <c r="CY61" s="110">
        <f t="shared" si="267"/>
        <v>0</v>
      </c>
      <c r="CZ61" s="110">
        <f t="shared" si="268"/>
        <v>0</v>
      </c>
      <c r="DA61" s="110">
        <f t="shared" si="269"/>
        <v>0</v>
      </c>
      <c r="DB61" s="110">
        <f t="shared" si="270"/>
        <v>0</v>
      </c>
      <c r="DC61" s="110">
        <f t="shared" si="271"/>
        <v>0</v>
      </c>
      <c r="DD61" s="110">
        <f t="shared" si="272"/>
        <v>0</v>
      </c>
      <c r="DE61" s="110">
        <f t="shared" si="273"/>
        <v>0</v>
      </c>
      <c r="DF61" s="110">
        <f t="shared" si="274"/>
        <v>0</v>
      </c>
      <c r="DG61" s="110">
        <f t="shared" si="275"/>
        <v>0</v>
      </c>
      <c r="DH61" s="110">
        <f t="shared" si="276"/>
        <v>0</v>
      </c>
      <c r="DI61" s="110">
        <f t="shared" si="277"/>
        <v>0</v>
      </c>
      <c r="DJ61" s="110">
        <f t="shared" si="278"/>
        <v>0</v>
      </c>
      <c r="DK61" s="110">
        <f t="shared" si="279"/>
        <v>0</v>
      </c>
      <c r="DL61" s="110">
        <f t="shared" si="280"/>
        <v>0</v>
      </c>
      <c r="DM61" s="110">
        <f t="shared" si="281"/>
        <v>0</v>
      </c>
      <c r="DN61" s="110">
        <f t="shared" si="282"/>
        <v>0</v>
      </c>
      <c r="DO61" s="110">
        <f t="shared" si="283"/>
        <v>0</v>
      </c>
      <c r="DP61" s="110">
        <f t="shared" si="284"/>
        <v>0</v>
      </c>
      <c r="DQ61" s="110">
        <f t="shared" si="285"/>
        <v>0</v>
      </c>
      <c r="DR61" s="110">
        <f t="shared" si="286"/>
        <v>0</v>
      </c>
      <c r="DS61" s="110">
        <f t="shared" si="287"/>
        <v>0</v>
      </c>
      <c r="DT61" s="110">
        <f t="shared" si="288"/>
        <v>0</v>
      </c>
      <c r="DU61" s="110">
        <f t="shared" si="289"/>
        <v>0</v>
      </c>
      <c r="DV61" s="110">
        <f t="shared" si="290"/>
        <v>0</v>
      </c>
      <c r="DW61" s="111">
        <f t="shared" si="291"/>
        <v>0</v>
      </c>
      <c r="DX61" s="112">
        <f t="shared" si="292"/>
        <v>0</v>
      </c>
      <c r="DY61" s="110">
        <f t="shared" si="293"/>
        <v>0</v>
      </c>
      <c r="DZ61" s="110">
        <f t="shared" si="294"/>
        <v>0</v>
      </c>
      <c r="EA61" s="112">
        <f t="shared" si="295"/>
        <v>0</v>
      </c>
      <c r="EB61" s="112">
        <f t="shared" si="296"/>
        <v>0</v>
      </c>
      <c r="EC61" s="112">
        <f t="shared" si="297"/>
        <v>0</v>
      </c>
      <c r="ED61" s="110">
        <f t="shared" si="298"/>
        <v>0</v>
      </c>
      <c r="EE61" s="110">
        <f t="shared" si="299"/>
        <v>0</v>
      </c>
      <c r="EF61" s="112">
        <f t="shared" si="300"/>
        <v>0</v>
      </c>
      <c r="EG61" s="112">
        <f t="shared" si="301"/>
        <v>0</v>
      </c>
      <c r="EH61" s="112">
        <f t="shared" si="302"/>
        <v>0</v>
      </c>
      <c r="EI61" s="110">
        <f t="shared" si="303"/>
        <v>0</v>
      </c>
      <c r="EJ61" s="110">
        <f t="shared" si="304"/>
        <v>0</v>
      </c>
      <c r="EK61" s="112">
        <f t="shared" si="305"/>
        <v>0</v>
      </c>
      <c r="EL61" s="112">
        <f t="shared" si="306"/>
        <v>0</v>
      </c>
      <c r="EM61" s="112">
        <f t="shared" si="307"/>
        <v>0</v>
      </c>
      <c r="EN61" s="110">
        <f t="shared" si="308"/>
        <v>0</v>
      </c>
      <c r="EO61" s="110">
        <f t="shared" si="309"/>
        <v>0</v>
      </c>
      <c r="EP61" s="112">
        <f t="shared" si="310"/>
        <v>0</v>
      </c>
      <c r="EQ61" s="112">
        <f t="shared" si="311"/>
        <v>0</v>
      </c>
      <c r="ER61" s="112">
        <f t="shared" si="312"/>
        <v>0</v>
      </c>
      <c r="ES61" s="110">
        <f t="shared" si="313"/>
        <v>0</v>
      </c>
      <c r="ET61" s="110">
        <f t="shared" si="314"/>
        <v>0</v>
      </c>
      <c r="EU61" s="112">
        <f t="shared" si="315"/>
        <v>0</v>
      </c>
      <c r="EV61" s="112">
        <f t="shared" si="316"/>
        <v>0</v>
      </c>
      <c r="EW61" s="112">
        <f t="shared" si="317"/>
        <v>0</v>
      </c>
      <c r="EX61" s="110">
        <f t="shared" si="318"/>
        <v>0</v>
      </c>
      <c r="EY61" s="110">
        <f t="shared" si="319"/>
        <v>0</v>
      </c>
      <c r="EZ61" s="112">
        <f t="shared" si="320"/>
        <v>0</v>
      </c>
      <c r="FA61" s="112">
        <f t="shared" si="321"/>
        <v>0</v>
      </c>
      <c r="FB61" s="112">
        <f t="shared" si="322"/>
        <v>0</v>
      </c>
      <c r="FC61" s="110">
        <f t="shared" si="323"/>
        <v>0</v>
      </c>
      <c r="FD61" s="110">
        <f t="shared" si="324"/>
        <v>0</v>
      </c>
      <c r="FE61" s="112">
        <f t="shared" si="325"/>
        <v>0</v>
      </c>
      <c r="FF61" s="112">
        <f t="shared" si="326"/>
        <v>0</v>
      </c>
      <c r="FG61" s="112">
        <f t="shared" si="327"/>
        <v>0</v>
      </c>
      <c r="FH61" s="110">
        <f t="shared" si="328"/>
        <v>0</v>
      </c>
      <c r="FI61" s="110">
        <f t="shared" si="329"/>
        <v>0</v>
      </c>
      <c r="FJ61" s="113">
        <f t="shared" si="330"/>
        <v>0</v>
      </c>
      <c r="FK61" s="228">
        <f t="shared" si="331"/>
        <v>0</v>
      </c>
      <c r="FL61" s="110">
        <f t="shared" si="332"/>
        <v>0</v>
      </c>
      <c r="FM61" s="110">
        <f t="shared" si="333"/>
        <v>0</v>
      </c>
      <c r="FN61" s="110">
        <f t="shared" si="334"/>
        <v>0</v>
      </c>
      <c r="FO61" s="110">
        <f t="shared" si="335"/>
        <v>0</v>
      </c>
      <c r="FP61" s="110">
        <f t="shared" si="336"/>
        <v>0</v>
      </c>
      <c r="FQ61" s="110">
        <f t="shared" si="337"/>
        <v>0</v>
      </c>
      <c r="FR61" s="110">
        <f t="shared" si="338"/>
        <v>0</v>
      </c>
      <c r="FS61" s="110">
        <f t="shared" si="339"/>
        <v>0</v>
      </c>
      <c r="FT61" s="110">
        <f t="shared" si="340"/>
        <v>0</v>
      </c>
      <c r="FU61" s="110">
        <f t="shared" si="341"/>
        <v>0</v>
      </c>
      <c r="FV61" s="110">
        <f t="shared" si="342"/>
        <v>0</v>
      </c>
      <c r="FW61" s="110">
        <f t="shared" si="343"/>
        <v>0</v>
      </c>
      <c r="FX61" s="110">
        <f t="shared" si="344"/>
        <v>0</v>
      </c>
      <c r="FY61" s="110">
        <f t="shared" si="345"/>
        <v>0</v>
      </c>
      <c r="FZ61" s="110">
        <f t="shared" si="346"/>
        <v>0</v>
      </c>
      <c r="GA61" s="110">
        <f t="shared" si="347"/>
        <v>0</v>
      </c>
      <c r="GB61" s="110">
        <f t="shared" si="348"/>
        <v>0</v>
      </c>
      <c r="GC61" s="110">
        <f t="shared" si="349"/>
        <v>0</v>
      </c>
      <c r="GD61" s="110">
        <f t="shared" si="350"/>
        <v>0</v>
      </c>
      <c r="GE61" s="110">
        <f t="shared" si="351"/>
        <v>0</v>
      </c>
      <c r="GF61" s="110">
        <f t="shared" si="352"/>
        <v>0</v>
      </c>
      <c r="GG61" s="110">
        <f t="shared" si="353"/>
        <v>0</v>
      </c>
      <c r="GH61" s="110">
        <f t="shared" si="354"/>
        <v>0</v>
      </c>
      <c r="GI61" s="110">
        <f t="shared" si="355"/>
        <v>0</v>
      </c>
      <c r="GJ61" s="110">
        <f t="shared" si="356"/>
        <v>0</v>
      </c>
      <c r="GK61" s="110">
        <f t="shared" si="357"/>
        <v>0</v>
      </c>
      <c r="GL61" s="110">
        <f t="shared" si="358"/>
        <v>0</v>
      </c>
      <c r="GM61" s="110">
        <f t="shared" si="359"/>
        <v>0</v>
      </c>
      <c r="GN61" s="110">
        <f t="shared" si="360"/>
        <v>0</v>
      </c>
      <c r="GO61" s="110">
        <f t="shared" si="361"/>
        <v>0</v>
      </c>
      <c r="GP61" s="110">
        <f t="shared" si="362"/>
        <v>0</v>
      </c>
      <c r="GQ61" s="110">
        <f t="shared" si="363"/>
        <v>0</v>
      </c>
      <c r="GR61" s="110">
        <f t="shared" si="364"/>
        <v>0</v>
      </c>
      <c r="GS61" s="110">
        <f t="shared" si="365"/>
        <v>0</v>
      </c>
      <c r="GT61" s="110">
        <f t="shared" si="366"/>
        <v>0</v>
      </c>
      <c r="GU61" s="110">
        <f t="shared" si="367"/>
        <v>0</v>
      </c>
      <c r="GV61" s="110">
        <f t="shared" si="368"/>
        <v>0</v>
      </c>
      <c r="GW61" s="110">
        <f t="shared" si="369"/>
        <v>0</v>
      </c>
      <c r="GX61" s="110">
        <f t="shared" si="370"/>
        <v>0</v>
      </c>
      <c r="GY61" s="227">
        <f t="shared" si="371"/>
        <v>17832.3</v>
      </c>
      <c r="GZ61" s="226">
        <f t="shared" si="372"/>
        <v>16848.2</v>
      </c>
      <c r="HA61" s="226">
        <f t="shared" si="373"/>
        <v>10714.9</v>
      </c>
      <c r="HB61" s="226">
        <f t="shared" si="374"/>
        <v>6133.3</v>
      </c>
      <c r="HC61" s="226">
        <f t="shared" si="375"/>
        <v>36.4</v>
      </c>
      <c r="HD61" s="226">
        <f t="shared" si="376"/>
        <v>984.1</v>
      </c>
      <c r="HE61" s="115">
        <f t="shared" si="377"/>
        <v>354</v>
      </c>
      <c r="HF61" s="174">
        <v>349</v>
      </c>
      <c r="HG61" s="225">
        <f t="shared" si="191"/>
        <v>5</v>
      </c>
      <c r="HH61" s="252">
        <v>29.25</v>
      </c>
      <c r="HI61" s="224">
        <v>55.8</v>
      </c>
      <c r="HJ61" s="221">
        <f t="shared" si="192"/>
        <v>17832.3</v>
      </c>
      <c r="HK61" s="221">
        <f t="shared" si="193"/>
        <v>17888.099999999999</v>
      </c>
      <c r="HL61" s="223">
        <f t="shared" si="194"/>
        <v>10770.7</v>
      </c>
      <c r="HM61" s="221">
        <f t="shared" si="378"/>
        <v>8272.4</v>
      </c>
      <c r="HN61" s="252">
        <v>24.4</v>
      </c>
      <c r="HO61" s="221">
        <f t="shared" si="195"/>
        <v>28252.7</v>
      </c>
      <c r="HP61" s="114">
        <v>17561</v>
      </c>
      <c r="HQ61" s="114">
        <v>334</v>
      </c>
      <c r="HR61" s="114">
        <f t="shared" si="379"/>
        <v>17227</v>
      </c>
      <c r="HS61" s="220">
        <f t="shared" si="196"/>
        <v>327.10000000000002</v>
      </c>
      <c r="HT61" s="220">
        <f t="shared" si="197"/>
        <v>-278.2</v>
      </c>
      <c r="HU61" s="220">
        <f t="shared" si="198"/>
        <v>605.29999999999995</v>
      </c>
      <c r="HV61" s="210">
        <f t="shared" si="199"/>
        <v>0</v>
      </c>
      <c r="HW61" s="251">
        <v>49.3</v>
      </c>
      <c r="HX61" s="251"/>
      <c r="HY61" s="221">
        <f t="shared" si="200"/>
        <v>17937.400000000001</v>
      </c>
      <c r="HZ61" s="220">
        <f t="shared" si="201"/>
        <v>376.4</v>
      </c>
      <c r="IA61" s="221">
        <f t="shared" si="202"/>
        <v>8096.6</v>
      </c>
      <c r="IB61" s="221">
        <f t="shared" si="203"/>
        <v>27652.3</v>
      </c>
    </row>
    <row r="62" spans="1:236">
      <c r="A62" s="105" t="s">
        <v>172</v>
      </c>
      <c r="B62" s="105"/>
      <c r="C62" s="105"/>
      <c r="D62" s="232">
        <v>0</v>
      </c>
      <c r="E62" s="232">
        <v>0</v>
      </c>
      <c r="F62" s="231">
        <v>58</v>
      </c>
      <c r="G62" s="106">
        <v>0</v>
      </c>
      <c r="H62" s="231"/>
      <c r="I62" s="232">
        <v>0</v>
      </c>
      <c r="J62" s="231">
        <v>241</v>
      </c>
      <c r="K62" s="106">
        <v>0</v>
      </c>
      <c r="L62" s="231"/>
      <c r="M62" s="231"/>
      <c r="N62" s="231"/>
      <c r="O62" s="232">
        <v>0</v>
      </c>
      <c r="P62" s="106">
        <v>0</v>
      </c>
      <c r="Q62" s="231"/>
      <c r="R62" s="106">
        <v>0</v>
      </c>
      <c r="S62" s="231">
        <v>26</v>
      </c>
      <c r="T62" s="231"/>
      <c r="U62" s="231"/>
      <c r="V62" s="107">
        <v>0</v>
      </c>
      <c r="W62" s="119">
        <v>0</v>
      </c>
      <c r="X62" s="119">
        <v>0</v>
      </c>
      <c r="Y62" s="106">
        <v>0</v>
      </c>
      <c r="Z62" s="106">
        <v>0</v>
      </c>
      <c r="AA62" s="106">
        <v>0</v>
      </c>
      <c r="AB62" s="106">
        <v>0</v>
      </c>
      <c r="AC62" s="106">
        <v>0</v>
      </c>
      <c r="AD62" s="106">
        <v>0</v>
      </c>
      <c r="AE62" s="106">
        <v>0</v>
      </c>
      <c r="AF62" s="108">
        <v>0</v>
      </c>
      <c r="AG62" s="108">
        <v>0</v>
      </c>
      <c r="AH62" s="108">
        <v>0</v>
      </c>
      <c r="AI62" s="108">
        <v>0</v>
      </c>
      <c r="AJ62" s="231"/>
      <c r="AK62" s="108">
        <v>0</v>
      </c>
      <c r="AL62" s="230">
        <f t="shared" si="204"/>
        <v>58</v>
      </c>
      <c r="AM62" s="230">
        <f t="shared" si="205"/>
        <v>267</v>
      </c>
      <c r="AN62" s="230">
        <f t="shared" si="206"/>
        <v>325</v>
      </c>
      <c r="AO62" s="109">
        <f t="shared" si="207"/>
        <v>0</v>
      </c>
      <c r="AP62" s="110">
        <f t="shared" si="380"/>
        <v>0</v>
      </c>
      <c r="AQ62" s="110">
        <f t="shared" si="208"/>
        <v>0</v>
      </c>
      <c r="AR62" s="110">
        <f t="shared" si="209"/>
        <v>0</v>
      </c>
      <c r="AS62" s="110">
        <f t="shared" si="210"/>
        <v>0</v>
      </c>
      <c r="AT62" s="110">
        <f t="shared" si="211"/>
        <v>0</v>
      </c>
      <c r="AU62" s="110">
        <f t="shared" si="212"/>
        <v>0</v>
      </c>
      <c r="AV62" s="110">
        <f t="shared" si="213"/>
        <v>0</v>
      </c>
      <c r="AW62" s="110">
        <f t="shared" si="214"/>
        <v>0</v>
      </c>
      <c r="AX62" s="110">
        <f t="shared" si="215"/>
        <v>0</v>
      </c>
      <c r="AY62" s="110">
        <f t="shared" si="216"/>
        <v>3248.7</v>
      </c>
      <c r="AZ62" s="110">
        <f t="shared" si="217"/>
        <v>3098.4</v>
      </c>
      <c r="BA62" s="110">
        <f t="shared" si="218"/>
        <v>1970.5</v>
      </c>
      <c r="BB62" s="110">
        <f t="shared" si="219"/>
        <v>1127.9000000000001</v>
      </c>
      <c r="BC62" s="110">
        <f t="shared" si="220"/>
        <v>150.30000000000001</v>
      </c>
      <c r="BD62" s="110">
        <f t="shared" si="221"/>
        <v>0</v>
      </c>
      <c r="BE62" s="110">
        <f t="shared" si="222"/>
        <v>0</v>
      </c>
      <c r="BF62" s="110">
        <f t="shared" si="223"/>
        <v>0</v>
      </c>
      <c r="BG62" s="110">
        <f t="shared" si="224"/>
        <v>0</v>
      </c>
      <c r="BH62" s="110">
        <f t="shared" si="225"/>
        <v>0</v>
      </c>
      <c r="BI62" s="110">
        <f t="shared" si="226"/>
        <v>0</v>
      </c>
      <c r="BJ62" s="110">
        <f t="shared" si="227"/>
        <v>0</v>
      </c>
      <c r="BK62" s="110">
        <f t="shared" si="228"/>
        <v>0</v>
      </c>
      <c r="BL62" s="110">
        <f t="shared" si="229"/>
        <v>0</v>
      </c>
      <c r="BM62" s="110">
        <f t="shared" si="230"/>
        <v>0</v>
      </c>
      <c r="BN62" s="110">
        <f t="shared" si="231"/>
        <v>0</v>
      </c>
      <c r="BO62" s="110">
        <f t="shared" si="232"/>
        <v>0</v>
      </c>
      <c r="BP62" s="110">
        <f t="shared" si="233"/>
        <v>0</v>
      </c>
      <c r="BQ62" s="110">
        <f t="shared" si="234"/>
        <v>0</v>
      </c>
      <c r="BR62" s="110">
        <f t="shared" si="235"/>
        <v>0</v>
      </c>
      <c r="BS62" s="110">
        <f t="shared" si="236"/>
        <v>11873.8</v>
      </c>
      <c r="BT62" s="110">
        <f t="shared" si="237"/>
        <v>11194.9</v>
      </c>
      <c r="BU62" s="110">
        <f t="shared" si="238"/>
        <v>7119.6</v>
      </c>
      <c r="BV62" s="110">
        <f t="shared" si="239"/>
        <v>4075.3</v>
      </c>
      <c r="BW62" s="110">
        <f t="shared" si="240"/>
        <v>678.9</v>
      </c>
      <c r="BX62" s="110"/>
      <c r="BY62" s="110">
        <f t="shared" si="241"/>
        <v>0</v>
      </c>
      <c r="BZ62" s="110">
        <f t="shared" si="242"/>
        <v>0</v>
      </c>
      <c r="CA62" s="110">
        <f t="shared" si="243"/>
        <v>0</v>
      </c>
      <c r="CB62" s="110">
        <f t="shared" si="244"/>
        <v>0</v>
      </c>
      <c r="CC62" s="110">
        <f t="shared" si="245"/>
        <v>0</v>
      </c>
      <c r="CD62" s="110">
        <f t="shared" si="246"/>
        <v>0</v>
      </c>
      <c r="CE62" s="110">
        <f t="shared" si="247"/>
        <v>0</v>
      </c>
      <c r="CF62" s="110">
        <f t="shared" si="248"/>
        <v>0</v>
      </c>
      <c r="CG62" s="110">
        <f t="shared" si="249"/>
        <v>0</v>
      </c>
      <c r="CH62" s="229">
        <f t="shared" si="250"/>
        <v>0</v>
      </c>
      <c r="CI62" s="110">
        <f t="shared" si="251"/>
        <v>0</v>
      </c>
      <c r="CJ62" s="110">
        <f t="shared" si="252"/>
        <v>0</v>
      </c>
      <c r="CK62" s="110">
        <f t="shared" si="253"/>
        <v>0</v>
      </c>
      <c r="CL62" s="110">
        <f t="shared" si="254"/>
        <v>0</v>
      </c>
      <c r="CM62" s="229">
        <f t="shared" si="255"/>
        <v>0</v>
      </c>
      <c r="CN62" s="110">
        <f t="shared" si="256"/>
        <v>0</v>
      </c>
      <c r="CO62" s="110">
        <f t="shared" si="257"/>
        <v>0</v>
      </c>
      <c r="CP62" s="110">
        <f t="shared" si="258"/>
        <v>0</v>
      </c>
      <c r="CQ62" s="110">
        <f t="shared" si="259"/>
        <v>0</v>
      </c>
      <c r="CR62" s="229">
        <f t="shared" si="260"/>
        <v>0</v>
      </c>
      <c r="CS62" s="110">
        <f t="shared" si="261"/>
        <v>0</v>
      </c>
      <c r="CT62" s="110">
        <f t="shared" si="262"/>
        <v>0</v>
      </c>
      <c r="CU62" s="110">
        <f t="shared" si="263"/>
        <v>0</v>
      </c>
      <c r="CV62" s="110">
        <f t="shared" si="264"/>
        <v>0</v>
      </c>
      <c r="CW62" s="229">
        <f t="shared" si="265"/>
        <v>0</v>
      </c>
      <c r="CX62" s="110">
        <f t="shared" si="266"/>
        <v>0</v>
      </c>
      <c r="CY62" s="110">
        <f t="shared" si="267"/>
        <v>0</v>
      </c>
      <c r="CZ62" s="110">
        <f t="shared" si="268"/>
        <v>0</v>
      </c>
      <c r="DA62" s="110">
        <f t="shared" si="269"/>
        <v>0</v>
      </c>
      <c r="DB62" s="110">
        <f t="shared" si="270"/>
        <v>0</v>
      </c>
      <c r="DC62" s="110">
        <f t="shared" si="271"/>
        <v>0</v>
      </c>
      <c r="DD62" s="110">
        <f t="shared" si="272"/>
        <v>0</v>
      </c>
      <c r="DE62" s="110">
        <f t="shared" si="273"/>
        <v>0</v>
      </c>
      <c r="DF62" s="110">
        <f t="shared" si="274"/>
        <v>0</v>
      </c>
      <c r="DG62" s="110">
        <f t="shared" si="275"/>
        <v>0</v>
      </c>
      <c r="DH62" s="110">
        <f t="shared" si="276"/>
        <v>3235.4</v>
      </c>
      <c r="DI62" s="110">
        <f t="shared" si="277"/>
        <v>3140.2</v>
      </c>
      <c r="DJ62" s="110">
        <f t="shared" si="278"/>
        <v>1997.1</v>
      </c>
      <c r="DK62" s="110">
        <f t="shared" si="279"/>
        <v>1143.0999999999999</v>
      </c>
      <c r="DL62" s="110">
        <f t="shared" si="280"/>
        <v>95.2</v>
      </c>
      <c r="DM62" s="110">
        <f t="shared" si="281"/>
        <v>0</v>
      </c>
      <c r="DN62" s="110">
        <f t="shared" si="282"/>
        <v>0</v>
      </c>
      <c r="DO62" s="110">
        <f t="shared" si="283"/>
        <v>0</v>
      </c>
      <c r="DP62" s="110">
        <f t="shared" si="284"/>
        <v>0</v>
      </c>
      <c r="DQ62" s="110">
        <f t="shared" si="285"/>
        <v>0</v>
      </c>
      <c r="DR62" s="110">
        <f t="shared" si="286"/>
        <v>0</v>
      </c>
      <c r="DS62" s="110">
        <f t="shared" si="287"/>
        <v>0</v>
      </c>
      <c r="DT62" s="110">
        <f t="shared" si="288"/>
        <v>0</v>
      </c>
      <c r="DU62" s="110">
        <f t="shared" si="289"/>
        <v>0</v>
      </c>
      <c r="DV62" s="110">
        <f t="shared" si="290"/>
        <v>0</v>
      </c>
      <c r="DW62" s="111">
        <f t="shared" si="291"/>
        <v>0</v>
      </c>
      <c r="DX62" s="112">
        <f t="shared" si="292"/>
        <v>0</v>
      </c>
      <c r="DY62" s="110">
        <f t="shared" si="293"/>
        <v>0</v>
      </c>
      <c r="DZ62" s="110">
        <f t="shared" si="294"/>
        <v>0</v>
      </c>
      <c r="EA62" s="112">
        <f t="shared" si="295"/>
        <v>0</v>
      </c>
      <c r="EB62" s="112">
        <f t="shared" si="296"/>
        <v>0</v>
      </c>
      <c r="EC62" s="112">
        <f t="shared" si="297"/>
        <v>0</v>
      </c>
      <c r="ED62" s="110">
        <f t="shared" si="298"/>
        <v>0</v>
      </c>
      <c r="EE62" s="110">
        <f t="shared" si="299"/>
        <v>0</v>
      </c>
      <c r="EF62" s="112">
        <f t="shared" si="300"/>
        <v>0</v>
      </c>
      <c r="EG62" s="112">
        <f t="shared" si="301"/>
        <v>0</v>
      </c>
      <c r="EH62" s="112">
        <f t="shared" si="302"/>
        <v>0</v>
      </c>
      <c r="EI62" s="110">
        <f t="shared" si="303"/>
        <v>0</v>
      </c>
      <c r="EJ62" s="110">
        <f t="shared" si="304"/>
        <v>0</v>
      </c>
      <c r="EK62" s="112">
        <f t="shared" si="305"/>
        <v>0</v>
      </c>
      <c r="EL62" s="112">
        <f t="shared" si="306"/>
        <v>0</v>
      </c>
      <c r="EM62" s="112">
        <f t="shared" si="307"/>
        <v>0</v>
      </c>
      <c r="EN62" s="110">
        <f t="shared" si="308"/>
        <v>0</v>
      </c>
      <c r="EO62" s="110">
        <f t="shared" si="309"/>
        <v>0</v>
      </c>
      <c r="EP62" s="112">
        <f t="shared" si="310"/>
        <v>0</v>
      </c>
      <c r="EQ62" s="112">
        <f t="shared" si="311"/>
        <v>0</v>
      </c>
      <c r="ER62" s="112">
        <f t="shared" si="312"/>
        <v>0</v>
      </c>
      <c r="ES62" s="110">
        <f t="shared" si="313"/>
        <v>0</v>
      </c>
      <c r="ET62" s="110">
        <f t="shared" si="314"/>
        <v>0</v>
      </c>
      <c r="EU62" s="112">
        <f t="shared" si="315"/>
        <v>0</v>
      </c>
      <c r="EV62" s="112">
        <f t="shared" si="316"/>
        <v>0</v>
      </c>
      <c r="EW62" s="112">
        <f t="shared" si="317"/>
        <v>0</v>
      </c>
      <c r="EX62" s="110">
        <f t="shared" si="318"/>
        <v>0</v>
      </c>
      <c r="EY62" s="110">
        <f t="shared" si="319"/>
        <v>0</v>
      </c>
      <c r="EZ62" s="112">
        <f t="shared" si="320"/>
        <v>0</v>
      </c>
      <c r="FA62" s="112">
        <f t="shared" si="321"/>
        <v>0</v>
      </c>
      <c r="FB62" s="112">
        <f t="shared" si="322"/>
        <v>0</v>
      </c>
      <c r="FC62" s="110">
        <f t="shared" si="323"/>
        <v>0</v>
      </c>
      <c r="FD62" s="110">
        <f t="shared" si="324"/>
        <v>0</v>
      </c>
      <c r="FE62" s="112">
        <f t="shared" si="325"/>
        <v>0</v>
      </c>
      <c r="FF62" s="112">
        <f t="shared" si="326"/>
        <v>0</v>
      </c>
      <c r="FG62" s="112">
        <f t="shared" si="327"/>
        <v>0</v>
      </c>
      <c r="FH62" s="110">
        <f t="shared" si="328"/>
        <v>0</v>
      </c>
      <c r="FI62" s="110">
        <f t="shared" si="329"/>
        <v>0</v>
      </c>
      <c r="FJ62" s="113">
        <f t="shared" si="330"/>
        <v>0</v>
      </c>
      <c r="FK62" s="228">
        <f t="shared" si="331"/>
        <v>0</v>
      </c>
      <c r="FL62" s="110">
        <f t="shared" si="332"/>
        <v>0</v>
      </c>
      <c r="FM62" s="110">
        <f t="shared" si="333"/>
        <v>0</v>
      </c>
      <c r="FN62" s="110">
        <f t="shared" si="334"/>
        <v>0</v>
      </c>
      <c r="FO62" s="110">
        <f t="shared" si="335"/>
        <v>0</v>
      </c>
      <c r="FP62" s="110">
        <f t="shared" si="336"/>
        <v>0</v>
      </c>
      <c r="FQ62" s="110">
        <f t="shared" si="337"/>
        <v>0</v>
      </c>
      <c r="FR62" s="110">
        <f t="shared" si="338"/>
        <v>0</v>
      </c>
      <c r="FS62" s="110">
        <f t="shared" si="339"/>
        <v>0</v>
      </c>
      <c r="FT62" s="110">
        <f t="shared" si="340"/>
        <v>0</v>
      </c>
      <c r="FU62" s="110">
        <f t="shared" si="341"/>
        <v>0</v>
      </c>
      <c r="FV62" s="110">
        <f t="shared" si="342"/>
        <v>0</v>
      </c>
      <c r="FW62" s="110">
        <f t="shared" si="343"/>
        <v>0</v>
      </c>
      <c r="FX62" s="110">
        <f t="shared" si="344"/>
        <v>0</v>
      </c>
      <c r="FY62" s="110">
        <f t="shared" si="345"/>
        <v>0</v>
      </c>
      <c r="FZ62" s="110">
        <f t="shared" si="346"/>
        <v>0</v>
      </c>
      <c r="GA62" s="110">
        <f t="shared" si="347"/>
        <v>0</v>
      </c>
      <c r="GB62" s="110">
        <f t="shared" si="348"/>
        <v>0</v>
      </c>
      <c r="GC62" s="110">
        <f t="shared" si="349"/>
        <v>0</v>
      </c>
      <c r="GD62" s="110">
        <f t="shared" si="350"/>
        <v>0</v>
      </c>
      <c r="GE62" s="110">
        <f t="shared" si="351"/>
        <v>0</v>
      </c>
      <c r="GF62" s="110">
        <f t="shared" si="352"/>
        <v>0</v>
      </c>
      <c r="GG62" s="110">
        <f t="shared" si="353"/>
        <v>0</v>
      </c>
      <c r="GH62" s="110">
        <f t="shared" si="354"/>
        <v>0</v>
      </c>
      <c r="GI62" s="110">
        <f t="shared" si="355"/>
        <v>0</v>
      </c>
      <c r="GJ62" s="110">
        <f t="shared" si="356"/>
        <v>0</v>
      </c>
      <c r="GK62" s="110">
        <f t="shared" si="357"/>
        <v>0</v>
      </c>
      <c r="GL62" s="110">
        <f t="shared" si="358"/>
        <v>0</v>
      </c>
      <c r="GM62" s="110">
        <f t="shared" si="359"/>
        <v>0</v>
      </c>
      <c r="GN62" s="110">
        <f t="shared" si="360"/>
        <v>0</v>
      </c>
      <c r="GO62" s="110">
        <f t="shared" si="361"/>
        <v>0</v>
      </c>
      <c r="GP62" s="110">
        <f t="shared" si="362"/>
        <v>0</v>
      </c>
      <c r="GQ62" s="110">
        <f t="shared" si="363"/>
        <v>0</v>
      </c>
      <c r="GR62" s="110">
        <f t="shared" si="364"/>
        <v>0</v>
      </c>
      <c r="GS62" s="110">
        <f t="shared" si="365"/>
        <v>0</v>
      </c>
      <c r="GT62" s="110">
        <f t="shared" si="366"/>
        <v>0</v>
      </c>
      <c r="GU62" s="110">
        <f t="shared" si="367"/>
        <v>0</v>
      </c>
      <c r="GV62" s="110">
        <f t="shared" si="368"/>
        <v>0</v>
      </c>
      <c r="GW62" s="110">
        <f t="shared" si="369"/>
        <v>0</v>
      </c>
      <c r="GX62" s="110">
        <f t="shared" si="370"/>
        <v>0</v>
      </c>
      <c r="GY62" s="227">
        <f t="shared" si="371"/>
        <v>18357.900000000001</v>
      </c>
      <c r="GZ62" s="226">
        <f t="shared" si="372"/>
        <v>17433.5</v>
      </c>
      <c r="HA62" s="226">
        <f t="shared" si="373"/>
        <v>11087.2</v>
      </c>
      <c r="HB62" s="226">
        <f t="shared" si="374"/>
        <v>6346.3</v>
      </c>
      <c r="HC62" s="226">
        <f t="shared" si="375"/>
        <v>36.4</v>
      </c>
      <c r="HD62" s="226">
        <f t="shared" si="376"/>
        <v>924.4</v>
      </c>
      <c r="HE62" s="115">
        <f t="shared" si="377"/>
        <v>325</v>
      </c>
      <c r="HF62" s="174">
        <v>322</v>
      </c>
      <c r="HG62" s="225">
        <f t="shared" si="191"/>
        <v>3</v>
      </c>
      <c r="HH62" s="252">
        <v>32.25</v>
      </c>
      <c r="HI62" s="224">
        <v>61.6</v>
      </c>
      <c r="HJ62" s="221">
        <f t="shared" si="192"/>
        <v>18357.900000000001</v>
      </c>
      <c r="HK62" s="221">
        <f t="shared" si="193"/>
        <v>18419.5</v>
      </c>
      <c r="HL62" s="223">
        <f t="shared" si="194"/>
        <v>11148.8</v>
      </c>
      <c r="HM62" s="221">
        <f t="shared" si="378"/>
        <v>8562.7999999999993</v>
      </c>
      <c r="HN62" s="252">
        <v>30</v>
      </c>
      <c r="HO62" s="221">
        <f t="shared" si="195"/>
        <v>23785.599999999999</v>
      </c>
      <c r="HP62" s="114">
        <v>18354.400000000001</v>
      </c>
      <c r="HQ62" s="114">
        <v>368.2</v>
      </c>
      <c r="HR62" s="114">
        <f t="shared" si="379"/>
        <v>17986.2</v>
      </c>
      <c r="HS62" s="220">
        <f t="shared" si="196"/>
        <v>65.099999999999994</v>
      </c>
      <c r="HT62" s="220">
        <f t="shared" si="197"/>
        <v>-306.60000000000002</v>
      </c>
      <c r="HU62" s="220">
        <f t="shared" si="198"/>
        <v>371.7</v>
      </c>
      <c r="HV62" s="210">
        <f t="shared" si="199"/>
        <v>0</v>
      </c>
      <c r="HW62" s="251">
        <v>49.3</v>
      </c>
      <c r="HX62" s="251"/>
      <c r="HY62" s="221">
        <f t="shared" si="200"/>
        <v>18468.8</v>
      </c>
      <c r="HZ62" s="220">
        <f t="shared" si="201"/>
        <v>114.4</v>
      </c>
      <c r="IA62" s="221">
        <f t="shared" si="202"/>
        <v>8365.2000000000007</v>
      </c>
      <c r="IB62" s="221">
        <f t="shared" si="203"/>
        <v>23236.7</v>
      </c>
    </row>
    <row r="63" spans="1:236">
      <c r="A63" s="105" t="s">
        <v>173</v>
      </c>
      <c r="B63" s="105"/>
      <c r="C63" s="105"/>
      <c r="D63" s="232">
        <v>0</v>
      </c>
      <c r="E63" s="232">
        <v>0</v>
      </c>
      <c r="F63" s="231">
        <v>30</v>
      </c>
      <c r="G63" s="106">
        <v>0</v>
      </c>
      <c r="H63" s="231"/>
      <c r="I63" s="232">
        <v>0</v>
      </c>
      <c r="J63" s="231">
        <v>504</v>
      </c>
      <c r="K63" s="106">
        <v>0</v>
      </c>
      <c r="L63" s="231"/>
      <c r="M63" s="231"/>
      <c r="N63" s="231"/>
      <c r="O63" s="232">
        <v>0</v>
      </c>
      <c r="P63" s="106">
        <v>0</v>
      </c>
      <c r="Q63" s="231"/>
      <c r="R63" s="232">
        <v>0</v>
      </c>
      <c r="S63" s="231">
        <v>22</v>
      </c>
      <c r="T63" s="231"/>
      <c r="U63" s="231"/>
      <c r="V63" s="107">
        <v>0</v>
      </c>
      <c r="W63" s="119">
        <v>0</v>
      </c>
      <c r="X63" s="119">
        <v>0</v>
      </c>
      <c r="Y63" s="106">
        <v>0</v>
      </c>
      <c r="Z63" s="106">
        <v>0</v>
      </c>
      <c r="AA63" s="106">
        <v>0</v>
      </c>
      <c r="AB63" s="106">
        <v>0</v>
      </c>
      <c r="AC63" s="106">
        <v>0</v>
      </c>
      <c r="AD63" s="106">
        <v>0</v>
      </c>
      <c r="AE63" s="106">
        <v>0</v>
      </c>
      <c r="AF63" s="108">
        <v>0</v>
      </c>
      <c r="AG63" s="108">
        <v>0</v>
      </c>
      <c r="AH63" s="108">
        <v>0</v>
      </c>
      <c r="AI63" s="108">
        <v>0</v>
      </c>
      <c r="AJ63" s="231"/>
      <c r="AK63" s="108">
        <v>0</v>
      </c>
      <c r="AL63" s="230">
        <f t="shared" si="204"/>
        <v>30</v>
      </c>
      <c r="AM63" s="230">
        <f t="shared" si="205"/>
        <v>526</v>
      </c>
      <c r="AN63" s="230">
        <f t="shared" si="206"/>
        <v>556</v>
      </c>
      <c r="AO63" s="109">
        <f t="shared" si="207"/>
        <v>0</v>
      </c>
      <c r="AP63" s="110">
        <f t="shared" si="380"/>
        <v>0</v>
      </c>
      <c r="AQ63" s="110">
        <f t="shared" si="208"/>
        <v>0</v>
      </c>
      <c r="AR63" s="110">
        <f t="shared" si="209"/>
        <v>0</v>
      </c>
      <c r="AS63" s="110">
        <f t="shared" si="210"/>
        <v>0</v>
      </c>
      <c r="AT63" s="110">
        <f t="shared" si="211"/>
        <v>0</v>
      </c>
      <c r="AU63" s="110">
        <f t="shared" si="212"/>
        <v>0</v>
      </c>
      <c r="AV63" s="110">
        <f t="shared" si="213"/>
        <v>0</v>
      </c>
      <c r="AW63" s="110">
        <f t="shared" si="214"/>
        <v>0</v>
      </c>
      <c r="AX63" s="110">
        <f t="shared" si="215"/>
        <v>0</v>
      </c>
      <c r="AY63" s="110">
        <f t="shared" si="216"/>
        <v>1680.4</v>
      </c>
      <c r="AZ63" s="110">
        <f t="shared" si="217"/>
        <v>1602.6</v>
      </c>
      <c r="BA63" s="110">
        <f t="shared" si="218"/>
        <v>1019.2</v>
      </c>
      <c r="BB63" s="110">
        <f t="shared" si="219"/>
        <v>583.4</v>
      </c>
      <c r="BC63" s="110">
        <f t="shared" si="220"/>
        <v>77.8</v>
      </c>
      <c r="BD63" s="110">
        <f t="shared" si="221"/>
        <v>0</v>
      </c>
      <c r="BE63" s="110">
        <f t="shared" si="222"/>
        <v>0</v>
      </c>
      <c r="BF63" s="110">
        <f t="shared" si="223"/>
        <v>0</v>
      </c>
      <c r="BG63" s="110">
        <f t="shared" si="224"/>
        <v>0</v>
      </c>
      <c r="BH63" s="110">
        <f t="shared" si="225"/>
        <v>0</v>
      </c>
      <c r="BI63" s="110">
        <f t="shared" si="226"/>
        <v>0</v>
      </c>
      <c r="BJ63" s="110">
        <f t="shared" si="227"/>
        <v>0</v>
      </c>
      <c r="BK63" s="110">
        <f t="shared" si="228"/>
        <v>0</v>
      </c>
      <c r="BL63" s="110">
        <f t="shared" si="229"/>
        <v>0</v>
      </c>
      <c r="BM63" s="110">
        <f t="shared" si="230"/>
        <v>0</v>
      </c>
      <c r="BN63" s="110">
        <f t="shared" si="231"/>
        <v>0</v>
      </c>
      <c r="BO63" s="110">
        <f t="shared" si="232"/>
        <v>0</v>
      </c>
      <c r="BP63" s="110">
        <f t="shared" si="233"/>
        <v>0</v>
      </c>
      <c r="BQ63" s="110">
        <f t="shared" si="234"/>
        <v>0</v>
      </c>
      <c r="BR63" s="110">
        <f t="shared" si="235"/>
        <v>0</v>
      </c>
      <c r="BS63" s="110">
        <f t="shared" si="236"/>
        <v>24831.599999999999</v>
      </c>
      <c r="BT63" s="110">
        <f t="shared" si="237"/>
        <v>23411.8</v>
      </c>
      <c r="BU63" s="110">
        <f t="shared" si="238"/>
        <v>14889.2</v>
      </c>
      <c r="BV63" s="110">
        <f t="shared" si="239"/>
        <v>8522.6</v>
      </c>
      <c r="BW63" s="110">
        <f t="shared" si="240"/>
        <v>1419.8</v>
      </c>
      <c r="BX63" s="110"/>
      <c r="BY63" s="110">
        <f t="shared" si="241"/>
        <v>0</v>
      </c>
      <c r="BZ63" s="110">
        <f t="shared" si="242"/>
        <v>0</v>
      </c>
      <c r="CA63" s="110">
        <f t="shared" si="243"/>
        <v>0</v>
      </c>
      <c r="CB63" s="110">
        <f t="shared" si="244"/>
        <v>0</v>
      </c>
      <c r="CC63" s="110">
        <f t="shared" si="245"/>
        <v>0</v>
      </c>
      <c r="CD63" s="110">
        <f t="shared" si="246"/>
        <v>0</v>
      </c>
      <c r="CE63" s="110">
        <f t="shared" si="247"/>
        <v>0</v>
      </c>
      <c r="CF63" s="110">
        <f t="shared" si="248"/>
        <v>0</v>
      </c>
      <c r="CG63" s="110">
        <f t="shared" si="249"/>
        <v>0</v>
      </c>
      <c r="CH63" s="229">
        <f t="shared" si="250"/>
        <v>0</v>
      </c>
      <c r="CI63" s="110">
        <f t="shared" si="251"/>
        <v>0</v>
      </c>
      <c r="CJ63" s="110">
        <f t="shared" si="252"/>
        <v>0</v>
      </c>
      <c r="CK63" s="110">
        <f t="shared" si="253"/>
        <v>0</v>
      </c>
      <c r="CL63" s="110">
        <f t="shared" si="254"/>
        <v>0</v>
      </c>
      <c r="CM63" s="229">
        <f t="shared" si="255"/>
        <v>0</v>
      </c>
      <c r="CN63" s="110">
        <f t="shared" si="256"/>
        <v>0</v>
      </c>
      <c r="CO63" s="110">
        <f t="shared" si="257"/>
        <v>0</v>
      </c>
      <c r="CP63" s="110">
        <f t="shared" si="258"/>
        <v>0</v>
      </c>
      <c r="CQ63" s="110">
        <f t="shared" si="259"/>
        <v>0</v>
      </c>
      <c r="CR63" s="229">
        <f t="shared" si="260"/>
        <v>0</v>
      </c>
      <c r="CS63" s="110">
        <f t="shared" si="261"/>
        <v>0</v>
      </c>
      <c r="CT63" s="110">
        <f t="shared" si="262"/>
        <v>0</v>
      </c>
      <c r="CU63" s="110">
        <f t="shared" si="263"/>
        <v>0</v>
      </c>
      <c r="CV63" s="110">
        <f t="shared" si="264"/>
        <v>0</v>
      </c>
      <c r="CW63" s="229">
        <f t="shared" si="265"/>
        <v>0</v>
      </c>
      <c r="CX63" s="110">
        <f t="shared" si="266"/>
        <v>0</v>
      </c>
      <c r="CY63" s="110">
        <f t="shared" si="267"/>
        <v>0</v>
      </c>
      <c r="CZ63" s="110">
        <f t="shared" si="268"/>
        <v>0</v>
      </c>
      <c r="DA63" s="110">
        <f t="shared" si="269"/>
        <v>0</v>
      </c>
      <c r="DB63" s="110">
        <f t="shared" si="270"/>
        <v>0</v>
      </c>
      <c r="DC63" s="110">
        <f t="shared" si="271"/>
        <v>0</v>
      </c>
      <c r="DD63" s="110">
        <f t="shared" si="272"/>
        <v>0</v>
      </c>
      <c r="DE63" s="110">
        <f t="shared" si="273"/>
        <v>0</v>
      </c>
      <c r="DF63" s="110">
        <f t="shared" si="274"/>
        <v>0</v>
      </c>
      <c r="DG63" s="110">
        <f t="shared" si="275"/>
        <v>0</v>
      </c>
      <c r="DH63" s="110">
        <f t="shared" si="276"/>
        <v>2737.6</v>
      </c>
      <c r="DI63" s="110">
        <f t="shared" si="277"/>
        <v>2657.1</v>
      </c>
      <c r="DJ63" s="110">
        <f t="shared" si="278"/>
        <v>1689.8</v>
      </c>
      <c r="DK63" s="110">
        <f t="shared" si="279"/>
        <v>967.3</v>
      </c>
      <c r="DL63" s="110">
        <f t="shared" si="280"/>
        <v>80.5</v>
      </c>
      <c r="DM63" s="110">
        <f t="shared" si="281"/>
        <v>0</v>
      </c>
      <c r="DN63" s="110">
        <f t="shared" si="282"/>
        <v>0</v>
      </c>
      <c r="DO63" s="110">
        <f t="shared" si="283"/>
        <v>0</v>
      </c>
      <c r="DP63" s="110">
        <f t="shared" si="284"/>
        <v>0</v>
      </c>
      <c r="DQ63" s="110">
        <f t="shared" si="285"/>
        <v>0</v>
      </c>
      <c r="DR63" s="110">
        <f t="shared" si="286"/>
        <v>0</v>
      </c>
      <c r="DS63" s="110">
        <f t="shared" si="287"/>
        <v>0</v>
      </c>
      <c r="DT63" s="110">
        <f t="shared" si="288"/>
        <v>0</v>
      </c>
      <c r="DU63" s="110">
        <f t="shared" si="289"/>
        <v>0</v>
      </c>
      <c r="DV63" s="110">
        <f t="shared" si="290"/>
        <v>0</v>
      </c>
      <c r="DW63" s="111">
        <f t="shared" si="291"/>
        <v>0</v>
      </c>
      <c r="DX63" s="112">
        <f t="shared" si="292"/>
        <v>0</v>
      </c>
      <c r="DY63" s="110">
        <f t="shared" si="293"/>
        <v>0</v>
      </c>
      <c r="DZ63" s="110">
        <f t="shared" si="294"/>
        <v>0</v>
      </c>
      <c r="EA63" s="112">
        <f t="shared" si="295"/>
        <v>0</v>
      </c>
      <c r="EB63" s="112">
        <f t="shared" si="296"/>
        <v>0</v>
      </c>
      <c r="EC63" s="112">
        <f t="shared" si="297"/>
        <v>0</v>
      </c>
      <c r="ED63" s="110">
        <f t="shared" si="298"/>
        <v>0</v>
      </c>
      <c r="EE63" s="110">
        <f t="shared" si="299"/>
        <v>0</v>
      </c>
      <c r="EF63" s="112">
        <f t="shared" si="300"/>
        <v>0</v>
      </c>
      <c r="EG63" s="112">
        <f t="shared" si="301"/>
        <v>0</v>
      </c>
      <c r="EH63" s="112">
        <f t="shared" si="302"/>
        <v>0</v>
      </c>
      <c r="EI63" s="110">
        <f t="shared" si="303"/>
        <v>0</v>
      </c>
      <c r="EJ63" s="110">
        <f t="shared" si="304"/>
        <v>0</v>
      </c>
      <c r="EK63" s="112">
        <f t="shared" si="305"/>
        <v>0</v>
      </c>
      <c r="EL63" s="112">
        <f t="shared" si="306"/>
        <v>0</v>
      </c>
      <c r="EM63" s="112">
        <f t="shared" si="307"/>
        <v>0</v>
      </c>
      <c r="EN63" s="110">
        <f t="shared" si="308"/>
        <v>0</v>
      </c>
      <c r="EO63" s="110">
        <f t="shared" si="309"/>
        <v>0</v>
      </c>
      <c r="EP63" s="112">
        <f t="shared" si="310"/>
        <v>0</v>
      </c>
      <c r="EQ63" s="112">
        <f t="shared" si="311"/>
        <v>0</v>
      </c>
      <c r="ER63" s="112">
        <f t="shared" si="312"/>
        <v>0</v>
      </c>
      <c r="ES63" s="110">
        <f t="shared" si="313"/>
        <v>0</v>
      </c>
      <c r="ET63" s="110">
        <f t="shared" si="314"/>
        <v>0</v>
      </c>
      <c r="EU63" s="112">
        <f t="shared" si="315"/>
        <v>0</v>
      </c>
      <c r="EV63" s="112">
        <f t="shared" si="316"/>
        <v>0</v>
      </c>
      <c r="EW63" s="112">
        <f t="shared" si="317"/>
        <v>0</v>
      </c>
      <c r="EX63" s="110">
        <f t="shared" si="318"/>
        <v>0</v>
      </c>
      <c r="EY63" s="110">
        <f t="shared" si="319"/>
        <v>0</v>
      </c>
      <c r="EZ63" s="112">
        <f t="shared" si="320"/>
        <v>0</v>
      </c>
      <c r="FA63" s="112">
        <f t="shared" si="321"/>
        <v>0</v>
      </c>
      <c r="FB63" s="112">
        <f t="shared" si="322"/>
        <v>0</v>
      </c>
      <c r="FC63" s="110">
        <f t="shared" si="323"/>
        <v>0</v>
      </c>
      <c r="FD63" s="110">
        <f t="shared" si="324"/>
        <v>0</v>
      </c>
      <c r="FE63" s="112">
        <f t="shared" si="325"/>
        <v>0</v>
      </c>
      <c r="FF63" s="112">
        <f t="shared" si="326"/>
        <v>0</v>
      </c>
      <c r="FG63" s="112">
        <f t="shared" si="327"/>
        <v>0</v>
      </c>
      <c r="FH63" s="110">
        <f t="shared" si="328"/>
        <v>0</v>
      </c>
      <c r="FI63" s="110">
        <f t="shared" si="329"/>
        <v>0</v>
      </c>
      <c r="FJ63" s="113">
        <f t="shared" si="330"/>
        <v>0</v>
      </c>
      <c r="FK63" s="228">
        <f t="shared" si="331"/>
        <v>0</v>
      </c>
      <c r="FL63" s="110">
        <f t="shared" si="332"/>
        <v>0</v>
      </c>
      <c r="FM63" s="110">
        <f t="shared" si="333"/>
        <v>0</v>
      </c>
      <c r="FN63" s="110">
        <f t="shared" si="334"/>
        <v>0</v>
      </c>
      <c r="FO63" s="110">
        <f t="shared" si="335"/>
        <v>0</v>
      </c>
      <c r="FP63" s="110">
        <f t="shared" si="336"/>
        <v>0</v>
      </c>
      <c r="FQ63" s="110">
        <f t="shared" si="337"/>
        <v>0</v>
      </c>
      <c r="FR63" s="110">
        <f t="shared" si="338"/>
        <v>0</v>
      </c>
      <c r="FS63" s="110">
        <f t="shared" si="339"/>
        <v>0</v>
      </c>
      <c r="FT63" s="110">
        <f t="shared" si="340"/>
        <v>0</v>
      </c>
      <c r="FU63" s="110">
        <f t="shared" si="341"/>
        <v>0</v>
      </c>
      <c r="FV63" s="110">
        <f t="shared" si="342"/>
        <v>0</v>
      </c>
      <c r="FW63" s="110">
        <f t="shared" si="343"/>
        <v>0</v>
      </c>
      <c r="FX63" s="110">
        <f t="shared" si="344"/>
        <v>0</v>
      </c>
      <c r="FY63" s="110">
        <f t="shared" si="345"/>
        <v>0</v>
      </c>
      <c r="FZ63" s="110">
        <f t="shared" si="346"/>
        <v>0</v>
      </c>
      <c r="GA63" s="110">
        <f t="shared" si="347"/>
        <v>0</v>
      </c>
      <c r="GB63" s="110">
        <f t="shared" si="348"/>
        <v>0</v>
      </c>
      <c r="GC63" s="110">
        <f t="shared" si="349"/>
        <v>0</v>
      </c>
      <c r="GD63" s="110">
        <f t="shared" si="350"/>
        <v>0</v>
      </c>
      <c r="GE63" s="110">
        <f t="shared" si="351"/>
        <v>0</v>
      </c>
      <c r="GF63" s="110">
        <f t="shared" si="352"/>
        <v>0</v>
      </c>
      <c r="GG63" s="110">
        <f t="shared" si="353"/>
        <v>0</v>
      </c>
      <c r="GH63" s="110">
        <f t="shared" si="354"/>
        <v>0</v>
      </c>
      <c r="GI63" s="110">
        <f t="shared" si="355"/>
        <v>0</v>
      </c>
      <c r="GJ63" s="110">
        <f t="shared" si="356"/>
        <v>0</v>
      </c>
      <c r="GK63" s="110">
        <f t="shared" si="357"/>
        <v>0</v>
      </c>
      <c r="GL63" s="110">
        <f t="shared" si="358"/>
        <v>0</v>
      </c>
      <c r="GM63" s="110">
        <f t="shared" si="359"/>
        <v>0</v>
      </c>
      <c r="GN63" s="110">
        <f t="shared" si="360"/>
        <v>0</v>
      </c>
      <c r="GO63" s="110">
        <f t="shared" si="361"/>
        <v>0</v>
      </c>
      <c r="GP63" s="110">
        <f t="shared" si="362"/>
        <v>0</v>
      </c>
      <c r="GQ63" s="110">
        <f t="shared" si="363"/>
        <v>0</v>
      </c>
      <c r="GR63" s="110">
        <f t="shared" si="364"/>
        <v>0</v>
      </c>
      <c r="GS63" s="110">
        <f t="shared" si="365"/>
        <v>0</v>
      </c>
      <c r="GT63" s="110">
        <f t="shared" si="366"/>
        <v>0</v>
      </c>
      <c r="GU63" s="110">
        <f t="shared" si="367"/>
        <v>0</v>
      </c>
      <c r="GV63" s="110">
        <f t="shared" si="368"/>
        <v>0</v>
      </c>
      <c r="GW63" s="110">
        <f t="shared" si="369"/>
        <v>0</v>
      </c>
      <c r="GX63" s="110">
        <f t="shared" si="370"/>
        <v>0</v>
      </c>
      <c r="GY63" s="227">
        <f t="shared" si="371"/>
        <v>29249.599999999999</v>
      </c>
      <c r="GZ63" s="226">
        <f t="shared" si="372"/>
        <v>27671.5</v>
      </c>
      <c r="HA63" s="226">
        <f t="shared" si="373"/>
        <v>17598.2</v>
      </c>
      <c r="HB63" s="226">
        <f t="shared" si="374"/>
        <v>10073.299999999999</v>
      </c>
      <c r="HC63" s="226">
        <f t="shared" si="375"/>
        <v>36.4</v>
      </c>
      <c r="HD63" s="226">
        <f t="shared" si="376"/>
        <v>1578.1</v>
      </c>
      <c r="HE63" s="115">
        <f t="shared" si="377"/>
        <v>556</v>
      </c>
      <c r="HF63" s="174">
        <v>566</v>
      </c>
      <c r="HG63" s="225">
        <f t="shared" si="191"/>
        <v>-10</v>
      </c>
      <c r="HH63" s="252">
        <v>51.75</v>
      </c>
      <c r="HI63" s="224">
        <v>98.8</v>
      </c>
      <c r="HJ63" s="221">
        <f t="shared" si="192"/>
        <v>29249.599999999999</v>
      </c>
      <c r="HK63" s="221">
        <f t="shared" si="193"/>
        <v>29348.400000000001</v>
      </c>
      <c r="HL63" s="223">
        <f t="shared" si="194"/>
        <v>17697</v>
      </c>
      <c r="HM63" s="221">
        <f t="shared" si="378"/>
        <v>13592.2</v>
      </c>
      <c r="HN63" s="252">
        <v>48</v>
      </c>
      <c r="HO63" s="221">
        <f t="shared" si="195"/>
        <v>23597.599999999999</v>
      </c>
      <c r="HP63" s="114">
        <v>29949.599999999999</v>
      </c>
      <c r="HQ63" s="114">
        <v>590.9</v>
      </c>
      <c r="HR63" s="114">
        <f t="shared" si="379"/>
        <v>29358.7</v>
      </c>
      <c r="HS63" s="220">
        <f t="shared" si="196"/>
        <v>-601.20000000000005</v>
      </c>
      <c r="HT63" s="220">
        <f t="shared" si="197"/>
        <v>-492.1</v>
      </c>
      <c r="HU63" s="220">
        <f t="shared" si="198"/>
        <v>-109.1</v>
      </c>
      <c r="HV63" s="210">
        <f t="shared" si="199"/>
        <v>0</v>
      </c>
      <c r="HW63" s="251"/>
      <c r="HX63" s="251"/>
      <c r="HY63" s="221">
        <f t="shared" si="200"/>
        <v>29348.400000000001</v>
      </c>
      <c r="HZ63" s="220">
        <f t="shared" si="201"/>
        <v>-601.20000000000005</v>
      </c>
      <c r="IA63" s="221">
        <f t="shared" si="202"/>
        <v>13214.2</v>
      </c>
      <c r="IB63" s="221">
        <f t="shared" si="203"/>
        <v>22941.3</v>
      </c>
    </row>
    <row r="64" spans="1:236">
      <c r="A64" s="105" t="s">
        <v>174</v>
      </c>
      <c r="B64" s="105"/>
      <c r="C64" s="105"/>
      <c r="D64" s="232">
        <v>0</v>
      </c>
      <c r="E64" s="232">
        <v>0</v>
      </c>
      <c r="F64" s="231">
        <v>51</v>
      </c>
      <c r="G64" s="106">
        <v>0</v>
      </c>
      <c r="H64" s="231"/>
      <c r="I64" s="232">
        <v>0</v>
      </c>
      <c r="J64" s="231">
        <v>282</v>
      </c>
      <c r="K64" s="106">
        <v>0</v>
      </c>
      <c r="L64" s="231"/>
      <c r="M64" s="231"/>
      <c r="N64" s="231"/>
      <c r="O64" s="232">
        <v>0</v>
      </c>
      <c r="P64" s="106">
        <v>0</v>
      </c>
      <c r="Q64" s="231"/>
      <c r="R64" s="106">
        <v>0</v>
      </c>
      <c r="S64" s="231">
        <v>28</v>
      </c>
      <c r="T64" s="231"/>
      <c r="U64" s="231"/>
      <c r="V64" s="107">
        <v>0</v>
      </c>
      <c r="W64" s="119">
        <v>0</v>
      </c>
      <c r="X64" s="119">
        <v>0</v>
      </c>
      <c r="Y64" s="106">
        <v>0</v>
      </c>
      <c r="Z64" s="106">
        <v>0</v>
      </c>
      <c r="AA64" s="106">
        <v>0</v>
      </c>
      <c r="AB64" s="106">
        <v>0</v>
      </c>
      <c r="AC64" s="106">
        <v>0</v>
      </c>
      <c r="AD64" s="106">
        <v>0</v>
      </c>
      <c r="AE64" s="106">
        <v>0</v>
      </c>
      <c r="AF64" s="108">
        <v>0</v>
      </c>
      <c r="AG64" s="108">
        <v>0</v>
      </c>
      <c r="AH64" s="108">
        <v>0</v>
      </c>
      <c r="AI64" s="108">
        <v>0</v>
      </c>
      <c r="AJ64" s="231"/>
      <c r="AK64" s="108">
        <v>0</v>
      </c>
      <c r="AL64" s="230">
        <f t="shared" si="204"/>
        <v>51</v>
      </c>
      <c r="AM64" s="230">
        <f t="shared" si="205"/>
        <v>310</v>
      </c>
      <c r="AN64" s="230">
        <f t="shared" si="206"/>
        <v>361</v>
      </c>
      <c r="AO64" s="109">
        <f t="shared" si="207"/>
        <v>0</v>
      </c>
      <c r="AP64" s="110">
        <f t="shared" si="380"/>
        <v>0</v>
      </c>
      <c r="AQ64" s="110">
        <f t="shared" si="208"/>
        <v>0</v>
      </c>
      <c r="AR64" s="110">
        <f t="shared" si="209"/>
        <v>0</v>
      </c>
      <c r="AS64" s="110">
        <f t="shared" si="210"/>
        <v>0</v>
      </c>
      <c r="AT64" s="110">
        <f t="shared" si="211"/>
        <v>0</v>
      </c>
      <c r="AU64" s="110">
        <f t="shared" si="212"/>
        <v>0</v>
      </c>
      <c r="AV64" s="110">
        <f t="shared" si="213"/>
        <v>0</v>
      </c>
      <c r="AW64" s="110">
        <f t="shared" si="214"/>
        <v>0</v>
      </c>
      <c r="AX64" s="110">
        <f t="shared" si="215"/>
        <v>0</v>
      </c>
      <c r="AY64" s="110">
        <f t="shared" si="216"/>
        <v>2856.6</v>
      </c>
      <c r="AZ64" s="110">
        <f t="shared" si="217"/>
        <v>2724.4</v>
      </c>
      <c r="BA64" s="110">
        <f t="shared" si="218"/>
        <v>1732.7</v>
      </c>
      <c r="BB64" s="110">
        <f t="shared" si="219"/>
        <v>991.7</v>
      </c>
      <c r="BC64" s="110">
        <f t="shared" si="220"/>
        <v>132.19999999999999</v>
      </c>
      <c r="BD64" s="110">
        <f t="shared" si="221"/>
        <v>0</v>
      </c>
      <c r="BE64" s="110">
        <f t="shared" si="222"/>
        <v>0</v>
      </c>
      <c r="BF64" s="110">
        <f t="shared" si="223"/>
        <v>0</v>
      </c>
      <c r="BG64" s="110">
        <f t="shared" si="224"/>
        <v>0</v>
      </c>
      <c r="BH64" s="110">
        <f t="shared" si="225"/>
        <v>0</v>
      </c>
      <c r="BI64" s="110">
        <f t="shared" si="226"/>
        <v>0</v>
      </c>
      <c r="BJ64" s="110">
        <f t="shared" si="227"/>
        <v>0</v>
      </c>
      <c r="BK64" s="110">
        <f t="shared" si="228"/>
        <v>0</v>
      </c>
      <c r="BL64" s="110">
        <f t="shared" si="229"/>
        <v>0</v>
      </c>
      <c r="BM64" s="110">
        <f t="shared" si="230"/>
        <v>0</v>
      </c>
      <c r="BN64" s="110">
        <f t="shared" si="231"/>
        <v>0</v>
      </c>
      <c r="BO64" s="110">
        <f t="shared" si="232"/>
        <v>0</v>
      </c>
      <c r="BP64" s="110">
        <f t="shared" si="233"/>
        <v>0</v>
      </c>
      <c r="BQ64" s="110">
        <f t="shared" si="234"/>
        <v>0</v>
      </c>
      <c r="BR64" s="110">
        <f t="shared" si="235"/>
        <v>0</v>
      </c>
      <c r="BS64" s="110">
        <f t="shared" si="236"/>
        <v>13893.9</v>
      </c>
      <c r="BT64" s="110">
        <f t="shared" si="237"/>
        <v>13099.5</v>
      </c>
      <c r="BU64" s="110">
        <f t="shared" si="238"/>
        <v>8330.7999999999993</v>
      </c>
      <c r="BV64" s="110">
        <f t="shared" si="239"/>
        <v>4768.7</v>
      </c>
      <c r="BW64" s="110">
        <f t="shared" si="240"/>
        <v>794.4</v>
      </c>
      <c r="BX64" s="110"/>
      <c r="BY64" s="110">
        <f t="shared" si="241"/>
        <v>0</v>
      </c>
      <c r="BZ64" s="110">
        <f t="shared" si="242"/>
        <v>0</v>
      </c>
      <c r="CA64" s="110">
        <f t="shared" si="243"/>
        <v>0</v>
      </c>
      <c r="CB64" s="110">
        <f t="shared" si="244"/>
        <v>0</v>
      </c>
      <c r="CC64" s="110">
        <f t="shared" si="245"/>
        <v>0</v>
      </c>
      <c r="CD64" s="110">
        <f t="shared" si="246"/>
        <v>0</v>
      </c>
      <c r="CE64" s="110">
        <f t="shared" si="247"/>
        <v>0</v>
      </c>
      <c r="CF64" s="110">
        <f t="shared" si="248"/>
        <v>0</v>
      </c>
      <c r="CG64" s="110">
        <f t="shared" si="249"/>
        <v>0</v>
      </c>
      <c r="CH64" s="229">
        <f t="shared" si="250"/>
        <v>0</v>
      </c>
      <c r="CI64" s="110">
        <f t="shared" si="251"/>
        <v>0</v>
      </c>
      <c r="CJ64" s="110">
        <f t="shared" si="252"/>
        <v>0</v>
      </c>
      <c r="CK64" s="110">
        <f t="shared" si="253"/>
        <v>0</v>
      </c>
      <c r="CL64" s="110">
        <f t="shared" si="254"/>
        <v>0</v>
      </c>
      <c r="CM64" s="229">
        <f t="shared" si="255"/>
        <v>0</v>
      </c>
      <c r="CN64" s="110">
        <f t="shared" si="256"/>
        <v>0</v>
      </c>
      <c r="CO64" s="110">
        <f t="shared" si="257"/>
        <v>0</v>
      </c>
      <c r="CP64" s="110">
        <f t="shared" si="258"/>
        <v>0</v>
      </c>
      <c r="CQ64" s="110">
        <f t="shared" si="259"/>
        <v>0</v>
      </c>
      <c r="CR64" s="229">
        <f t="shared" si="260"/>
        <v>0</v>
      </c>
      <c r="CS64" s="110">
        <f t="shared" si="261"/>
        <v>0</v>
      </c>
      <c r="CT64" s="110">
        <f t="shared" si="262"/>
        <v>0</v>
      </c>
      <c r="CU64" s="110">
        <f t="shared" si="263"/>
        <v>0</v>
      </c>
      <c r="CV64" s="110">
        <f t="shared" si="264"/>
        <v>0</v>
      </c>
      <c r="CW64" s="229">
        <f t="shared" si="265"/>
        <v>0</v>
      </c>
      <c r="CX64" s="110">
        <f t="shared" si="266"/>
        <v>0</v>
      </c>
      <c r="CY64" s="110">
        <f t="shared" si="267"/>
        <v>0</v>
      </c>
      <c r="CZ64" s="110">
        <f t="shared" si="268"/>
        <v>0</v>
      </c>
      <c r="DA64" s="110">
        <f t="shared" si="269"/>
        <v>0</v>
      </c>
      <c r="DB64" s="110">
        <f t="shared" si="270"/>
        <v>0</v>
      </c>
      <c r="DC64" s="110">
        <f t="shared" si="271"/>
        <v>0</v>
      </c>
      <c r="DD64" s="110">
        <f t="shared" si="272"/>
        <v>0</v>
      </c>
      <c r="DE64" s="110">
        <f t="shared" si="273"/>
        <v>0</v>
      </c>
      <c r="DF64" s="110">
        <f t="shared" si="274"/>
        <v>0</v>
      </c>
      <c r="DG64" s="110">
        <f t="shared" si="275"/>
        <v>0</v>
      </c>
      <c r="DH64" s="110">
        <f t="shared" si="276"/>
        <v>3484.2</v>
      </c>
      <c r="DI64" s="110">
        <f t="shared" si="277"/>
        <v>3381.7</v>
      </c>
      <c r="DJ64" s="110">
        <f t="shared" si="278"/>
        <v>2150.6999999999998</v>
      </c>
      <c r="DK64" s="110">
        <f t="shared" si="279"/>
        <v>1231</v>
      </c>
      <c r="DL64" s="110">
        <f t="shared" si="280"/>
        <v>102.5</v>
      </c>
      <c r="DM64" s="110">
        <f t="shared" si="281"/>
        <v>0</v>
      </c>
      <c r="DN64" s="110">
        <f t="shared" si="282"/>
        <v>0</v>
      </c>
      <c r="DO64" s="110">
        <f t="shared" si="283"/>
        <v>0</v>
      </c>
      <c r="DP64" s="110">
        <f t="shared" si="284"/>
        <v>0</v>
      </c>
      <c r="DQ64" s="110">
        <f t="shared" si="285"/>
        <v>0</v>
      </c>
      <c r="DR64" s="110">
        <f t="shared" si="286"/>
        <v>0</v>
      </c>
      <c r="DS64" s="110">
        <f t="shared" si="287"/>
        <v>0</v>
      </c>
      <c r="DT64" s="110">
        <f t="shared" si="288"/>
        <v>0</v>
      </c>
      <c r="DU64" s="110">
        <f t="shared" si="289"/>
        <v>0</v>
      </c>
      <c r="DV64" s="110">
        <f t="shared" si="290"/>
        <v>0</v>
      </c>
      <c r="DW64" s="111">
        <f t="shared" si="291"/>
        <v>0</v>
      </c>
      <c r="DX64" s="112">
        <f t="shared" si="292"/>
        <v>0</v>
      </c>
      <c r="DY64" s="110">
        <f t="shared" si="293"/>
        <v>0</v>
      </c>
      <c r="DZ64" s="110">
        <f t="shared" si="294"/>
        <v>0</v>
      </c>
      <c r="EA64" s="112">
        <f t="shared" si="295"/>
        <v>0</v>
      </c>
      <c r="EB64" s="112">
        <f t="shared" si="296"/>
        <v>0</v>
      </c>
      <c r="EC64" s="112">
        <f t="shared" si="297"/>
        <v>0</v>
      </c>
      <c r="ED64" s="110">
        <f t="shared" si="298"/>
        <v>0</v>
      </c>
      <c r="EE64" s="110">
        <f t="shared" si="299"/>
        <v>0</v>
      </c>
      <c r="EF64" s="112">
        <f t="shared" si="300"/>
        <v>0</v>
      </c>
      <c r="EG64" s="112">
        <f t="shared" si="301"/>
        <v>0</v>
      </c>
      <c r="EH64" s="112">
        <f t="shared" si="302"/>
        <v>0</v>
      </c>
      <c r="EI64" s="110">
        <f t="shared" si="303"/>
        <v>0</v>
      </c>
      <c r="EJ64" s="110">
        <f t="shared" si="304"/>
        <v>0</v>
      </c>
      <c r="EK64" s="112">
        <f t="shared" si="305"/>
        <v>0</v>
      </c>
      <c r="EL64" s="112">
        <f t="shared" si="306"/>
        <v>0</v>
      </c>
      <c r="EM64" s="112">
        <f t="shared" si="307"/>
        <v>0</v>
      </c>
      <c r="EN64" s="110">
        <f t="shared" si="308"/>
        <v>0</v>
      </c>
      <c r="EO64" s="110">
        <f t="shared" si="309"/>
        <v>0</v>
      </c>
      <c r="EP64" s="112">
        <f t="shared" si="310"/>
        <v>0</v>
      </c>
      <c r="EQ64" s="112">
        <f t="shared" si="311"/>
        <v>0</v>
      </c>
      <c r="ER64" s="112">
        <f t="shared" si="312"/>
        <v>0</v>
      </c>
      <c r="ES64" s="110">
        <f t="shared" si="313"/>
        <v>0</v>
      </c>
      <c r="ET64" s="110">
        <f t="shared" si="314"/>
        <v>0</v>
      </c>
      <c r="EU64" s="112">
        <f t="shared" si="315"/>
        <v>0</v>
      </c>
      <c r="EV64" s="112">
        <f t="shared" si="316"/>
        <v>0</v>
      </c>
      <c r="EW64" s="112">
        <f t="shared" si="317"/>
        <v>0</v>
      </c>
      <c r="EX64" s="110">
        <f t="shared" si="318"/>
        <v>0</v>
      </c>
      <c r="EY64" s="110">
        <f t="shared" si="319"/>
        <v>0</v>
      </c>
      <c r="EZ64" s="112">
        <f t="shared" si="320"/>
        <v>0</v>
      </c>
      <c r="FA64" s="112">
        <f t="shared" si="321"/>
        <v>0</v>
      </c>
      <c r="FB64" s="112">
        <f t="shared" si="322"/>
        <v>0</v>
      </c>
      <c r="FC64" s="110">
        <f t="shared" si="323"/>
        <v>0</v>
      </c>
      <c r="FD64" s="110">
        <f t="shared" si="324"/>
        <v>0</v>
      </c>
      <c r="FE64" s="112">
        <f t="shared" si="325"/>
        <v>0</v>
      </c>
      <c r="FF64" s="112">
        <f t="shared" si="326"/>
        <v>0</v>
      </c>
      <c r="FG64" s="112">
        <f t="shared" si="327"/>
        <v>0</v>
      </c>
      <c r="FH64" s="110">
        <f t="shared" si="328"/>
        <v>0</v>
      </c>
      <c r="FI64" s="110">
        <f t="shared" si="329"/>
        <v>0</v>
      </c>
      <c r="FJ64" s="113">
        <f t="shared" si="330"/>
        <v>0</v>
      </c>
      <c r="FK64" s="228">
        <f t="shared" si="331"/>
        <v>0</v>
      </c>
      <c r="FL64" s="110">
        <f t="shared" si="332"/>
        <v>0</v>
      </c>
      <c r="FM64" s="110">
        <f t="shared" si="333"/>
        <v>0</v>
      </c>
      <c r="FN64" s="110">
        <f t="shared" si="334"/>
        <v>0</v>
      </c>
      <c r="FO64" s="110">
        <f t="shared" si="335"/>
        <v>0</v>
      </c>
      <c r="FP64" s="110">
        <f t="shared" si="336"/>
        <v>0</v>
      </c>
      <c r="FQ64" s="110">
        <f t="shared" si="337"/>
        <v>0</v>
      </c>
      <c r="FR64" s="110">
        <f t="shared" si="338"/>
        <v>0</v>
      </c>
      <c r="FS64" s="110">
        <f t="shared" si="339"/>
        <v>0</v>
      </c>
      <c r="FT64" s="110">
        <f t="shared" si="340"/>
        <v>0</v>
      </c>
      <c r="FU64" s="110">
        <f t="shared" si="341"/>
        <v>0</v>
      </c>
      <c r="FV64" s="110">
        <f t="shared" si="342"/>
        <v>0</v>
      </c>
      <c r="FW64" s="110">
        <f t="shared" si="343"/>
        <v>0</v>
      </c>
      <c r="FX64" s="110">
        <f t="shared" si="344"/>
        <v>0</v>
      </c>
      <c r="FY64" s="110">
        <f t="shared" si="345"/>
        <v>0</v>
      </c>
      <c r="FZ64" s="110">
        <f t="shared" si="346"/>
        <v>0</v>
      </c>
      <c r="GA64" s="110">
        <f t="shared" si="347"/>
        <v>0</v>
      </c>
      <c r="GB64" s="110">
        <f t="shared" si="348"/>
        <v>0</v>
      </c>
      <c r="GC64" s="110">
        <f t="shared" si="349"/>
        <v>0</v>
      </c>
      <c r="GD64" s="110">
        <f t="shared" si="350"/>
        <v>0</v>
      </c>
      <c r="GE64" s="110">
        <f t="shared" si="351"/>
        <v>0</v>
      </c>
      <c r="GF64" s="110">
        <f t="shared" si="352"/>
        <v>0</v>
      </c>
      <c r="GG64" s="110">
        <f t="shared" si="353"/>
        <v>0</v>
      </c>
      <c r="GH64" s="110">
        <f t="shared" si="354"/>
        <v>0</v>
      </c>
      <c r="GI64" s="110">
        <f t="shared" si="355"/>
        <v>0</v>
      </c>
      <c r="GJ64" s="110">
        <f t="shared" si="356"/>
        <v>0</v>
      </c>
      <c r="GK64" s="110">
        <f t="shared" si="357"/>
        <v>0</v>
      </c>
      <c r="GL64" s="110">
        <f t="shared" si="358"/>
        <v>0</v>
      </c>
      <c r="GM64" s="110">
        <f t="shared" si="359"/>
        <v>0</v>
      </c>
      <c r="GN64" s="110">
        <f t="shared" si="360"/>
        <v>0</v>
      </c>
      <c r="GO64" s="110">
        <f t="shared" si="361"/>
        <v>0</v>
      </c>
      <c r="GP64" s="110">
        <f t="shared" si="362"/>
        <v>0</v>
      </c>
      <c r="GQ64" s="110">
        <f t="shared" si="363"/>
        <v>0</v>
      </c>
      <c r="GR64" s="110">
        <f t="shared" si="364"/>
        <v>0</v>
      </c>
      <c r="GS64" s="110">
        <f t="shared" si="365"/>
        <v>0</v>
      </c>
      <c r="GT64" s="110">
        <f t="shared" si="366"/>
        <v>0</v>
      </c>
      <c r="GU64" s="110">
        <f t="shared" si="367"/>
        <v>0</v>
      </c>
      <c r="GV64" s="110">
        <f t="shared" si="368"/>
        <v>0</v>
      </c>
      <c r="GW64" s="110">
        <f t="shared" si="369"/>
        <v>0</v>
      </c>
      <c r="GX64" s="110">
        <f t="shared" si="370"/>
        <v>0</v>
      </c>
      <c r="GY64" s="227">
        <f>AO64+AT64+AY64+BD64+BI64+BN64+BS64+BY64+CD64+CX64+DW64+EB64+EG64+EL64+EQ64+EV64+FA64+FF64+FK64+FP64+FU64+FZ64+GE64+GJ64+GO64+GT64+CI64+CN64+CS64+DC64+DH64+DM64+DR64</f>
        <v>20234.7</v>
      </c>
      <c r="GZ64" s="254">
        <f>AP64+AU64+AZ64+BE64+BJ64+BO64+BT64+BZ64+CE64+CY64+DX64+EC64+EH64+EM64+ER64+EW64+FB64+FG64+FL64+FQ64+FV64+GA64+GF64+GK64+GP64+GU64+CJ64+CO64+CT64+DD64+DI64+DN64+DS64-0.4</f>
        <v>19205.2</v>
      </c>
      <c r="HA64" s="254">
        <f>AQ64+AV64+BA64+BF64+BK64+BP64+BU64+CA64+CF64+CZ64+DY64+ED64+EI64+EN64+ES64+EX64+FC64+FH64+FM64+FR64+FW64+GB64+GG64+GL64+GQ64+GV64+CK64+CP64+CU64+DE64+DJ64+DO64+DT64</f>
        <v>12214.2</v>
      </c>
      <c r="HB64" s="254">
        <f>AR64+AW64+BB64+BG64+BL64+BQ64+BV64+CB64+CG64+DA64+DZ64+EE64+EJ64+EO64+ET64+EY64+FD64+FI64+FN64+FS64+FX64+GC64+GH64+GM64+GR64+GW64+CL64+CQ64+CV64+DF64+DK64+DP64+DU64</f>
        <v>6991.4</v>
      </c>
      <c r="HC64" s="226">
        <f t="shared" si="375"/>
        <v>36.4</v>
      </c>
      <c r="HD64" s="254">
        <f t="shared" si="376"/>
        <v>1029.0999999999999</v>
      </c>
      <c r="HE64" s="115">
        <f t="shared" si="377"/>
        <v>361</v>
      </c>
      <c r="HF64" s="174">
        <v>357</v>
      </c>
      <c r="HG64" s="225">
        <f t="shared" si="191"/>
        <v>4</v>
      </c>
      <c r="HH64" s="252">
        <v>34.75</v>
      </c>
      <c r="HI64" s="253">
        <v>66</v>
      </c>
      <c r="HJ64" s="221">
        <f t="shared" si="192"/>
        <v>20234.7</v>
      </c>
      <c r="HK64" s="221">
        <f t="shared" si="193"/>
        <v>20300.7</v>
      </c>
      <c r="HL64" s="223">
        <f t="shared" si="194"/>
        <v>12280.2</v>
      </c>
      <c r="HM64" s="221">
        <f t="shared" si="378"/>
        <v>9431.7999999999993</v>
      </c>
      <c r="HN64" s="252">
        <v>25.5</v>
      </c>
      <c r="HO64" s="221">
        <f t="shared" si="195"/>
        <v>30822.9</v>
      </c>
      <c r="HP64" s="114">
        <v>20347.8</v>
      </c>
      <c r="HQ64" s="114">
        <v>396.1</v>
      </c>
      <c r="HR64" s="114">
        <f t="shared" si="379"/>
        <v>19951.7</v>
      </c>
      <c r="HS64" s="220">
        <f t="shared" si="196"/>
        <v>-47.1</v>
      </c>
      <c r="HT64" s="220">
        <f t="shared" si="197"/>
        <v>-330.1</v>
      </c>
      <c r="HU64" s="220">
        <f t="shared" si="198"/>
        <v>283</v>
      </c>
      <c r="HV64" s="210">
        <f t="shared" si="199"/>
        <v>0</v>
      </c>
      <c r="HW64" s="251">
        <v>49.3</v>
      </c>
      <c r="HX64" s="251"/>
      <c r="HY64" s="221">
        <f t="shared" si="200"/>
        <v>20350</v>
      </c>
      <c r="HZ64" s="220">
        <f t="shared" si="201"/>
        <v>2.2000000000000002</v>
      </c>
      <c r="IA64" s="221">
        <f t="shared" si="202"/>
        <v>9216.1</v>
      </c>
      <c r="IB64" s="221">
        <f t="shared" si="203"/>
        <v>30118</v>
      </c>
    </row>
    <row r="65" spans="1:236">
      <c r="A65" s="250" t="s">
        <v>232</v>
      </c>
      <c r="B65" s="250"/>
      <c r="C65" s="250"/>
      <c r="D65" s="248">
        <f>SUM(D10:D64)</f>
        <v>0</v>
      </c>
      <c r="E65" s="248">
        <f>SUM(E10:E64)</f>
        <v>0</v>
      </c>
      <c r="F65" s="248">
        <f t="shared" ref="F65:BQ65" si="381">SUM(F9:F64)</f>
        <v>1685</v>
      </c>
      <c r="G65" s="248">
        <f t="shared" si="381"/>
        <v>0</v>
      </c>
      <c r="H65" s="248">
        <f t="shared" si="381"/>
        <v>0</v>
      </c>
      <c r="I65" s="248">
        <f t="shared" si="381"/>
        <v>0</v>
      </c>
      <c r="J65" s="248">
        <f t="shared" si="381"/>
        <v>9536</v>
      </c>
      <c r="K65" s="248">
        <f t="shared" si="381"/>
        <v>0</v>
      </c>
      <c r="L65" s="248">
        <f t="shared" si="381"/>
        <v>43</v>
      </c>
      <c r="M65" s="248">
        <f t="shared" si="381"/>
        <v>191</v>
      </c>
      <c r="N65" s="248">
        <f t="shared" si="381"/>
        <v>159</v>
      </c>
      <c r="O65" s="248">
        <f t="shared" si="381"/>
        <v>0</v>
      </c>
      <c r="P65" s="248">
        <f t="shared" si="381"/>
        <v>0</v>
      </c>
      <c r="Q65" s="248">
        <f t="shared" si="381"/>
        <v>0</v>
      </c>
      <c r="R65" s="248">
        <f t="shared" si="381"/>
        <v>0</v>
      </c>
      <c r="S65" s="248">
        <f t="shared" si="381"/>
        <v>718</v>
      </c>
      <c r="T65" s="248">
        <f t="shared" si="381"/>
        <v>0</v>
      </c>
      <c r="U65" s="248">
        <f t="shared" si="381"/>
        <v>105</v>
      </c>
      <c r="V65" s="248">
        <f t="shared" si="381"/>
        <v>0</v>
      </c>
      <c r="W65" s="248">
        <f t="shared" si="381"/>
        <v>0</v>
      </c>
      <c r="X65" s="248">
        <f t="shared" si="381"/>
        <v>0</v>
      </c>
      <c r="Y65" s="248">
        <f t="shared" si="381"/>
        <v>0</v>
      </c>
      <c r="Z65" s="248">
        <f t="shared" si="381"/>
        <v>0</v>
      </c>
      <c r="AA65" s="248">
        <f t="shared" si="381"/>
        <v>0</v>
      </c>
      <c r="AB65" s="248">
        <f t="shared" si="381"/>
        <v>19</v>
      </c>
      <c r="AC65" s="248">
        <f t="shared" si="381"/>
        <v>0</v>
      </c>
      <c r="AD65" s="248">
        <f t="shared" si="381"/>
        <v>0</v>
      </c>
      <c r="AE65" s="248">
        <f t="shared" si="381"/>
        <v>0</v>
      </c>
      <c r="AF65" s="248">
        <f t="shared" si="381"/>
        <v>0</v>
      </c>
      <c r="AG65" s="248">
        <f t="shared" si="381"/>
        <v>0</v>
      </c>
      <c r="AH65" s="248">
        <f t="shared" si="381"/>
        <v>0</v>
      </c>
      <c r="AI65" s="248">
        <f t="shared" si="381"/>
        <v>0</v>
      </c>
      <c r="AJ65" s="248">
        <f t="shared" si="381"/>
        <v>83</v>
      </c>
      <c r="AK65" s="248">
        <f t="shared" si="381"/>
        <v>0</v>
      </c>
      <c r="AL65" s="248">
        <f t="shared" si="381"/>
        <v>1728</v>
      </c>
      <c r="AM65" s="248">
        <f t="shared" si="381"/>
        <v>10811</v>
      </c>
      <c r="AN65" s="248">
        <f t="shared" si="381"/>
        <v>12539</v>
      </c>
      <c r="AO65" s="248">
        <f t="shared" si="381"/>
        <v>0</v>
      </c>
      <c r="AP65" s="248">
        <f t="shared" si="381"/>
        <v>0</v>
      </c>
      <c r="AQ65" s="248">
        <f t="shared" si="381"/>
        <v>0</v>
      </c>
      <c r="AR65" s="248">
        <f t="shared" si="381"/>
        <v>0</v>
      </c>
      <c r="AS65" s="248">
        <f t="shared" si="381"/>
        <v>0</v>
      </c>
      <c r="AT65" s="248">
        <f t="shared" si="381"/>
        <v>0</v>
      </c>
      <c r="AU65" s="248">
        <f t="shared" si="381"/>
        <v>0</v>
      </c>
      <c r="AV65" s="248">
        <f t="shared" si="381"/>
        <v>0</v>
      </c>
      <c r="AW65" s="248">
        <f t="shared" si="381"/>
        <v>0</v>
      </c>
      <c r="AX65" s="248">
        <f t="shared" si="381"/>
        <v>0</v>
      </c>
      <c r="AY65" s="248">
        <f t="shared" si="381"/>
        <v>94381</v>
      </c>
      <c r="AZ65" s="248">
        <f t="shared" si="381"/>
        <v>90013</v>
      </c>
      <c r="BA65" s="248">
        <f t="shared" si="381"/>
        <v>57247</v>
      </c>
      <c r="BB65" s="248">
        <f t="shared" si="381"/>
        <v>32766</v>
      </c>
      <c r="BC65" s="248">
        <f t="shared" si="381"/>
        <v>4368</v>
      </c>
      <c r="BD65" s="248">
        <f t="shared" si="381"/>
        <v>0</v>
      </c>
      <c r="BE65" s="248">
        <f t="shared" si="381"/>
        <v>0</v>
      </c>
      <c r="BF65" s="248">
        <f t="shared" si="381"/>
        <v>0</v>
      </c>
      <c r="BG65" s="248">
        <f t="shared" si="381"/>
        <v>0</v>
      </c>
      <c r="BH65" s="248">
        <f t="shared" si="381"/>
        <v>0</v>
      </c>
      <c r="BI65" s="248">
        <f t="shared" si="381"/>
        <v>0</v>
      </c>
      <c r="BJ65" s="248">
        <f t="shared" si="381"/>
        <v>0</v>
      </c>
      <c r="BK65" s="248">
        <f t="shared" si="381"/>
        <v>0</v>
      </c>
      <c r="BL65" s="248">
        <f t="shared" si="381"/>
        <v>0</v>
      </c>
      <c r="BM65" s="248">
        <f t="shared" si="381"/>
        <v>0</v>
      </c>
      <c r="BN65" s="248">
        <f t="shared" si="381"/>
        <v>0</v>
      </c>
      <c r="BO65" s="248">
        <f t="shared" si="381"/>
        <v>0</v>
      </c>
      <c r="BP65" s="248">
        <f t="shared" si="381"/>
        <v>0</v>
      </c>
      <c r="BQ65" s="248">
        <f t="shared" si="381"/>
        <v>0</v>
      </c>
      <c r="BR65" s="248">
        <f t="shared" ref="BR65:EC65" si="382">SUM(BR9:BR64)</f>
        <v>0</v>
      </c>
      <c r="BS65" s="248">
        <f t="shared" si="382"/>
        <v>469829</v>
      </c>
      <c r="BT65" s="248">
        <f t="shared" si="382"/>
        <v>442966</v>
      </c>
      <c r="BU65" s="248">
        <f t="shared" si="382"/>
        <v>281712</v>
      </c>
      <c r="BV65" s="248">
        <f t="shared" si="382"/>
        <v>161254</v>
      </c>
      <c r="BW65" s="248">
        <f t="shared" si="382"/>
        <v>26863</v>
      </c>
      <c r="BX65" s="248">
        <f t="shared" si="382"/>
        <v>0</v>
      </c>
      <c r="BY65" s="248">
        <f t="shared" si="382"/>
        <v>2966</v>
      </c>
      <c r="BZ65" s="248">
        <f t="shared" si="382"/>
        <v>2796</v>
      </c>
      <c r="CA65" s="248">
        <f t="shared" si="382"/>
        <v>1778</v>
      </c>
      <c r="CB65" s="248">
        <f t="shared" si="382"/>
        <v>1018</v>
      </c>
      <c r="CC65" s="248">
        <f t="shared" si="382"/>
        <v>170</v>
      </c>
      <c r="CD65" s="248">
        <f t="shared" si="382"/>
        <v>9410</v>
      </c>
      <c r="CE65" s="248">
        <f t="shared" si="382"/>
        <v>8872</v>
      </c>
      <c r="CF65" s="248">
        <f t="shared" si="382"/>
        <v>5643</v>
      </c>
      <c r="CG65" s="248">
        <f t="shared" si="382"/>
        <v>3230</v>
      </c>
      <c r="CH65" s="248">
        <f t="shared" si="382"/>
        <v>538</v>
      </c>
      <c r="CI65" s="248">
        <f t="shared" si="382"/>
        <v>7834</v>
      </c>
      <c r="CJ65" s="248">
        <f t="shared" si="382"/>
        <v>7386</v>
      </c>
      <c r="CK65" s="248">
        <f t="shared" si="382"/>
        <v>4697</v>
      </c>
      <c r="CL65" s="248">
        <f t="shared" si="382"/>
        <v>2689</v>
      </c>
      <c r="CM65" s="248">
        <f t="shared" si="382"/>
        <v>448</v>
      </c>
      <c r="CN65" s="248">
        <f t="shared" si="382"/>
        <v>0</v>
      </c>
      <c r="CO65" s="248">
        <f t="shared" si="382"/>
        <v>0</v>
      </c>
      <c r="CP65" s="248">
        <f t="shared" si="382"/>
        <v>0</v>
      </c>
      <c r="CQ65" s="248">
        <f t="shared" si="382"/>
        <v>0</v>
      </c>
      <c r="CR65" s="248">
        <f t="shared" si="382"/>
        <v>0</v>
      </c>
      <c r="CS65" s="248">
        <f t="shared" si="382"/>
        <v>0</v>
      </c>
      <c r="CT65" s="248">
        <f t="shared" si="382"/>
        <v>0</v>
      </c>
      <c r="CU65" s="248">
        <f t="shared" si="382"/>
        <v>0</v>
      </c>
      <c r="CV65" s="248">
        <f t="shared" si="382"/>
        <v>0</v>
      </c>
      <c r="CW65" s="248">
        <f t="shared" si="382"/>
        <v>0</v>
      </c>
      <c r="CX65" s="248">
        <f t="shared" si="382"/>
        <v>0</v>
      </c>
      <c r="CY65" s="248">
        <f t="shared" si="382"/>
        <v>0</v>
      </c>
      <c r="CZ65" s="248">
        <f t="shared" si="382"/>
        <v>0</v>
      </c>
      <c r="DA65" s="248">
        <f t="shared" si="382"/>
        <v>0</v>
      </c>
      <c r="DB65" s="248">
        <f t="shared" si="382"/>
        <v>0</v>
      </c>
      <c r="DC65" s="248">
        <f t="shared" si="382"/>
        <v>0</v>
      </c>
      <c r="DD65" s="248">
        <f t="shared" si="382"/>
        <v>0</v>
      </c>
      <c r="DE65" s="248">
        <f t="shared" si="382"/>
        <v>0</v>
      </c>
      <c r="DF65" s="248">
        <f t="shared" si="382"/>
        <v>0</v>
      </c>
      <c r="DG65" s="248">
        <f t="shared" si="382"/>
        <v>0</v>
      </c>
      <c r="DH65" s="248">
        <f t="shared" si="382"/>
        <v>89346</v>
      </c>
      <c r="DI65" s="248">
        <f t="shared" si="382"/>
        <v>86717</v>
      </c>
      <c r="DJ65" s="248">
        <f t="shared" si="382"/>
        <v>55150</v>
      </c>
      <c r="DK65" s="248">
        <f t="shared" si="382"/>
        <v>31567</v>
      </c>
      <c r="DL65" s="248">
        <f t="shared" si="382"/>
        <v>2629</v>
      </c>
      <c r="DM65" s="248">
        <f t="shared" si="382"/>
        <v>0</v>
      </c>
      <c r="DN65" s="248">
        <f t="shared" si="382"/>
        <v>0</v>
      </c>
      <c r="DO65" s="248">
        <f t="shared" si="382"/>
        <v>0</v>
      </c>
      <c r="DP65" s="248">
        <f t="shared" si="382"/>
        <v>0</v>
      </c>
      <c r="DQ65" s="248">
        <f t="shared" si="382"/>
        <v>0</v>
      </c>
      <c r="DR65" s="248">
        <f t="shared" si="382"/>
        <v>24979</v>
      </c>
      <c r="DS65" s="248">
        <f t="shared" si="382"/>
        <v>24387</v>
      </c>
      <c r="DT65" s="248">
        <f t="shared" si="382"/>
        <v>15510</v>
      </c>
      <c r="DU65" s="248">
        <f t="shared" si="382"/>
        <v>8878</v>
      </c>
      <c r="DV65" s="248">
        <f t="shared" si="382"/>
        <v>592</v>
      </c>
      <c r="DW65" s="248">
        <f t="shared" si="382"/>
        <v>0</v>
      </c>
      <c r="DX65" s="248">
        <f t="shared" si="382"/>
        <v>0</v>
      </c>
      <c r="DY65" s="248">
        <f t="shared" si="382"/>
        <v>0</v>
      </c>
      <c r="DZ65" s="248">
        <f t="shared" si="382"/>
        <v>0</v>
      </c>
      <c r="EA65" s="248">
        <f t="shared" si="382"/>
        <v>0</v>
      </c>
      <c r="EB65" s="248">
        <f t="shared" si="382"/>
        <v>0</v>
      </c>
      <c r="EC65" s="248">
        <f t="shared" si="382"/>
        <v>0</v>
      </c>
      <c r="ED65" s="248">
        <f t="shared" ref="ED65:GO65" si="383">SUM(ED9:ED64)</f>
        <v>0</v>
      </c>
      <c r="EE65" s="248">
        <f t="shared" si="383"/>
        <v>0</v>
      </c>
      <c r="EF65" s="248">
        <f t="shared" si="383"/>
        <v>0</v>
      </c>
      <c r="EG65" s="248">
        <f t="shared" si="383"/>
        <v>0</v>
      </c>
      <c r="EH65" s="248">
        <f t="shared" si="383"/>
        <v>0</v>
      </c>
      <c r="EI65" s="248">
        <f t="shared" si="383"/>
        <v>0</v>
      </c>
      <c r="EJ65" s="248">
        <f t="shared" si="383"/>
        <v>0</v>
      </c>
      <c r="EK65" s="248">
        <f t="shared" si="383"/>
        <v>0</v>
      </c>
      <c r="EL65" s="248">
        <f t="shared" si="383"/>
        <v>0</v>
      </c>
      <c r="EM65" s="248">
        <f t="shared" si="383"/>
        <v>0</v>
      </c>
      <c r="EN65" s="248">
        <f t="shared" si="383"/>
        <v>0</v>
      </c>
      <c r="EO65" s="248">
        <f t="shared" si="383"/>
        <v>0</v>
      </c>
      <c r="EP65" s="248">
        <f t="shared" si="383"/>
        <v>0</v>
      </c>
      <c r="EQ65" s="248">
        <f t="shared" si="383"/>
        <v>0</v>
      </c>
      <c r="ER65" s="248">
        <f t="shared" si="383"/>
        <v>0</v>
      </c>
      <c r="ES65" s="248">
        <f t="shared" si="383"/>
        <v>0</v>
      </c>
      <c r="ET65" s="248">
        <f t="shared" si="383"/>
        <v>0</v>
      </c>
      <c r="EU65" s="248">
        <f t="shared" si="383"/>
        <v>0</v>
      </c>
      <c r="EV65" s="248">
        <f t="shared" si="383"/>
        <v>0</v>
      </c>
      <c r="EW65" s="248">
        <f t="shared" si="383"/>
        <v>0</v>
      </c>
      <c r="EX65" s="248">
        <f t="shared" si="383"/>
        <v>0</v>
      </c>
      <c r="EY65" s="248">
        <f t="shared" si="383"/>
        <v>0</v>
      </c>
      <c r="EZ65" s="248">
        <f t="shared" si="383"/>
        <v>0</v>
      </c>
      <c r="FA65" s="248">
        <f t="shared" si="383"/>
        <v>1249</v>
      </c>
      <c r="FB65" s="248">
        <f t="shared" si="383"/>
        <v>1192</v>
      </c>
      <c r="FC65" s="248">
        <f t="shared" si="383"/>
        <v>758</v>
      </c>
      <c r="FD65" s="248">
        <f t="shared" si="383"/>
        <v>434</v>
      </c>
      <c r="FE65" s="248">
        <f t="shared" si="383"/>
        <v>58</v>
      </c>
      <c r="FF65" s="248">
        <f t="shared" si="383"/>
        <v>0</v>
      </c>
      <c r="FG65" s="248">
        <f t="shared" si="383"/>
        <v>0</v>
      </c>
      <c r="FH65" s="248">
        <f t="shared" si="383"/>
        <v>0</v>
      </c>
      <c r="FI65" s="248">
        <f t="shared" si="383"/>
        <v>0</v>
      </c>
      <c r="FJ65" s="248">
        <f t="shared" si="383"/>
        <v>0</v>
      </c>
      <c r="FK65" s="248">
        <f t="shared" si="383"/>
        <v>0</v>
      </c>
      <c r="FL65" s="248">
        <f t="shared" si="383"/>
        <v>0</v>
      </c>
      <c r="FM65" s="248">
        <f t="shared" si="383"/>
        <v>0</v>
      </c>
      <c r="FN65" s="248">
        <f t="shared" si="383"/>
        <v>0</v>
      </c>
      <c r="FO65" s="248">
        <f t="shared" si="383"/>
        <v>0</v>
      </c>
      <c r="FP65" s="248">
        <f t="shared" si="383"/>
        <v>0</v>
      </c>
      <c r="FQ65" s="248">
        <f t="shared" si="383"/>
        <v>0</v>
      </c>
      <c r="FR65" s="248">
        <f t="shared" si="383"/>
        <v>0</v>
      </c>
      <c r="FS65" s="248">
        <f t="shared" si="383"/>
        <v>0</v>
      </c>
      <c r="FT65" s="248">
        <f t="shared" si="383"/>
        <v>0</v>
      </c>
      <c r="FU65" s="248">
        <f t="shared" si="383"/>
        <v>0</v>
      </c>
      <c r="FV65" s="248">
        <f t="shared" si="383"/>
        <v>0</v>
      </c>
      <c r="FW65" s="248">
        <f t="shared" si="383"/>
        <v>0</v>
      </c>
      <c r="FX65" s="248">
        <f t="shared" si="383"/>
        <v>0</v>
      </c>
      <c r="FY65" s="248">
        <f t="shared" si="383"/>
        <v>0</v>
      </c>
      <c r="FZ65" s="248">
        <f t="shared" si="383"/>
        <v>0</v>
      </c>
      <c r="GA65" s="248">
        <f t="shared" si="383"/>
        <v>0</v>
      </c>
      <c r="GB65" s="248">
        <f t="shared" si="383"/>
        <v>0</v>
      </c>
      <c r="GC65" s="248">
        <f t="shared" si="383"/>
        <v>0</v>
      </c>
      <c r="GD65" s="248">
        <f t="shared" si="383"/>
        <v>0</v>
      </c>
      <c r="GE65" s="248">
        <f t="shared" si="383"/>
        <v>0</v>
      </c>
      <c r="GF65" s="248">
        <f t="shared" si="383"/>
        <v>0</v>
      </c>
      <c r="GG65" s="248">
        <f t="shared" si="383"/>
        <v>0</v>
      </c>
      <c r="GH65" s="248">
        <f t="shared" si="383"/>
        <v>0</v>
      </c>
      <c r="GI65" s="248">
        <f t="shared" si="383"/>
        <v>0</v>
      </c>
      <c r="GJ65" s="248">
        <f t="shared" si="383"/>
        <v>0</v>
      </c>
      <c r="GK65" s="248">
        <f t="shared" si="383"/>
        <v>0</v>
      </c>
      <c r="GL65" s="248">
        <f t="shared" si="383"/>
        <v>0</v>
      </c>
      <c r="GM65" s="248">
        <f t="shared" si="383"/>
        <v>0</v>
      </c>
      <c r="GN65" s="248">
        <f t="shared" si="383"/>
        <v>0</v>
      </c>
      <c r="GO65" s="248">
        <f t="shared" si="383"/>
        <v>4703</v>
      </c>
      <c r="GP65" s="248">
        <f t="shared" ref="GP65:HB65" si="384">SUM(GP9:GP64)</f>
        <v>4434</v>
      </c>
      <c r="GQ65" s="248">
        <f t="shared" si="384"/>
        <v>2820</v>
      </c>
      <c r="GR65" s="248">
        <f t="shared" si="384"/>
        <v>1614</v>
      </c>
      <c r="GS65" s="248">
        <f t="shared" si="384"/>
        <v>269</v>
      </c>
      <c r="GT65" s="248">
        <f t="shared" si="384"/>
        <v>0</v>
      </c>
      <c r="GU65" s="248">
        <f t="shared" si="384"/>
        <v>0</v>
      </c>
      <c r="GV65" s="248">
        <f t="shared" si="384"/>
        <v>0</v>
      </c>
      <c r="GW65" s="248">
        <f t="shared" si="384"/>
        <v>0</v>
      </c>
      <c r="GX65" s="248">
        <f t="shared" si="384"/>
        <v>0</v>
      </c>
      <c r="GY65" s="249">
        <f t="shared" si="384"/>
        <v>704696.7</v>
      </c>
      <c r="GZ65" s="249">
        <f t="shared" si="384"/>
        <v>668763.19999999995</v>
      </c>
      <c r="HA65" s="249">
        <f t="shared" si="384"/>
        <v>425314.3</v>
      </c>
      <c r="HB65" s="249">
        <f t="shared" si="384"/>
        <v>243449.3</v>
      </c>
      <c r="HC65" s="249"/>
      <c r="HD65" s="249">
        <f t="shared" ref="HD65:HN65" si="385">SUM(HD9:HD64)</f>
        <v>35933.1</v>
      </c>
      <c r="HE65" s="248">
        <f t="shared" si="385"/>
        <v>12539</v>
      </c>
      <c r="HF65" s="248">
        <f t="shared" si="385"/>
        <v>12515</v>
      </c>
      <c r="HG65" s="247">
        <f t="shared" si="385"/>
        <v>24</v>
      </c>
      <c r="HH65" s="245">
        <f t="shared" si="385"/>
        <v>1278.55</v>
      </c>
      <c r="HI65" s="246">
        <f t="shared" si="385"/>
        <v>2440.4</v>
      </c>
      <c r="HJ65" s="175">
        <f t="shared" si="385"/>
        <v>704696.7</v>
      </c>
      <c r="HK65" s="175">
        <f t="shared" si="385"/>
        <v>707137.1</v>
      </c>
      <c r="HL65" s="175">
        <f t="shared" si="385"/>
        <v>427754.7</v>
      </c>
      <c r="HM65" s="175">
        <f t="shared" si="385"/>
        <v>328536.59999999998</v>
      </c>
      <c r="HN65" s="245">
        <f t="shared" si="385"/>
        <v>1041.7</v>
      </c>
      <c r="HO65" s="212">
        <f t="shared" si="195"/>
        <v>26282.1</v>
      </c>
      <c r="HP65" s="211">
        <f t="shared" ref="HP65:HU65" si="386">SUM(HP9:HP64)</f>
        <v>707137.1</v>
      </c>
      <c r="HQ65" s="211">
        <f t="shared" si="386"/>
        <v>14597.8</v>
      </c>
      <c r="HR65" s="211">
        <f t="shared" si="386"/>
        <v>692539.3</v>
      </c>
      <c r="HS65" s="244">
        <f t="shared" si="386"/>
        <v>0</v>
      </c>
      <c r="HT65" s="244">
        <f t="shared" si="386"/>
        <v>-12157.4</v>
      </c>
      <c r="HU65" s="244">
        <f t="shared" si="386"/>
        <v>12157.4</v>
      </c>
      <c r="HV65" s="210">
        <f t="shared" si="199"/>
        <v>0</v>
      </c>
      <c r="HW65" s="244">
        <f>SUM(HW9:HW64)</f>
        <v>0</v>
      </c>
      <c r="HX65" s="244">
        <f>SUM(HX9:HX64)</f>
        <v>0</v>
      </c>
      <c r="HY65" s="211">
        <f>SUM(HY9:HY64)</f>
        <v>707137.1</v>
      </c>
      <c r="HZ65" s="244">
        <f>SUM(HZ9:HZ64)</f>
        <v>0</v>
      </c>
      <c r="IA65" s="175">
        <f>SUM(IA9:IA64)</f>
        <v>319199.09999999998</v>
      </c>
      <c r="IB65" s="212">
        <f t="shared" si="203"/>
        <v>25535.1</v>
      </c>
    </row>
    <row r="66" spans="1:236" hidden="1">
      <c r="A66" s="120" t="s">
        <v>233</v>
      </c>
      <c r="B66" s="120"/>
      <c r="C66" s="120"/>
      <c r="D66" s="121">
        <f t="shared" ref="D66:AM66" si="387">D65-D67</f>
        <v>0</v>
      </c>
      <c r="E66" s="121">
        <f t="shared" si="387"/>
        <v>0</v>
      </c>
      <c r="F66" s="121">
        <f t="shared" si="387"/>
        <v>1571</v>
      </c>
      <c r="G66" s="121">
        <f t="shared" si="387"/>
        <v>0</v>
      </c>
      <c r="H66" s="121">
        <f t="shared" si="387"/>
        <v>0</v>
      </c>
      <c r="I66" s="121">
        <f t="shared" si="387"/>
        <v>0</v>
      </c>
      <c r="J66" s="121">
        <f t="shared" si="387"/>
        <v>8717</v>
      </c>
      <c r="K66" s="121">
        <f t="shared" si="387"/>
        <v>0</v>
      </c>
      <c r="L66" s="121">
        <f t="shared" si="387"/>
        <v>43</v>
      </c>
      <c r="M66" s="121">
        <f t="shared" si="387"/>
        <v>162</v>
      </c>
      <c r="N66" s="121">
        <f t="shared" si="387"/>
        <v>113</v>
      </c>
      <c r="O66" s="121">
        <f t="shared" si="387"/>
        <v>0</v>
      </c>
      <c r="P66" s="121">
        <f t="shared" si="387"/>
        <v>0</v>
      </c>
      <c r="Q66" s="121">
        <f t="shared" si="387"/>
        <v>0</v>
      </c>
      <c r="R66" s="121">
        <f t="shared" si="387"/>
        <v>0</v>
      </c>
      <c r="S66" s="121">
        <f t="shared" si="387"/>
        <v>692</v>
      </c>
      <c r="T66" s="121">
        <f t="shared" si="387"/>
        <v>0</v>
      </c>
      <c r="U66" s="121">
        <f t="shared" si="387"/>
        <v>105</v>
      </c>
      <c r="V66" s="121">
        <f t="shared" si="387"/>
        <v>0</v>
      </c>
      <c r="W66" s="121">
        <f t="shared" si="387"/>
        <v>0</v>
      </c>
      <c r="X66" s="121">
        <f t="shared" si="387"/>
        <v>0</v>
      </c>
      <c r="Y66" s="121">
        <f t="shared" si="387"/>
        <v>0</v>
      </c>
      <c r="Z66" s="121">
        <f t="shared" si="387"/>
        <v>0</v>
      </c>
      <c r="AA66" s="121">
        <f t="shared" si="387"/>
        <v>0</v>
      </c>
      <c r="AB66" s="121">
        <f t="shared" si="387"/>
        <v>19</v>
      </c>
      <c r="AC66" s="121">
        <f t="shared" si="387"/>
        <v>0</v>
      </c>
      <c r="AD66" s="121">
        <f t="shared" si="387"/>
        <v>0</v>
      </c>
      <c r="AE66" s="121">
        <f t="shared" si="387"/>
        <v>0</v>
      </c>
      <c r="AF66" s="121">
        <f t="shared" si="387"/>
        <v>0</v>
      </c>
      <c r="AG66" s="121">
        <f t="shared" si="387"/>
        <v>0</v>
      </c>
      <c r="AH66" s="121">
        <f t="shared" si="387"/>
        <v>0</v>
      </c>
      <c r="AI66" s="121">
        <f t="shared" si="387"/>
        <v>0</v>
      </c>
      <c r="AJ66" s="121">
        <f t="shared" si="387"/>
        <v>83</v>
      </c>
      <c r="AK66" s="121">
        <f t="shared" si="387"/>
        <v>0</v>
      </c>
      <c r="AL66" s="121">
        <f t="shared" si="387"/>
        <v>1614</v>
      </c>
      <c r="AM66" s="121">
        <f t="shared" si="387"/>
        <v>9891</v>
      </c>
      <c r="AN66" s="121"/>
      <c r="AO66" s="122">
        <f t="shared" ref="AO66:BT66" si="388">AO65-AO67</f>
        <v>0</v>
      </c>
      <c r="AP66" s="122">
        <f t="shared" si="388"/>
        <v>0</v>
      </c>
      <c r="AQ66" s="122">
        <f t="shared" si="388"/>
        <v>0</v>
      </c>
      <c r="AR66" s="122">
        <f t="shared" si="388"/>
        <v>0</v>
      </c>
      <c r="AS66" s="122">
        <f t="shared" si="388"/>
        <v>0</v>
      </c>
      <c r="AT66" s="122">
        <f t="shared" si="388"/>
        <v>0</v>
      </c>
      <c r="AU66" s="122">
        <f t="shared" si="388"/>
        <v>0</v>
      </c>
      <c r="AV66" s="122">
        <f t="shared" si="388"/>
        <v>0</v>
      </c>
      <c r="AW66" s="122">
        <f t="shared" si="388"/>
        <v>0</v>
      </c>
      <c r="AX66" s="122">
        <f t="shared" si="388"/>
        <v>0</v>
      </c>
      <c r="AY66" s="122">
        <f t="shared" si="388"/>
        <v>87996</v>
      </c>
      <c r="AZ66" s="122">
        <f t="shared" si="388"/>
        <v>83923</v>
      </c>
      <c r="BA66" s="122">
        <f t="shared" si="388"/>
        <v>53374</v>
      </c>
      <c r="BB66" s="122">
        <f t="shared" si="388"/>
        <v>30549</v>
      </c>
      <c r="BC66" s="122">
        <f t="shared" si="388"/>
        <v>4072</v>
      </c>
      <c r="BD66" s="122">
        <f t="shared" si="388"/>
        <v>0</v>
      </c>
      <c r="BE66" s="122">
        <f t="shared" si="388"/>
        <v>0</v>
      </c>
      <c r="BF66" s="122">
        <f t="shared" si="388"/>
        <v>0</v>
      </c>
      <c r="BG66" s="122">
        <f t="shared" si="388"/>
        <v>0</v>
      </c>
      <c r="BH66" s="122">
        <f t="shared" si="388"/>
        <v>0</v>
      </c>
      <c r="BI66" s="122">
        <f t="shared" si="388"/>
        <v>0</v>
      </c>
      <c r="BJ66" s="122">
        <f t="shared" si="388"/>
        <v>0</v>
      </c>
      <c r="BK66" s="122">
        <f t="shared" si="388"/>
        <v>0</v>
      </c>
      <c r="BL66" s="122">
        <f t="shared" si="388"/>
        <v>0</v>
      </c>
      <c r="BM66" s="122">
        <f t="shared" si="388"/>
        <v>0</v>
      </c>
      <c r="BN66" s="122">
        <f t="shared" si="388"/>
        <v>0</v>
      </c>
      <c r="BO66" s="122">
        <f t="shared" si="388"/>
        <v>0</v>
      </c>
      <c r="BP66" s="122">
        <f t="shared" si="388"/>
        <v>0</v>
      </c>
      <c r="BQ66" s="122">
        <f t="shared" si="388"/>
        <v>0</v>
      </c>
      <c r="BR66" s="122">
        <f t="shared" si="388"/>
        <v>0</v>
      </c>
      <c r="BS66" s="122">
        <f t="shared" si="388"/>
        <v>429478</v>
      </c>
      <c r="BT66" s="122">
        <f t="shared" si="388"/>
        <v>404922</v>
      </c>
      <c r="BU66" s="122">
        <f t="shared" ref="BU66:CZ66" si="389">BU65-BU67</f>
        <v>257517</v>
      </c>
      <c r="BV66" s="122">
        <f t="shared" si="389"/>
        <v>147405</v>
      </c>
      <c r="BW66" s="122">
        <f t="shared" si="389"/>
        <v>24556</v>
      </c>
      <c r="BX66" s="122">
        <f t="shared" si="389"/>
        <v>0</v>
      </c>
      <c r="BY66" s="122">
        <f t="shared" si="389"/>
        <v>2966</v>
      </c>
      <c r="BZ66" s="122">
        <f t="shared" si="389"/>
        <v>2796</v>
      </c>
      <c r="CA66" s="122">
        <f t="shared" si="389"/>
        <v>1778</v>
      </c>
      <c r="CB66" s="122">
        <f t="shared" si="389"/>
        <v>1018</v>
      </c>
      <c r="CC66" s="122">
        <f t="shared" si="389"/>
        <v>170</v>
      </c>
      <c r="CD66" s="122">
        <f t="shared" si="389"/>
        <v>7981</v>
      </c>
      <c r="CE66" s="122">
        <f t="shared" si="389"/>
        <v>7525</v>
      </c>
      <c r="CF66" s="122">
        <f t="shared" si="389"/>
        <v>4786</v>
      </c>
      <c r="CG66" s="122">
        <f t="shared" si="389"/>
        <v>2740</v>
      </c>
      <c r="CH66" s="122">
        <f t="shared" si="389"/>
        <v>456</v>
      </c>
      <c r="CI66" s="122">
        <f t="shared" si="389"/>
        <v>5568</v>
      </c>
      <c r="CJ66" s="122">
        <f t="shared" si="389"/>
        <v>5249</v>
      </c>
      <c r="CK66" s="122">
        <f t="shared" si="389"/>
        <v>3338</v>
      </c>
      <c r="CL66" s="122">
        <f t="shared" si="389"/>
        <v>1911</v>
      </c>
      <c r="CM66" s="122">
        <f t="shared" si="389"/>
        <v>318</v>
      </c>
      <c r="CN66" s="122">
        <f t="shared" si="389"/>
        <v>0</v>
      </c>
      <c r="CO66" s="122">
        <f t="shared" si="389"/>
        <v>0</v>
      </c>
      <c r="CP66" s="122">
        <f t="shared" si="389"/>
        <v>0</v>
      </c>
      <c r="CQ66" s="122">
        <f t="shared" si="389"/>
        <v>0</v>
      </c>
      <c r="CR66" s="122">
        <f t="shared" si="389"/>
        <v>0</v>
      </c>
      <c r="CS66" s="122">
        <f t="shared" si="389"/>
        <v>0</v>
      </c>
      <c r="CT66" s="122">
        <f t="shared" si="389"/>
        <v>0</v>
      </c>
      <c r="CU66" s="122">
        <f t="shared" si="389"/>
        <v>0</v>
      </c>
      <c r="CV66" s="122">
        <f t="shared" si="389"/>
        <v>0</v>
      </c>
      <c r="CW66" s="122">
        <f t="shared" si="389"/>
        <v>0</v>
      </c>
      <c r="CX66" s="122">
        <f t="shared" si="389"/>
        <v>0</v>
      </c>
      <c r="CY66" s="122">
        <f t="shared" si="389"/>
        <v>0</v>
      </c>
      <c r="CZ66" s="122">
        <f t="shared" si="389"/>
        <v>0</v>
      </c>
      <c r="DA66" s="122">
        <f t="shared" ref="DA66:EF66" si="390">DA65-DA67</f>
        <v>0</v>
      </c>
      <c r="DB66" s="122">
        <f t="shared" si="390"/>
        <v>0</v>
      </c>
      <c r="DC66" s="122">
        <f t="shared" si="390"/>
        <v>0</v>
      </c>
      <c r="DD66" s="122">
        <f t="shared" si="390"/>
        <v>0</v>
      </c>
      <c r="DE66" s="122">
        <f t="shared" si="390"/>
        <v>0</v>
      </c>
      <c r="DF66" s="122">
        <f t="shared" si="390"/>
        <v>0</v>
      </c>
      <c r="DG66" s="122">
        <f t="shared" si="390"/>
        <v>0</v>
      </c>
      <c r="DH66" s="122">
        <f t="shared" si="390"/>
        <v>86111</v>
      </c>
      <c r="DI66" s="122">
        <f t="shared" si="390"/>
        <v>83577</v>
      </c>
      <c r="DJ66" s="122">
        <f t="shared" si="390"/>
        <v>53153</v>
      </c>
      <c r="DK66" s="122">
        <f t="shared" si="390"/>
        <v>30424</v>
      </c>
      <c r="DL66" s="122">
        <f t="shared" si="390"/>
        <v>2534</v>
      </c>
      <c r="DM66" s="122">
        <f t="shared" si="390"/>
        <v>0</v>
      </c>
      <c r="DN66" s="122">
        <f t="shared" si="390"/>
        <v>0</v>
      </c>
      <c r="DO66" s="122">
        <f t="shared" si="390"/>
        <v>0</v>
      </c>
      <c r="DP66" s="122">
        <f t="shared" si="390"/>
        <v>0</v>
      </c>
      <c r="DQ66" s="122">
        <f t="shared" si="390"/>
        <v>0</v>
      </c>
      <c r="DR66" s="122">
        <f t="shared" si="390"/>
        <v>24979</v>
      </c>
      <c r="DS66" s="122">
        <f t="shared" si="390"/>
        <v>24387</v>
      </c>
      <c r="DT66" s="122">
        <f t="shared" si="390"/>
        <v>15510</v>
      </c>
      <c r="DU66" s="122">
        <f t="shared" si="390"/>
        <v>8878</v>
      </c>
      <c r="DV66" s="122">
        <f t="shared" si="390"/>
        <v>592</v>
      </c>
      <c r="DW66" s="122">
        <f t="shared" si="390"/>
        <v>0</v>
      </c>
      <c r="DX66" s="122">
        <f t="shared" si="390"/>
        <v>0</v>
      </c>
      <c r="DY66" s="122">
        <f t="shared" si="390"/>
        <v>0</v>
      </c>
      <c r="DZ66" s="122">
        <f t="shared" si="390"/>
        <v>0</v>
      </c>
      <c r="EA66" s="122">
        <f t="shared" si="390"/>
        <v>0</v>
      </c>
      <c r="EB66" s="122">
        <f t="shared" si="390"/>
        <v>0</v>
      </c>
      <c r="EC66" s="122">
        <f t="shared" si="390"/>
        <v>0</v>
      </c>
      <c r="ED66" s="122">
        <f t="shared" si="390"/>
        <v>0</v>
      </c>
      <c r="EE66" s="122">
        <f t="shared" si="390"/>
        <v>0</v>
      </c>
      <c r="EF66" s="122">
        <f t="shared" si="390"/>
        <v>0</v>
      </c>
      <c r="EG66" s="122">
        <f t="shared" ref="EG66:FL66" si="391">EG65-EG67</f>
        <v>0</v>
      </c>
      <c r="EH66" s="122">
        <f t="shared" si="391"/>
        <v>0</v>
      </c>
      <c r="EI66" s="122">
        <f t="shared" si="391"/>
        <v>0</v>
      </c>
      <c r="EJ66" s="122">
        <f t="shared" si="391"/>
        <v>0</v>
      </c>
      <c r="EK66" s="122">
        <f t="shared" si="391"/>
        <v>0</v>
      </c>
      <c r="EL66" s="122">
        <f t="shared" si="391"/>
        <v>0</v>
      </c>
      <c r="EM66" s="122">
        <f t="shared" si="391"/>
        <v>0</v>
      </c>
      <c r="EN66" s="122">
        <f t="shared" si="391"/>
        <v>0</v>
      </c>
      <c r="EO66" s="122">
        <f t="shared" si="391"/>
        <v>0</v>
      </c>
      <c r="EP66" s="122">
        <f t="shared" si="391"/>
        <v>0</v>
      </c>
      <c r="EQ66" s="122">
        <f t="shared" si="391"/>
        <v>0</v>
      </c>
      <c r="ER66" s="122">
        <f t="shared" si="391"/>
        <v>0</v>
      </c>
      <c r="ES66" s="122">
        <f t="shared" si="391"/>
        <v>0</v>
      </c>
      <c r="ET66" s="122">
        <f t="shared" si="391"/>
        <v>0</v>
      </c>
      <c r="EU66" s="122">
        <f t="shared" si="391"/>
        <v>0</v>
      </c>
      <c r="EV66" s="122">
        <f t="shared" si="391"/>
        <v>0</v>
      </c>
      <c r="EW66" s="122">
        <f t="shared" si="391"/>
        <v>0</v>
      </c>
      <c r="EX66" s="122">
        <f t="shared" si="391"/>
        <v>0</v>
      </c>
      <c r="EY66" s="122">
        <f t="shared" si="391"/>
        <v>0</v>
      </c>
      <c r="EZ66" s="122">
        <f t="shared" si="391"/>
        <v>0</v>
      </c>
      <c r="FA66" s="122">
        <f t="shared" si="391"/>
        <v>1249</v>
      </c>
      <c r="FB66" s="122">
        <f t="shared" si="391"/>
        <v>1192</v>
      </c>
      <c r="FC66" s="122">
        <f t="shared" si="391"/>
        <v>758</v>
      </c>
      <c r="FD66" s="122">
        <f t="shared" si="391"/>
        <v>434</v>
      </c>
      <c r="FE66" s="122">
        <f t="shared" si="391"/>
        <v>58</v>
      </c>
      <c r="FF66" s="122">
        <f t="shared" si="391"/>
        <v>0</v>
      </c>
      <c r="FG66" s="122">
        <f t="shared" si="391"/>
        <v>0</v>
      </c>
      <c r="FH66" s="122">
        <f t="shared" si="391"/>
        <v>0</v>
      </c>
      <c r="FI66" s="122">
        <f t="shared" si="391"/>
        <v>0</v>
      </c>
      <c r="FJ66" s="122">
        <f t="shared" si="391"/>
        <v>0</v>
      </c>
      <c r="FK66" s="122">
        <f t="shared" si="391"/>
        <v>0</v>
      </c>
      <c r="FL66" s="122">
        <f t="shared" si="391"/>
        <v>0</v>
      </c>
      <c r="FM66" s="122">
        <f t="shared" ref="FM66:GR66" si="392">FM65-FM67</f>
        <v>0</v>
      </c>
      <c r="FN66" s="122">
        <f t="shared" si="392"/>
        <v>0</v>
      </c>
      <c r="FO66" s="122">
        <f t="shared" si="392"/>
        <v>0</v>
      </c>
      <c r="FP66" s="122">
        <f t="shared" si="392"/>
        <v>0</v>
      </c>
      <c r="FQ66" s="122">
        <f t="shared" si="392"/>
        <v>0</v>
      </c>
      <c r="FR66" s="122">
        <f t="shared" si="392"/>
        <v>0</v>
      </c>
      <c r="FS66" s="122">
        <f t="shared" si="392"/>
        <v>0</v>
      </c>
      <c r="FT66" s="122">
        <f t="shared" si="392"/>
        <v>0</v>
      </c>
      <c r="FU66" s="122">
        <f t="shared" si="392"/>
        <v>0</v>
      </c>
      <c r="FV66" s="122">
        <f t="shared" si="392"/>
        <v>0</v>
      </c>
      <c r="FW66" s="122">
        <f t="shared" si="392"/>
        <v>0</v>
      </c>
      <c r="FX66" s="122">
        <f t="shared" si="392"/>
        <v>0</v>
      </c>
      <c r="FY66" s="122">
        <f t="shared" si="392"/>
        <v>0</v>
      </c>
      <c r="FZ66" s="122">
        <f t="shared" si="392"/>
        <v>0</v>
      </c>
      <c r="GA66" s="122">
        <f t="shared" si="392"/>
        <v>0</v>
      </c>
      <c r="GB66" s="122">
        <f t="shared" si="392"/>
        <v>0</v>
      </c>
      <c r="GC66" s="122">
        <f t="shared" si="392"/>
        <v>0</v>
      </c>
      <c r="GD66" s="122">
        <f t="shared" si="392"/>
        <v>0</v>
      </c>
      <c r="GE66" s="122">
        <f t="shared" si="392"/>
        <v>0</v>
      </c>
      <c r="GF66" s="122">
        <f t="shared" si="392"/>
        <v>0</v>
      </c>
      <c r="GG66" s="122">
        <f t="shared" si="392"/>
        <v>0</v>
      </c>
      <c r="GH66" s="122">
        <f t="shared" si="392"/>
        <v>0</v>
      </c>
      <c r="GI66" s="122">
        <f t="shared" si="392"/>
        <v>0</v>
      </c>
      <c r="GJ66" s="122">
        <f t="shared" si="392"/>
        <v>0</v>
      </c>
      <c r="GK66" s="122">
        <f t="shared" si="392"/>
        <v>0</v>
      </c>
      <c r="GL66" s="122">
        <f t="shared" si="392"/>
        <v>0</v>
      </c>
      <c r="GM66" s="122">
        <f t="shared" si="392"/>
        <v>0</v>
      </c>
      <c r="GN66" s="122">
        <f t="shared" si="392"/>
        <v>0</v>
      </c>
      <c r="GO66" s="122">
        <f t="shared" si="392"/>
        <v>4703</v>
      </c>
      <c r="GP66" s="122">
        <f t="shared" si="392"/>
        <v>4434</v>
      </c>
      <c r="GQ66" s="122">
        <f t="shared" si="392"/>
        <v>2820</v>
      </c>
      <c r="GR66" s="122">
        <f t="shared" si="392"/>
        <v>1614</v>
      </c>
      <c r="GS66" s="122">
        <f t="shared" ref="GS66:HB66" si="393">GS65-GS67</f>
        <v>269</v>
      </c>
      <c r="GT66" s="122">
        <f t="shared" si="393"/>
        <v>0</v>
      </c>
      <c r="GU66" s="122">
        <f t="shared" si="393"/>
        <v>0</v>
      </c>
      <c r="GV66" s="122">
        <f t="shared" si="393"/>
        <v>0</v>
      </c>
      <c r="GW66" s="122">
        <f t="shared" si="393"/>
        <v>0</v>
      </c>
      <c r="GX66" s="122">
        <f t="shared" si="393"/>
        <v>0</v>
      </c>
      <c r="GY66" s="122">
        <f t="shared" si="393"/>
        <v>651029.69999999995</v>
      </c>
      <c r="GZ66" s="122">
        <f t="shared" si="393"/>
        <v>618005.19999999995</v>
      </c>
      <c r="HA66" s="122">
        <f t="shared" si="393"/>
        <v>393033.3</v>
      </c>
      <c r="HB66" s="122">
        <f t="shared" si="393"/>
        <v>224971.3</v>
      </c>
      <c r="HC66" s="122"/>
      <c r="HD66" s="122">
        <f>HD65-HD67</f>
        <v>33024.1</v>
      </c>
      <c r="HE66" s="123">
        <f>HE65-HE67</f>
        <v>11505</v>
      </c>
      <c r="HF66" s="123"/>
      <c r="HG66" s="123"/>
      <c r="HH66" s="177">
        <f t="shared" ref="HH66:HN66" si="394">HH65-HH67</f>
        <v>1179.8</v>
      </c>
      <c r="HI66" s="178">
        <f t="shared" si="394"/>
        <v>2251.9</v>
      </c>
      <c r="HJ66" s="124">
        <f t="shared" si="394"/>
        <v>651029.30000000005</v>
      </c>
      <c r="HK66" s="124">
        <f t="shared" si="394"/>
        <v>653281.19999999995</v>
      </c>
      <c r="HL66" s="124">
        <f t="shared" si="394"/>
        <v>395285.6</v>
      </c>
      <c r="HM66" s="124">
        <f t="shared" si="394"/>
        <v>303598.8</v>
      </c>
      <c r="HN66" s="177">
        <f t="shared" si="394"/>
        <v>963.7</v>
      </c>
      <c r="HO66" s="114"/>
      <c r="HP66" s="114"/>
      <c r="HQ66" s="114"/>
      <c r="HR66" s="114"/>
      <c r="HS66" s="114"/>
      <c r="HT66" s="114"/>
      <c r="HU66" s="114"/>
      <c r="HW66" s="176">
        <v>689223.6</v>
      </c>
      <c r="HX66" s="176">
        <v>689223.6</v>
      </c>
      <c r="HY66" s="176">
        <v>689223.6</v>
      </c>
      <c r="HZ66" s="176"/>
      <c r="IA66" s="124">
        <f>IA65-IA67</f>
        <v>295021.40000000002</v>
      </c>
    </row>
    <row r="67" spans="1:236" hidden="1">
      <c r="A67" s="120" t="s">
        <v>234</v>
      </c>
      <c r="B67" s="120"/>
      <c r="C67" s="120"/>
      <c r="D67" s="121">
        <f>D14+D44+D46+D9</f>
        <v>0</v>
      </c>
      <c r="E67" s="121">
        <f>E14+E44+E46+E9</f>
        <v>0</v>
      </c>
      <c r="F67" s="121">
        <f t="shared" ref="F67:AM67" si="395">F9+F14+F44+F46</f>
        <v>114</v>
      </c>
      <c r="G67" s="121">
        <f t="shared" si="395"/>
        <v>0</v>
      </c>
      <c r="H67" s="121">
        <f t="shared" si="395"/>
        <v>0</v>
      </c>
      <c r="I67" s="121">
        <f t="shared" si="395"/>
        <v>0</v>
      </c>
      <c r="J67" s="121">
        <f t="shared" si="395"/>
        <v>819</v>
      </c>
      <c r="K67" s="121">
        <f t="shared" si="395"/>
        <v>0</v>
      </c>
      <c r="L67" s="121">
        <f t="shared" si="395"/>
        <v>0</v>
      </c>
      <c r="M67" s="121">
        <f t="shared" si="395"/>
        <v>29</v>
      </c>
      <c r="N67" s="121">
        <f t="shared" si="395"/>
        <v>46</v>
      </c>
      <c r="O67" s="121">
        <f t="shared" si="395"/>
        <v>0</v>
      </c>
      <c r="P67" s="121">
        <f t="shared" si="395"/>
        <v>0</v>
      </c>
      <c r="Q67" s="121">
        <f t="shared" si="395"/>
        <v>0</v>
      </c>
      <c r="R67" s="121">
        <f t="shared" si="395"/>
        <v>0</v>
      </c>
      <c r="S67" s="121">
        <f t="shared" si="395"/>
        <v>26</v>
      </c>
      <c r="T67" s="121">
        <f t="shared" si="395"/>
        <v>0</v>
      </c>
      <c r="U67" s="121">
        <f t="shared" si="395"/>
        <v>0</v>
      </c>
      <c r="V67" s="121">
        <f t="shared" si="395"/>
        <v>0</v>
      </c>
      <c r="W67" s="121">
        <f t="shared" si="395"/>
        <v>0</v>
      </c>
      <c r="X67" s="121">
        <f t="shared" si="395"/>
        <v>0</v>
      </c>
      <c r="Y67" s="121">
        <f t="shared" si="395"/>
        <v>0</v>
      </c>
      <c r="Z67" s="121">
        <f t="shared" si="395"/>
        <v>0</v>
      </c>
      <c r="AA67" s="121">
        <f t="shared" si="395"/>
        <v>0</v>
      </c>
      <c r="AB67" s="121">
        <f t="shared" si="395"/>
        <v>0</v>
      </c>
      <c r="AC67" s="121">
        <f t="shared" si="395"/>
        <v>0</v>
      </c>
      <c r="AD67" s="121">
        <f t="shared" si="395"/>
        <v>0</v>
      </c>
      <c r="AE67" s="121">
        <f t="shared" si="395"/>
        <v>0</v>
      </c>
      <c r="AF67" s="121">
        <f t="shared" si="395"/>
        <v>0</v>
      </c>
      <c r="AG67" s="121">
        <f t="shared" si="395"/>
        <v>0</v>
      </c>
      <c r="AH67" s="121">
        <f t="shared" si="395"/>
        <v>0</v>
      </c>
      <c r="AI67" s="121">
        <f t="shared" si="395"/>
        <v>0</v>
      </c>
      <c r="AJ67" s="121">
        <f t="shared" si="395"/>
        <v>0</v>
      </c>
      <c r="AK67" s="121">
        <f t="shared" si="395"/>
        <v>0</v>
      </c>
      <c r="AL67" s="121">
        <f t="shared" si="395"/>
        <v>114</v>
      </c>
      <c r="AM67" s="121">
        <f t="shared" si="395"/>
        <v>920</v>
      </c>
      <c r="AN67" s="121"/>
      <c r="AO67" s="121">
        <f t="shared" ref="AO67:BT67" si="396">AO9+AO14+AO44+AO46</f>
        <v>0</v>
      </c>
      <c r="AP67" s="121">
        <f t="shared" si="396"/>
        <v>0</v>
      </c>
      <c r="AQ67" s="121">
        <f t="shared" si="396"/>
        <v>0</v>
      </c>
      <c r="AR67" s="121">
        <f t="shared" si="396"/>
        <v>0</v>
      </c>
      <c r="AS67" s="121">
        <f t="shared" si="396"/>
        <v>0</v>
      </c>
      <c r="AT67" s="121">
        <f t="shared" si="396"/>
        <v>0</v>
      </c>
      <c r="AU67" s="121">
        <f t="shared" si="396"/>
        <v>0</v>
      </c>
      <c r="AV67" s="121">
        <f t="shared" si="396"/>
        <v>0</v>
      </c>
      <c r="AW67" s="121">
        <f t="shared" si="396"/>
        <v>0</v>
      </c>
      <c r="AX67" s="121">
        <f t="shared" si="396"/>
        <v>0</v>
      </c>
      <c r="AY67" s="121">
        <f t="shared" si="396"/>
        <v>6385</v>
      </c>
      <c r="AZ67" s="121">
        <f t="shared" si="396"/>
        <v>6090</v>
      </c>
      <c r="BA67" s="121">
        <f t="shared" si="396"/>
        <v>3873</v>
      </c>
      <c r="BB67" s="121">
        <f t="shared" si="396"/>
        <v>2217</v>
      </c>
      <c r="BC67" s="121">
        <f t="shared" si="396"/>
        <v>296</v>
      </c>
      <c r="BD67" s="121">
        <f t="shared" si="396"/>
        <v>0</v>
      </c>
      <c r="BE67" s="121">
        <f t="shared" si="396"/>
        <v>0</v>
      </c>
      <c r="BF67" s="121">
        <f t="shared" si="396"/>
        <v>0</v>
      </c>
      <c r="BG67" s="121">
        <f t="shared" si="396"/>
        <v>0</v>
      </c>
      <c r="BH67" s="121">
        <f t="shared" si="396"/>
        <v>0</v>
      </c>
      <c r="BI67" s="121">
        <f t="shared" si="396"/>
        <v>0</v>
      </c>
      <c r="BJ67" s="121">
        <f t="shared" si="396"/>
        <v>0</v>
      </c>
      <c r="BK67" s="121">
        <f t="shared" si="396"/>
        <v>0</v>
      </c>
      <c r="BL67" s="121">
        <f t="shared" si="396"/>
        <v>0</v>
      </c>
      <c r="BM67" s="121">
        <f t="shared" si="396"/>
        <v>0</v>
      </c>
      <c r="BN67" s="121">
        <f t="shared" si="396"/>
        <v>0</v>
      </c>
      <c r="BO67" s="121">
        <f t="shared" si="396"/>
        <v>0</v>
      </c>
      <c r="BP67" s="121">
        <f t="shared" si="396"/>
        <v>0</v>
      </c>
      <c r="BQ67" s="121">
        <f t="shared" si="396"/>
        <v>0</v>
      </c>
      <c r="BR67" s="121">
        <f t="shared" si="396"/>
        <v>0</v>
      </c>
      <c r="BS67" s="121">
        <f t="shared" si="396"/>
        <v>40351</v>
      </c>
      <c r="BT67" s="121">
        <f t="shared" si="396"/>
        <v>38044</v>
      </c>
      <c r="BU67" s="121">
        <f t="shared" ref="BU67:CZ67" si="397">BU9+BU14+BU44+BU46</f>
        <v>24195</v>
      </c>
      <c r="BV67" s="121">
        <f t="shared" si="397"/>
        <v>13849</v>
      </c>
      <c r="BW67" s="121">
        <f t="shared" si="397"/>
        <v>2307</v>
      </c>
      <c r="BX67" s="121">
        <f t="shared" si="397"/>
        <v>0</v>
      </c>
      <c r="BY67" s="121">
        <f t="shared" si="397"/>
        <v>0</v>
      </c>
      <c r="BZ67" s="121">
        <f t="shared" si="397"/>
        <v>0</v>
      </c>
      <c r="CA67" s="121">
        <f t="shared" si="397"/>
        <v>0</v>
      </c>
      <c r="CB67" s="121">
        <f t="shared" si="397"/>
        <v>0</v>
      </c>
      <c r="CC67" s="121">
        <f t="shared" si="397"/>
        <v>0</v>
      </c>
      <c r="CD67" s="121">
        <f t="shared" si="397"/>
        <v>1429</v>
      </c>
      <c r="CE67" s="121">
        <f t="shared" si="397"/>
        <v>1347</v>
      </c>
      <c r="CF67" s="121">
        <f t="shared" si="397"/>
        <v>857</v>
      </c>
      <c r="CG67" s="121">
        <f t="shared" si="397"/>
        <v>490</v>
      </c>
      <c r="CH67" s="121">
        <f t="shared" si="397"/>
        <v>82</v>
      </c>
      <c r="CI67" s="121">
        <f t="shared" si="397"/>
        <v>2266</v>
      </c>
      <c r="CJ67" s="121">
        <f t="shared" si="397"/>
        <v>2137</v>
      </c>
      <c r="CK67" s="121">
        <f t="shared" si="397"/>
        <v>1359</v>
      </c>
      <c r="CL67" s="121">
        <f t="shared" si="397"/>
        <v>778</v>
      </c>
      <c r="CM67" s="121">
        <f t="shared" si="397"/>
        <v>130</v>
      </c>
      <c r="CN67" s="121">
        <f t="shared" si="397"/>
        <v>0</v>
      </c>
      <c r="CO67" s="121">
        <f t="shared" si="397"/>
        <v>0</v>
      </c>
      <c r="CP67" s="121">
        <f t="shared" si="397"/>
        <v>0</v>
      </c>
      <c r="CQ67" s="121">
        <f t="shared" si="397"/>
        <v>0</v>
      </c>
      <c r="CR67" s="121">
        <f t="shared" si="397"/>
        <v>0</v>
      </c>
      <c r="CS67" s="121">
        <f t="shared" si="397"/>
        <v>0</v>
      </c>
      <c r="CT67" s="121">
        <f t="shared" si="397"/>
        <v>0</v>
      </c>
      <c r="CU67" s="121">
        <f t="shared" si="397"/>
        <v>0</v>
      </c>
      <c r="CV67" s="121">
        <f t="shared" si="397"/>
        <v>0</v>
      </c>
      <c r="CW67" s="121">
        <f t="shared" si="397"/>
        <v>0</v>
      </c>
      <c r="CX67" s="121">
        <f t="shared" si="397"/>
        <v>0</v>
      </c>
      <c r="CY67" s="121">
        <f t="shared" si="397"/>
        <v>0</v>
      </c>
      <c r="CZ67" s="121">
        <f t="shared" si="397"/>
        <v>0</v>
      </c>
      <c r="DA67" s="121">
        <f t="shared" ref="DA67:EF67" si="398">DA9+DA14+DA44+DA46</f>
        <v>0</v>
      </c>
      <c r="DB67" s="121">
        <f t="shared" si="398"/>
        <v>0</v>
      </c>
      <c r="DC67" s="121">
        <f t="shared" si="398"/>
        <v>0</v>
      </c>
      <c r="DD67" s="121">
        <f t="shared" si="398"/>
        <v>0</v>
      </c>
      <c r="DE67" s="121">
        <f t="shared" si="398"/>
        <v>0</v>
      </c>
      <c r="DF67" s="121">
        <f t="shared" si="398"/>
        <v>0</v>
      </c>
      <c r="DG67" s="121">
        <f t="shared" si="398"/>
        <v>0</v>
      </c>
      <c r="DH67" s="121">
        <f t="shared" si="398"/>
        <v>3235</v>
      </c>
      <c r="DI67" s="121">
        <f t="shared" si="398"/>
        <v>3140</v>
      </c>
      <c r="DJ67" s="121">
        <f t="shared" si="398"/>
        <v>1997</v>
      </c>
      <c r="DK67" s="121">
        <f t="shared" si="398"/>
        <v>1143</v>
      </c>
      <c r="DL67" s="121">
        <f t="shared" si="398"/>
        <v>95</v>
      </c>
      <c r="DM67" s="121">
        <f t="shared" si="398"/>
        <v>0</v>
      </c>
      <c r="DN67" s="121">
        <f t="shared" si="398"/>
        <v>0</v>
      </c>
      <c r="DO67" s="121">
        <f t="shared" si="398"/>
        <v>0</v>
      </c>
      <c r="DP67" s="121">
        <f t="shared" si="398"/>
        <v>0</v>
      </c>
      <c r="DQ67" s="121">
        <f t="shared" si="398"/>
        <v>0</v>
      </c>
      <c r="DR67" s="121">
        <f t="shared" si="398"/>
        <v>0</v>
      </c>
      <c r="DS67" s="121">
        <f t="shared" si="398"/>
        <v>0</v>
      </c>
      <c r="DT67" s="121">
        <f t="shared" si="398"/>
        <v>0</v>
      </c>
      <c r="DU67" s="121">
        <f t="shared" si="398"/>
        <v>0</v>
      </c>
      <c r="DV67" s="121">
        <f t="shared" si="398"/>
        <v>0</v>
      </c>
      <c r="DW67" s="121">
        <f t="shared" si="398"/>
        <v>0</v>
      </c>
      <c r="DX67" s="121">
        <f t="shared" si="398"/>
        <v>0</v>
      </c>
      <c r="DY67" s="121">
        <f t="shared" si="398"/>
        <v>0</v>
      </c>
      <c r="DZ67" s="121">
        <f t="shared" si="398"/>
        <v>0</v>
      </c>
      <c r="EA67" s="121">
        <f t="shared" si="398"/>
        <v>0</v>
      </c>
      <c r="EB67" s="121">
        <f t="shared" si="398"/>
        <v>0</v>
      </c>
      <c r="EC67" s="121">
        <f t="shared" si="398"/>
        <v>0</v>
      </c>
      <c r="ED67" s="121">
        <f t="shared" si="398"/>
        <v>0</v>
      </c>
      <c r="EE67" s="121">
        <f t="shared" si="398"/>
        <v>0</v>
      </c>
      <c r="EF67" s="121">
        <f t="shared" si="398"/>
        <v>0</v>
      </c>
      <c r="EG67" s="121">
        <f t="shared" ref="EG67:FL67" si="399">EG9+EG14+EG44+EG46</f>
        <v>0</v>
      </c>
      <c r="EH67" s="121">
        <f t="shared" si="399"/>
        <v>0</v>
      </c>
      <c r="EI67" s="121">
        <f t="shared" si="399"/>
        <v>0</v>
      </c>
      <c r="EJ67" s="121">
        <f t="shared" si="399"/>
        <v>0</v>
      </c>
      <c r="EK67" s="121">
        <f t="shared" si="399"/>
        <v>0</v>
      </c>
      <c r="EL67" s="121">
        <f t="shared" si="399"/>
        <v>0</v>
      </c>
      <c r="EM67" s="121">
        <f t="shared" si="399"/>
        <v>0</v>
      </c>
      <c r="EN67" s="121">
        <f t="shared" si="399"/>
        <v>0</v>
      </c>
      <c r="EO67" s="121">
        <f t="shared" si="399"/>
        <v>0</v>
      </c>
      <c r="EP67" s="121">
        <f t="shared" si="399"/>
        <v>0</v>
      </c>
      <c r="EQ67" s="121">
        <f t="shared" si="399"/>
        <v>0</v>
      </c>
      <c r="ER67" s="121">
        <f t="shared" si="399"/>
        <v>0</v>
      </c>
      <c r="ES67" s="121">
        <f t="shared" si="399"/>
        <v>0</v>
      </c>
      <c r="ET67" s="121">
        <f t="shared" si="399"/>
        <v>0</v>
      </c>
      <c r="EU67" s="121">
        <f t="shared" si="399"/>
        <v>0</v>
      </c>
      <c r="EV67" s="121">
        <f t="shared" si="399"/>
        <v>0</v>
      </c>
      <c r="EW67" s="121">
        <f t="shared" si="399"/>
        <v>0</v>
      </c>
      <c r="EX67" s="121">
        <f t="shared" si="399"/>
        <v>0</v>
      </c>
      <c r="EY67" s="121">
        <f t="shared" si="399"/>
        <v>0</v>
      </c>
      <c r="EZ67" s="121">
        <f t="shared" si="399"/>
        <v>0</v>
      </c>
      <c r="FA67" s="121">
        <f t="shared" si="399"/>
        <v>0</v>
      </c>
      <c r="FB67" s="121">
        <f t="shared" si="399"/>
        <v>0</v>
      </c>
      <c r="FC67" s="121">
        <f t="shared" si="399"/>
        <v>0</v>
      </c>
      <c r="FD67" s="121">
        <f t="shared" si="399"/>
        <v>0</v>
      </c>
      <c r="FE67" s="121">
        <f t="shared" si="399"/>
        <v>0</v>
      </c>
      <c r="FF67" s="121">
        <f t="shared" si="399"/>
        <v>0</v>
      </c>
      <c r="FG67" s="121">
        <f t="shared" si="399"/>
        <v>0</v>
      </c>
      <c r="FH67" s="121">
        <f t="shared" si="399"/>
        <v>0</v>
      </c>
      <c r="FI67" s="121">
        <f t="shared" si="399"/>
        <v>0</v>
      </c>
      <c r="FJ67" s="121">
        <f t="shared" si="399"/>
        <v>0</v>
      </c>
      <c r="FK67" s="121">
        <f t="shared" si="399"/>
        <v>0</v>
      </c>
      <c r="FL67" s="121">
        <f t="shared" si="399"/>
        <v>0</v>
      </c>
      <c r="FM67" s="121">
        <f t="shared" ref="FM67:GR67" si="400">FM9+FM14+FM44+FM46</f>
        <v>0</v>
      </c>
      <c r="FN67" s="121">
        <f t="shared" si="400"/>
        <v>0</v>
      </c>
      <c r="FO67" s="121">
        <f t="shared" si="400"/>
        <v>0</v>
      </c>
      <c r="FP67" s="121">
        <f t="shared" si="400"/>
        <v>0</v>
      </c>
      <c r="FQ67" s="121">
        <f t="shared" si="400"/>
        <v>0</v>
      </c>
      <c r="FR67" s="121">
        <f t="shared" si="400"/>
        <v>0</v>
      </c>
      <c r="FS67" s="121">
        <f t="shared" si="400"/>
        <v>0</v>
      </c>
      <c r="FT67" s="121">
        <f t="shared" si="400"/>
        <v>0</v>
      </c>
      <c r="FU67" s="121">
        <f t="shared" si="400"/>
        <v>0</v>
      </c>
      <c r="FV67" s="121">
        <f t="shared" si="400"/>
        <v>0</v>
      </c>
      <c r="FW67" s="121">
        <f t="shared" si="400"/>
        <v>0</v>
      </c>
      <c r="FX67" s="121">
        <f t="shared" si="400"/>
        <v>0</v>
      </c>
      <c r="FY67" s="121">
        <f t="shared" si="400"/>
        <v>0</v>
      </c>
      <c r="FZ67" s="121">
        <f t="shared" si="400"/>
        <v>0</v>
      </c>
      <c r="GA67" s="121">
        <f t="shared" si="400"/>
        <v>0</v>
      </c>
      <c r="GB67" s="121">
        <f t="shared" si="400"/>
        <v>0</v>
      </c>
      <c r="GC67" s="121">
        <f t="shared" si="400"/>
        <v>0</v>
      </c>
      <c r="GD67" s="121">
        <f t="shared" si="400"/>
        <v>0</v>
      </c>
      <c r="GE67" s="121">
        <f t="shared" si="400"/>
        <v>0</v>
      </c>
      <c r="GF67" s="121">
        <f t="shared" si="400"/>
        <v>0</v>
      </c>
      <c r="GG67" s="121">
        <f t="shared" si="400"/>
        <v>0</v>
      </c>
      <c r="GH67" s="121">
        <f t="shared" si="400"/>
        <v>0</v>
      </c>
      <c r="GI67" s="121">
        <f t="shared" si="400"/>
        <v>0</v>
      </c>
      <c r="GJ67" s="121">
        <f t="shared" si="400"/>
        <v>0</v>
      </c>
      <c r="GK67" s="121">
        <f t="shared" si="400"/>
        <v>0</v>
      </c>
      <c r="GL67" s="121">
        <f t="shared" si="400"/>
        <v>0</v>
      </c>
      <c r="GM67" s="121">
        <f t="shared" si="400"/>
        <v>0</v>
      </c>
      <c r="GN67" s="121">
        <f t="shared" si="400"/>
        <v>0</v>
      </c>
      <c r="GO67" s="121">
        <f t="shared" si="400"/>
        <v>0</v>
      </c>
      <c r="GP67" s="121">
        <f t="shared" si="400"/>
        <v>0</v>
      </c>
      <c r="GQ67" s="121">
        <f t="shared" si="400"/>
        <v>0</v>
      </c>
      <c r="GR67" s="121">
        <f t="shared" si="400"/>
        <v>0</v>
      </c>
      <c r="GS67" s="121">
        <f t="shared" ref="GS67:HB67" si="401">GS9+GS14+GS44+GS46</f>
        <v>0</v>
      </c>
      <c r="GT67" s="121">
        <f t="shared" si="401"/>
        <v>0</v>
      </c>
      <c r="GU67" s="121">
        <f t="shared" si="401"/>
        <v>0</v>
      </c>
      <c r="GV67" s="121">
        <f t="shared" si="401"/>
        <v>0</v>
      </c>
      <c r="GW67" s="121">
        <f t="shared" si="401"/>
        <v>0</v>
      </c>
      <c r="GX67" s="121">
        <f t="shared" si="401"/>
        <v>0</v>
      </c>
      <c r="GY67" s="121">
        <f t="shared" si="401"/>
        <v>53667</v>
      </c>
      <c r="GZ67" s="121">
        <f t="shared" si="401"/>
        <v>50758</v>
      </c>
      <c r="HA67" s="121">
        <f t="shared" si="401"/>
        <v>32281</v>
      </c>
      <c r="HB67" s="121">
        <f t="shared" si="401"/>
        <v>18478</v>
      </c>
      <c r="HC67" s="121"/>
      <c r="HD67" s="121">
        <f>HD9+HD14+HD44+HD46</f>
        <v>2909</v>
      </c>
      <c r="HE67" s="121">
        <f>HE9+HE14+HE44+HE46</f>
        <v>1034</v>
      </c>
      <c r="HF67" s="121"/>
      <c r="HG67" s="121"/>
      <c r="HH67" s="180">
        <f t="shared" ref="HH67:HN67" si="402">HH9+HH14+HH44+HH46</f>
        <v>98.75</v>
      </c>
      <c r="HI67" s="181">
        <f t="shared" si="402"/>
        <v>188.5</v>
      </c>
      <c r="HJ67" s="179">
        <f t="shared" si="402"/>
        <v>53667.4</v>
      </c>
      <c r="HK67" s="179">
        <f t="shared" si="402"/>
        <v>53855.9</v>
      </c>
      <c r="HL67" s="179">
        <f t="shared" si="402"/>
        <v>32469.1</v>
      </c>
      <c r="HM67" s="179">
        <f t="shared" si="402"/>
        <v>24937.8</v>
      </c>
      <c r="HN67" s="180">
        <f t="shared" si="402"/>
        <v>78</v>
      </c>
      <c r="HO67" s="114"/>
      <c r="HP67" s="114"/>
      <c r="HQ67" s="114"/>
      <c r="HR67" s="114"/>
      <c r="HS67" s="114"/>
      <c r="HT67" s="114"/>
      <c r="HU67" s="114"/>
      <c r="HW67" s="176">
        <v>54745.3</v>
      </c>
      <c r="HX67" s="176">
        <v>54745.3</v>
      </c>
      <c r="HY67" s="176">
        <v>54745.3</v>
      </c>
      <c r="HZ67" s="176"/>
      <c r="IA67" s="179">
        <f>IA9+IA14+IA44+IA46</f>
        <v>24177.7</v>
      </c>
    </row>
    <row r="70" spans="1:236" ht="24" customHeight="1">
      <c r="B70" s="243" t="s">
        <v>206</v>
      </c>
      <c r="C70" s="243" t="s">
        <v>291</v>
      </c>
      <c r="F70" s="588" t="s">
        <v>290</v>
      </c>
      <c r="G70" s="588"/>
      <c r="H70" s="588"/>
      <c r="I70" s="588"/>
      <c r="J70" s="588"/>
    </row>
    <row r="71" spans="1:236">
      <c r="A71" s="48" t="s">
        <v>289</v>
      </c>
      <c r="B71" s="48"/>
      <c r="C71" s="48"/>
    </row>
    <row r="72" spans="1:236" ht="18.75" customHeight="1">
      <c r="A72" s="105" t="s">
        <v>288</v>
      </c>
      <c r="B72" s="237">
        <v>60</v>
      </c>
      <c r="C72" s="237">
        <v>220</v>
      </c>
      <c r="D72" s="232">
        <v>0</v>
      </c>
      <c r="E72" s="232">
        <v>0</v>
      </c>
      <c r="F72" s="233">
        <f>ROUNDUP((60*1*0.25+60*1*0.5+60*1*0.75+60*1*0.75+60*1*1)/12,0)</f>
        <v>17</v>
      </c>
      <c r="G72" s="235">
        <v>0</v>
      </c>
      <c r="H72" s="233"/>
      <c r="I72" s="234">
        <v>0</v>
      </c>
      <c r="J72" s="233">
        <f>ROUNDUP((220*1*0.25+220*1*0.5+220*1*0.75+220*1*0.75+220*1*1)/12,0)</f>
        <v>60</v>
      </c>
      <c r="K72" s="106">
        <v>0</v>
      </c>
      <c r="L72" s="231"/>
      <c r="M72" s="231"/>
      <c r="N72" s="231"/>
      <c r="O72" s="232">
        <v>0</v>
      </c>
      <c r="P72" s="106">
        <v>0</v>
      </c>
      <c r="Q72" s="231"/>
      <c r="R72" s="106">
        <v>0</v>
      </c>
      <c r="S72" s="231"/>
      <c r="T72" s="106">
        <v>0</v>
      </c>
      <c r="U72" s="231"/>
      <c r="V72" s="107">
        <v>0</v>
      </c>
      <c r="W72" s="107">
        <v>0</v>
      </c>
      <c r="X72" s="107">
        <v>0</v>
      </c>
      <c r="Y72" s="106">
        <v>0</v>
      </c>
      <c r="Z72" s="106">
        <v>0</v>
      </c>
      <c r="AA72" s="106">
        <v>0</v>
      </c>
      <c r="AB72" s="106">
        <v>0</v>
      </c>
      <c r="AC72" s="106">
        <v>0</v>
      </c>
      <c r="AD72" s="106">
        <v>0</v>
      </c>
      <c r="AE72" s="106">
        <v>0</v>
      </c>
      <c r="AF72" s="108">
        <v>0</v>
      </c>
      <c r="AG72" s="108">
        <v>0</v>
      </c>
      <c r="AH72" s="108">
        <v>0</v>
      </c>
      <c r="AI72" s="108">
        <v>0</v>
      </c>
      <c r="AJ72" s="231"/>
      <c r="AK72" s="108">
        <v>0</v>
      </c>
      <c r="AL72" s="230">
        <f>F72+L72+T72</f>
        <v>17</v>
      </c>
      <c r="AM72" s="230">
        <f>J72+M72+N72+Q72+R72+S72+U72+AB72+AJ72+H72</f>
        <v>60</v>
      </c>
      <c r="AN72" s="230">
        <f>AL72+AM72</f>
        <v>77</v>
      </c>
      <c r="AO72" s="109">
        <f>ROUND(D72*$AO$8/1000,1)</f>
        <v>0</v>
      </c>
      <c r="AP72" s="110">
        <f>ROUND(D72*AP$8/1000,1)</f>
        <v>0</v>
      </c>
      <c r="AQ72" s="110">
        <f>ROUND(D72*AQ$8/1000,1)</f>
        <v>0</v>
      </c>
      <c r="AR72" s="110">
        <f>AP72-AQ72</f>
        <v>0</v>
      </c>
      <c r="AS72" s="110">
        <f>AO72-AP72</f>
        <v>0</v>
      </c>
      <c r="AT72" s="110">
        <f>ROUND(E72*$AT$8/1000,1)</f>
        <v>0</v>
      </c>
      <c r="AU72" s="110">
        <f>ROUND(E72*$AU$8/1000,1)</f>
        <v>0</v>
      </c>
      <c r="AV72" s="110">
        <f>ROUND(E72*AV$8/1000,1)</f>
        <v>0</v>
      </c>
      <c r="AW72" s="110">
        <f>AU72-AV72</f>
        <v>0</v>
      </c>
      <c r="AX72" s="110">
        <f>AT72-AU72</f>
        <v>0</v>
      </c>
      <c r="AY72" s="110">
        <f>ROUND(F72*$AY$8/1000,1)</f>
        <v>952.2</v>
      </c>
      <c r="AZ72" s="110">
        <f>ROUND(F72*$AZ$8/1000,1)</f>
        <v>908.1</v>
      </c>
      <c r="BA72" s="110">
        <f>ROUND(F72*BA$8/1000,1)</f>
        <v>577.6</v>
      </c>
      <c r="BB72" s="110">
        <f>AZ72-BA72</f>
        <v>330.5</v>
      </c>
      <c r="BC72" s="110">
        <f>AY72-AZ72</f>
        <v>44.1</v>
      </c>
      <c r="BD72" s="110">
        <f>ROUND(G72*$BD$8/1000,1)</f>
        <v>0</v>
      </c>
      <c r="BE72" s="110">
        <f>ROUND(G72*$BE$8/1000,1)</f>
        <v>0</v>
      </c>
      <c r="BF72" s="110">
        <f>ROUND(G72*BF$8/1000,1)</f>
        <v>0</v>
      </c>
      <c r="BG72" s="110">
        <f>BE72-BF72</f>
        <v>0</v>
      </c>
      <c r="BH72" s="110">
        <f>BD72-BE72</f>
        <v>0</v>
      </c>
      <c r="BI72" s="110">
        <f>ROUND(H72*$BI$8/1000,1)</f>
        <v>0</v>
      </c>
      <c r="BJ72" s="110">
        <f>ROUND(H72*$BJ$8/1000,1)</f>
        <v>0</v>
      </c>
      <c r="BK72" s="110">
        <f>ROUND(H72*BK$8/1000,1)</f>
        <v>0</v>
      </c>
      <c r="BL72" s="110">
        <f>BJ72-BK72</f>
        <v>0</v>
      </c>
      <c r="BM72" s="110">
        <f>BI72-BJ72</f>
        <v>0</v>
      </c>
      <c r="BN72" s="110">
        <f>ROUND(I72*$BN$8/1000,1)</f>
        <v>0</v>
      </c>
      <c r="BO72" s="110">
        <f>ROUND(I72*$BO$8/1000,1)</f>
        <v>0</v>
      </c>
      <c r="BP72" s="110">
        <f>ROUND(I72*BP$8/1000,1)</f>
        <v>0</v>
      </c>
      <c r="BQ72" s="110">
        <f>BO72-BP72</f>
        <v>0</v>
      </c>
      <c r="BR72" s="110">
        <f>BN72-BO72</f>
        <v>0</v>
      </c>
      <c r="BS72" s="110">
        <f>ROUND(J72*$BS$8/1000,1)</f>
        <v>2956.1</v>
      </c>
      <c r="BT72" s="110">
        <f>ROUND(J72*$BT$8/1000,1)</f>
        <v>2787.1</v>
      </c>
      <c r="BU72" s="110">
        <f>ROUND(J72*BU$8/1000,1)</f>
        <v>1772.5</v>
      </c>
      <c r="BV72" s="110">
        <f>BT72-BU72</f>
        <v>1014.6</v>
      </c>
      <c r="BW72" s="110">
        <f>BS72-BT72</f>
        <v>169</v>
      </c>
      <c r="BX72" s="110"/>
      <c r="BY72" s="110">
        <f>ROUND(L72*$BY$8/1000,1)</f>
        <v>0</v>
      </c>
      <c r="BZ72" s="110">
        <f>ROUND(L72*$BZ$8/1000,1)</f>
        <v>0</v>
      </c>
      <c r="CA72" s="110">
        <f>ROUND(L72*$CA$8/1000,1)</f>
        <v>0</v>
      </c>
      <c r="CB72" s="110">
        <f>ROUND(L72*$CB$8/1000,1)</f>
        <v>0</v>
      </c>
      <c r="CC72" s="110">
        <f>ROUND(L72*$CC$8/1000,1)</f>
        <v>0</v>
      </c>
      <c r="CD72" s="110">
        <f>ROUND(M72*$CD$8/1000,1)</f>
        <v>0</v>
      </c>
      <c r="CE72" s="110">
        <f>ROUND(M72*$CE$8/1000,1)</f>
        <v>0</v>
      </c>
      <c r="CF72" s="110">
        <f>ROUND(M72*CF$8/1000,1)</f>
        <v>0</v>
      </c>
      <c r="CG72" s="110">
        <f>CE72-CF72</f>
        <v>0</v>
      </c>
      <c r="CH72" s="229">
        <f>CD72-CE72</f>
        <v>0</v>
      </c>
      <c r="CI72" s="110">
        <f>ROUND(N72*$CI$8/1000,1)</f>
        <v>0</v>
      </c>
      <c r="CJ72" s="110">
        <f>ROUND(N72*$CJ$8/1000,1)</f>
        <v>0</v>
      </c>
      <c r="CK72" s="110">
        <f>ROUND(N72*CK$8/1000,1)</f>
        <v>0</v>
      </c>
      <c r="CL72" s="110">
        <f>CJ72-CK72</f>
        <v>0</v>
      </c>
      <c r="CM72" s="229">
        <f>CI72-CJ72</f>
        <v>0</v>
      </c>
      <c r="CN72" s="110">
        <f>ROUND(O72*$CN$8/1000,1)</f>
        <v>0</v>
      </c>
      <c r="CO72" s="110">
        <f>ROUND(O72*$CO$8/1000,1)</f>
        <v>0</v>
      </c>
      <c r="CP72" s="110">
        <f>ROUND(O72*CP$8/1000,1)</f>
        <v>0</v>
      </c>
      <c r="CQ72" s="110">
        <f>CO72-CP72</f>
        <v>0</v>
      </c>
      <c r="CR72" s="229">
        <f>CN72-CO72</f>
        <v>0</v>
      </c>
      <c r="CS72" s="110">
        <f>ROUND(P72*$CS$8/1000,1)</f>
        <v>0</v>
      </c>
      <c r="CT72" s="110">
        <f>ROUND(P72*$CT$8/1000,1)</f>
        <v>0</v>
      </c>
      <c r="CU72" s="110">
        <f>ROUND(P72*CU$8/1000,1)</f>
        <v>0</v>
      </c>
      <c r="CV72" s="110">
        <f>CT72-CU72</f>
        <v>0</v>
      </c>
      <c r="CW72" s="229">
        <f>CS72-CT72</f>
        <v>0</v>
      </c>
      <c r="CX72" s="110">
        <f>ROUND(Q72*$CX$8/1000,1)</f>
        <v>0</v>
      </c>
      <c r="CY72" s="110">
        <f>ROUND(Q72*$CY$8/1000,1)</f>
        <v>0</v>
      </c>
      <c r="CZ72" s="110">
        <f>ROUND(Q72*CZ$8/1000,1)</f>
        <v>0</v>
      </c>
      <c r="DA72" s="110">
        <f>CY72-CZ72</f>
        <v>0</v>
      </c>
      <c r="DB72" s="110">
        <f>CX72-CY72</f>
        <v>0</v>
      </c>
      <c r="DC72" s="110">
        <f>ROUND(R72*$DC$8/1000,1)</f>
        <v>0</v>
      </c>
      <c r="DD72" s="110">
        <f>ROUND(R72*$DD$8/1000,1)</f>
        <v>0</v>
      </c>
      <c r="DE72" s="110">
        <f>ROUND(R72*DE$8/1000,1)</f>
        <v>0</v>
      </c>
      <c r="DF72" s="110">
        <f>DD72-DE72</f>
        <v>0</v>
      </c>
      <c r="DG72" s="110">
        <f>DC72-DD72</f>
        <v>0</v>
      </c>
      <c r="DH72" s="110">
        <f>ROUND(S72*$DH$8/1000,1)</f>
        <v>0</v>
      </c>
      <c r="DI72" s="110">
        <f>ROUND(S72*$DI$8/1000,1)</f>
        <v>0</v>
      </c>
      <c r="DJ72" s="110">
        <f>ROUND(S72*DJ$8/1000,1)</f>
        <v>0</v>
      </c>
      <c r="DK72" s="110">
        <f>DI72-DJ72</f>
        <v>0</v>
      </c>
      <c r="DL72" s="110">
        <f>DH72-DI72</f>
        <v>0</v>
      </c>
      <c r="DM72" s="110">
        <f>ROUND(T72*$DM$8/1000,1)</f>
        <v>0</v>
      </c>
      <c r="DN72" s="110">
        <f>ROUND(T72*DN$8/1000,1)</f>
        <v>0</v>
      </c>
      <c r="DO72" s="110">
        <f>ROUND(T72*DO$8/1000,1)</f>
        <v>0</v>
      </c>
      <c r="DP72" s="110">
        <f>DN72-DO72</f>
        <v>0</v>
      </c>
      <c r="DQ72" s="110">
        <f>DM72-DN72</f>
        <v>0</v>
      </c>
      <c r="DR72" s="110">
        <f>ROUND(U72*$DR$8/1000,1)</f>
        <v>0</v>
      </c>
      <c r="DS72" s="110">
        <f>ROUND(U72*$DS$8/1000,1)</f>
        <v>0</v>
      </c>
      <c r="DT72" s="110">
        <f>ROUND(U72*DT$8/1000,1)</f>
        <v>0</v>
      </c>
      <c r="DU72" s="110">
        <f>DS72-DT72</f>
        <v>0</v>
      </c>
      <c r="DV72" s="110">
        <f>DR72-DS72</f>
        <v>0</v>
      </c>
      <c r="DW72" s="111">
        <f>ROUND(V72*$DW$8/1000,1)</f>
        <v>0</v>
      </c>
      <c r="DX72" s="112">
        <f>ROUND(V72*$DX$8/1000,1)</f>
        <v>0</v>
      </c>
      <c r="DY72" s="110">
        <f>ROUND(V72*DY$8/1000,1)</f>
        <v>0</v>
      </c>
      <c r="DZ72" s="110">
        <f>DX72-DY72</f>
        <v>0</v>
      </c>
      <c r="EA72" s="112">
        <f>DW72-DX72</f>
        <v>0</v>
      </c>
      <c r="EB72" s="112">
        <f>ROUND(W72*$EB$8/1000,1)</f>
        <v>0</v>
      </c>
      <c r="EC72" s="112">
        <f>ROUND(W72*$EC$8/1000,1)</f>
        <v>0</v>
      </c>
      <c r="ED72" s="110">
        <f>ROUND(W72*ED$8/1000,1)</f>
        <v>0</v>
      </c>
      <c r="EE72" s="110">
        <f>EC72-ED72</f>
        <v>0</v>
      </c>
      <c r="EF72" s="112">
        <f>EB72-EC72</f>
        <v>0</v>
      </c>
      <c r="EG72" s="112">
        <f>ROUND(X72*$EG$8/1000,1)</f>
        <v>0</v>
      </c>
      <c r="EH72" s="112">
        <f>ROUND(X72*$EH$8/1000,1)</f>
        <v>0</v>
      </c>
      <c r="EI72" s="110">
        <f>ROUND(X72*EI$8/1000,1)</f>
        <v>0</v>
      </c>
      <c r="EJ72" s="110">
        <f>EH72-EI72</f>
        <v>0</v>
      </c>
      <c r="EK72" s="112">
        <f>EG72-EH72</f>
        <v>0</v>
      </c>
      <c r="EL72" s="112">
        <f>ROUND(Y72*$EL$8/1000,1)</f>
        <v>0</v>
      </c>
      <c r="EM72" s="112">
        <f>ROUND(Y72*$EM$8/1000,1)</f>
        <v>0</v>
      </c>
      <c r="EN72" s="110">
        <f>ROUND(Y72*EN$8/1000,1)</f>
        <v>0</v>
      </c>
      <c r="EO72" s="110">
        <f>EM72-EN72</f>
        <v>0</v>
      </c>
      <c r="EP72" s="112">
        <f>EL72-EM72</f>
        <v>0</v>
      </c>
      <c r="EQ72" s="112">
        <f>ROUND(Z72*$EQ$8/1000,1)</f>
        <v>0</v>
      </c>
      <c r="ER72" s="112">
        <f>ROUND(Z72*$ER$8/1000,1)</f>
        <v>0</v>
      </c>
      <c r="ES72" s="110">
        <f>ROUND(Z72*ES$8/1000,1)</f>
        <v>0</v>
      </c>
      <c r="ET72" s="110">
        <f>ER72-ES72</f>
        <v>0</v>
      </c>
      <c r="EU72" s="112">
        <f>EQ72-ER72</f>
        <v>0</v>
      </c>
      <c r="EV72" s="112">
        <f>ROUND(AA72*$EV$8/1000,1)</f>
        <v>0</v>
      </c>
      <c r="EW72" s="112">
        <f>ROUND(AA72*$EW$8/1000,1)</f>
        <v>0</v>
      </c>
      <c r="EX72" s="110">
        <f>ROUND(AA72*EX$8/1000,1)</f>
        <v>0</v>
      </c>
      <c r="EY72" s="110">
        <f>EW72-EX72</f>
        <v>0</v>
      </c>
      <c r="EZ72" s="112">
        <f>EV72-EW72</f>
        <v>0</v>
      </c>
      <c r="FA72" s="112">
        <f>ROUND(AB72*$FA$8/1000,1)</f>
        <v>0</v>
      </c>
      <c r="FB72" s="112">
        <f>ROUND(AB72*$FB$8/1000,1)</f>
        <v>0</v>
      </c>
      <c r="FC72" s="110">
        <f>ROUND(AB72*FC$8/1000,1)</f>
        <v>0</v>
      </c>
      <c r="FD72" s="110">
        <f>FB72-FC72</f>
        <v>0</v>
      </c>
      <c r="FE72" s="112">
        <f>FA72-FB72</f>
        <v>0</v>
      </c>
      <c r="FF72" s="112">
        <f>ROUND(AC72*$FF$8/1000,1)</f>
        <v>0</v>
      </c>
      <c r="FG72" s="112">
        <f>ROUND(AC72*$FG$8/1000,1)</f>
        <v>0</v>
      </c>
      <c r="FH72" s="110">
        <f>ROUND(AC72*FH$8/1000,1)</f>
        <v>0</v>
      </c>
      <c r="FI72" s="110">
        <f>FG72-FH72</f>
        <v>0</v>
      </c>
      <c r="FJ72" s="113">
        <f>FF72-FG72</f>
        <v>0</v>
      </c>
      <c r="FK72" s="228">
        <f>ROUND(AD72*$FK$8/1000,1)</f>
        <v>0</v>
      </c>
      <c r="FL72" s="110">
        <f>ROUND(AD72*$FL$8/1000,1)</f>
        <v>0</v>
      </c>
      <c r="FM72" s="110">
        <f>ROUND(AD72*FM$8/1000,1)</f>
        <v>0</v>
      </c>
      <c r="FN72" s="110">
        <f>FL72-FM72</f>
        <v>0</v>
      </c>
      <c r="FO72" s="110">
        <f>FK72-FL72</f>
        <v>0</v>
      </c>
      <c r="FP72" s="110">
        <f>ROUND(AE72*$FP$8/1000,1)</f>
        <v>0</v>
      </c>
      <c r="FQ72" s="110">
        <f>ROUND(AE72*$FQ$8/1000,1)</f>
        <v>0</v>
      </c>
      <c r="FR72" s="110">
        <f>ROUND(AE72*FR$8/1000,1)</f>
        <v>0</v>
      </c>
      <c r="FS72" s="110">
        <f>FQ72-FR72</f>
        <v>0</v>
      </c>
      <c r="FT72" s="110">
        <f>FP72-FQ72</f>
        <v>0</v>
      </c>
      <c r="FU72" s="110">
        <f>ROUND(AF72*$FU$8/1000,1)</f>
        <v>0</v>
      </c>
      <c r="FV72" s="110">
        <f>ROUND(AF72*$FV$8/1000,1)</f>
        <v>0</v>
      </c>
      <c r="FW72" s="110">
        <f>ROUND(AF72*FW$8/1000,1)</f>
        <v>0</v>
      </c>
      <c r="FX72" s="110">
        <f>FV72-FW72</f>
        <v>0</v>
      </c>
      <c r="FY72" s="110">
        <f>FU72-FV72</f>
        <v>0</v>
      </c>
      <c r="FZ72" s="110">
        <f>ROUND(AG72*$FZ$8/1000,1)</f>
        <v>0</v>
      </c>
      <c r="GA72" s="110">
        <f>ROUND(AG72*$GA$8/1000,1)</f>
        <v>0</v>
      </c>
      <c r="GB72" s="110">
        <f>ROUND(AG72*GB$8/1000,1)</f>
        <v>0</v>
      </c>
      <c r="GC72" s="110">
        <f>GA72-GB72</f>
        <v>0</v>
      </c>
      <c r="GD72" s="110">
        <f>FZ72-GA72</f>
        <v>0</v>
      </c>
      <c r="GE72" s="110">
        <f>ROUND(AH72*$GE$8/1000,1)</f>
        <v>0</v>
      </c>
      <c r="GF72" s="110">
        <f>ROUND(AH72*$GF$8/1000,1)</f>
        <v>0</v>
      </c>
      <c r="GG72" s="110">
        <f>ROUND(AH72*GG$8/1000,1)</f>
        <v>0</v>
      </c>
      <c r="GH72" s="110">
        <f>GF72-GG72</f>
        <v>0</v>
      </c>
      <c r="GI72" s="110">
        <f>GE72-GF72</f>
        <v>0</v>
      </c>
      <c r="GJ72" s="110">
        <f>ROUND(AI72*$GJ$8/1000,1)</f>
        <v>0</v>
      </c>
      <c r="GK72" s="110">
        <f>ROUND(AI72*$GK$8/1000,1)</f>
        <v>0</v>
      </c>
      <c r="GL72" s="110">
        <f>ROUND(AI72*GL$8/1000,1)</f>
        <v>0</v>
      </c>
      <c r="GM72" s="110">
        <f>GK72-GL72</f>
        <v>0</v>
      </c>
      <c r="GN72" s="110">
        <f>GJ72-GK72</f>
        <v>0</v>
      </c>
      <c r="GO72" s="110">
        <f>ROUND(AJ72*$GO$8/1000,1)</f>
        <v>0</v>
      </c>
      <c r="GP72" s="110">
        <f>ROUND(AJ72*$GP$8/1000,1)</f>
        <v>0</v>
      </c>
      <c r="GQ72" s="110">
        <f>ROUND(AJ72*GQ$8/1000,1)</f>
        <v>0</v>
      </c>
      <c r="GR72" s="110">
        <f>GP72-GQ72</f>
        <v>0</v>
      </c>
      <c r="GS72" s="110">
        <f>GO72-GP72</f>
        <v>0</v>
      </c>
      <c r="GT72" s="110">
        <f>ROUND(AK72*$GT$8/1000,1)</f>
        <v>0</v>
      </c>
      <c r="GU72" s="110">
        <f>ROUND(AK72*$GU$8/1000,1)</f>
        <v>0</v>
      </c>
      <c r="GV72" s="110">
        <f>ROUND(AK72*GV$8/1000,1)</f>
        <v>0</v>
      </c>
      <c r="GW72" s="110">
        <f>GU72-GV72</f>
        <v>0</v>
      </c>
      <c r="GX72" s="110">
        <f>GT72-GU72</f>
        <v>0</v>
      </c>
      <c r="GY72" s="227">
        <f>AO72+AT72+AY72+BD72+BI72+BN72+BS72+BY72+CD72+CX72+DW72+EB72+EG72+EL72+EQ72+EV72+FA72+FF72+FK72+FP72+FU72+FZ72+GE72+GJ72+GO72+GT72+CI72+CN72+CS72+DC72+DH72+DM72+DR72</f>
        <v>3908.3</v>
      </c>
      <c r="GZ72" s="226">
        <f>AP72+AU72+AZ72+BE72+BJ72+BO72+BT72+BZ72+CE72+CY72+DX72+EC72+EH72+EM72+ER72+EW72+FB72+FG72+FL72+FQ72+FV72+GA72+GF72+GK72+GP72+GU72+CJ72+CO72+CT72+DD72+DI72+DN72+DS72</f>
        <v>3695.2</v>
      </c>
      <c r="HA72" s="226">
        <f>AQ72+AV72+BA72+BF72+BK72+BP72+BU72+CA72+CF72+CZ72+DY72+ED72+EI72+EN72+ES72+EX72+FC72+FH72+FM72+FR72+FW72+GB72+GG72+GL72+GQ72+GV72+CK72+CP72+CU72+DE72+DJ72+DO72+DT72</f>
        <v>2350.1</v>
      </c>
      <c r="HB72" s="226">
        <f>AR72+AW72+BB72+BG72+BL72+BQ72+BV72+CB72+CG72+DA72+DZ72+EE72+EJ72+EO72+ET72+EY72+FD72+FI72+FN72+FS72+FX72+GC72+GH72+GM72+GR72+GW72+CL72+CQ72+CV72+DF72+DK72+DP72+DU72</f>
        <v>1345.1</v>
      </c>
      <c r="HC72" s="226">
        <f>HB72/GZ72*100</f>
        <v>36.4</v>
      </c>
      <c r="HD72" s="226">
        <f>AS72+AX72+BC72+BH72+BM72+BR72+BW72+CC72+CH72+DB72+EA72+EF72+EK72+EP72+EU72+EZ72+FE72+FJ72+FO72+FT72+FY72+GD72+GI72+GN72+GS72+GX72+CM72+CR72+CW72+DG72+DL72+DQ72+DV72</f>
        <v>213.1</v>
      </c>
      <c r="HE72" s="115">
        <v>0</v>
      </c>
      <c r="HF72" s="174">
        <v>0</v>
      </c>
      <c r="HG72" s="225">
        <f>HE72-HF72</f>
        <v>0</v>
      </c>
      <c r="HH72" s="242">
        <v>0</v>
      </c>
      <c r="HI72" s="224">
        <v>0</v>
      </c>
      <c r="HJ72" s="221">
        <f>GY72</f>
        <v>3908.3</v>
      </c>
      <c r="HK72" s="221">
        <f>HI72+HJ72</f>
        <v>3908.3</v>
      </c>
      <c r="HL72" s="223">
        <f>HA72+HI72</f>
        <v>2350.1</v>
      </c>
      <c r="HM72" s="221">
        <f>HL72/1.302</f>
        <v>1805</v>
      </c>
      <c r="HN72" s="242">
        <v>0</v>
      </c>
      <c r="HO72" s="221"/>
      <c r="HP72" s="114">
        <v>0</v>
      </c>
      <c r="HQ72" s="114">
        <v>0</v>
      </c>
      <c r="HR72" s="114">
        <v>0</v>
      </c>
      <c r="HS72" s="220">
        <f>HK72-HP72</f>
        <v>3908.3</v>
      </c>
      <c r="HT72" s="220">
        <f>HI72-HQ72</f>
        <v>0</v>
      </c>
      <c r="HU72" s="220">
        <f>HJ72-HR72</f>
        <v>3908.3</v>
      </c>
      <c r="HV72" s="210">
        <f>HS72-HT72-HU72</f>
        <v>0</v>
      </c>
      <c r="HW72" s="208"/>
      <c r="HX72" s="208"/>
      <c r="HY72" s="208"/>
      <c r="HZ72" s="208"/>
      <c r="IA72" s="208"/>
      <c r="IB72" s="208"/>
    </row>
    <row r="73" spans="1:236">
      <c r="A73" s="48" t="s">
        <v>287</v>
      </c>
      <c r="B73" s="241"/>
      <c r="C73" s="241"/>
      <c r="F73" s="240"/>
      <c r="G73" s="239"/>
      <c r="H73" s="239"/>
      <c r="I73" s="239"/>
      <c r="J73" s="239"/>
      <c r="HW73" s="238"/>
      <c r="HX73" s="238"/>
      <c r="HY73" s="238"/>
      <c r="HZ73" s="238"/>
      <c r="IA73" s="238"/>
      <c r="IB73" s="238"/>
    </row>
    <row r="74" spans="1:236">
      <c r="A74" s="105" t="s">
        <v>123</v>
      </c>
      <c r="B74" s="237">
        <v>0</v>
      </c>
      <c r="C74" s="236">
        <f>2</f>
        <v>2</v>
      </c>
      <c r="D74" s="232">
        <v>0</v>
      </c>
      <c r="E74" s="232">
        <v>0</v>
      </c>
      <c r="F74" s="233">
        <v>0</v>
      </c>
      <c r="G74" s="235">
        <v>0</v>
      </c>
      <c r="H74" s="233"/>
      <c r="I74" s="234">
        <v>0</v>
      </c>
      <c r="J74" s="233">
        <f t="shared" ref="J74:J87" si="403">ROUNDUP(C74*3/12,0)</f>
        <v>1</v>
      </c>
      <c r="K74" s="106">
        <v>0</v>
      </c>
      <c r="L74" s="231"/>
      <c r="M74" s="231"/>
      <c r="N74" s="231"/>
      <c r="O74" s="232">
        <v>0</v>
      </c>
      <c r="P74" s="106">
        <v>0</v>
      </c>
      <c r="Q74" s="231"/>
      <c r="R74" s="106">
        <v>0</v>
      </c>
      <c r="S74" s="231"/>
      <c r="T74" s="106">
        <v>0</v>
      </c>
      <c r="U74" s="231"/>
      <c r="V74" s="107">
        <v>0</v>
      </c>
      <c r="W74" s="107">
        <v>0</v>
      </c>
      <c r="X74" s="107">
        <v>0</v>
      </c>
      <c r="Y74" s="106">
        <v>0</v>
      </c>
      <c r="Z74" s="106">
        <v>0</v>
      </c>
      <c r="AA74" s="106">
        <v>0</v>
      </c>
      <c r="AB74" s="106">
        <v>0</v>
      </c>
      <c r="AC74" s="106">
        <v>0</v>
      </c>
      <c r="AD74" s="106">
        <v>0</v>
      </c>
      <c r="AE74" s="106">
        <v>0</v>
      </c>
      <c r="AF74" s="108">
        <v>0</v>
      </c>
      <c r="AG74" s="108">
        <v>0</v>
      </c>
      <c r="AH74" s="108">
        <v>0</v>
      </c>
      <c r="AI74" s="108">
        <v>0</v>
      </c>
      <c r="AJ74" s="231"/>
      <c r="AK74" s="108">
        <v>0</v>
      </c>
      <c r="AL74" s="230">
        <f t="shared" ref="AL74:AL87" si="404">F74+L74+T74</f>
        <v>0</v>
      </c>
      <c r="AM74" s="230">
        <f t="shared" ref="AM74:AM87" si="405">J74+M74+N74+Q74+R74+S74+U74+AB74+AJ74+H74</f>
        <v>1</v>
      </c>
      <c r="AN74" s="230">
        <f t="shared" ref="AN74:AN87" si="406">AL74+AM74</f>
        <v>1</v>
      </c>
      <c r="AO74" s="109">
        <f t="shared" ref="AO74:AO87" si="407">ROUND(D74*$AO$8/1000,1)</f>
        <v>0</v>
      </c>
      <c r="AP74" s="110">
        <f t="shared" ref="AP74:AP87" si="408">ROUND(D74*AP$8/1000,1)</f>
        <v>0</v>
      </c>
      <c r="AQ74" s="110">
        <f t="shared" ref="AQ74:AQ87" si="409">ROUND(D74*AQ$8/1000,1)</f>
        <v>0</v>
      </c>
      <c r="AR74" s="110">
        <f t="shared" ref="AR74:AR87" si="410">AP74-AQ74</f>
        <v>0</v>
      </c>
      <c r="AS74" s="110">
        <f t="shared" ref="AS74:AS87" si="411">AO74-AP74</f>
        <v>0</v>
      </c>
      <c r="AT74" s="110">
        <f t="shared" ref="AT74:AT87" si="412">ROUND(E74*$AT$8/1000,1)</f>
        <v>0</v>
      </c>
      <c r="AU74" s="110">
        <f t="shared" ref="AU74:AU87" si="413">ROUND(E74*$AU$8/1000,1)</f>
        <v>0</v>
      </c>
      <c r="AV74" s="110">
        <f t="shared" ref="AV74:AV87" si="414">ROUND(E74*AV$8/1000,1)</f>
        <v>0</v>
      </c>
      <c r="AW74" s="110">
        <f t="shared" ref="AW74:AW87" si="415">AU74-AV74</f>
        <v>0</v>
      </c>
      <c r="AX74" s="110">
        <f t="shared" ref="AX74:AX87" si="416">AT74-AU74</f>
        <v>0</v>
      </c>
      <c r="AY74" s="110">
        <f t="shared" ref="AY74:AY87" si="417">ROUND(F74*$AY$8/1000,1)</f>
        <v>0</v>
      </c>
      <c r="AZ74" s="110">
        <f t="shared" ref="AZ74:AZ87" si="418">ROUND(F74*$AZ$8/1000,1)</f>
        <v>0</v>
      </c>
      <c r="BA74" s="110">
        <f t="shared" ref="BA74:BA87" si="419">ROUND(F74*BA$8/1000,1)</f>
        <v>0</v>
      </c>
      <c r="BB74" s="110">
        <f t="shared" ref="BB74:BB87" si="420">AZ74-BA74</f>
        <v>0</v>
      </c>
      <c r="BC74" s="110">
        <f t="shared" ref="BC74:BC87" si="421">AY74-AZ74</f>
        <v>0</v>
      </c>
      <c r="BD74" s="110">
        <f t="shared" ref="BD74:BD87" si="422">ROUND(G74*$BD$8/1000,1)</f>
        <v>0</v>
      </c>
      <c r="BE74" s="110">
        <f t="shared" ref="BE74:BE87" si="423">ROUND(G74*$BE$8/1000,1)</f>
        <v>0</v>
      </c>
      <c r="BF74" s="110">
        <f t="shared" ref="BF74:BF87" si="424">ROUND(G74*BF$8/1000,1)</f>
        <v>0</v>
      </c>
      <c r="BG74" s="110">
        <f t="shared" ref="BG74:BG87" si="425">BE74-BF74</f>
        <v>0</v>
      </c>
      <c r="BH74" s="110">
        <f t="shared" ref="BH74:BH87" si="426">BD74-BE74</f>
        <v>0</v>
      </c>
      <c r="BI74" s="110">
        <f t="shared" ref="BI74:BI87" si="427">ROUND(H74*$BI$8/1000,1)</f>
        <v>0</v>
      </c>
      <c r="BJ74" s="110">
        <f t="shared" ref="BJ74:BJ87" si="428">ROUND(H74*$BJ$8/1000,1)</f>
        <v>0</v>
      </c>
      <c r="BK74" s="110">
        <f t="shared" ref="BK74:BK87" si="429">ROUND(H74*BK$8/1000,1)</f>
        <v>0</v>
      </c>
      <c r="BL74" s="110">
        <f t="shared" ref="BL74:BL87" si="430">BJ74-BK74</f>
        <v>0</v>
      </c>
      <c r="BM74" s="110">
        <f t="shared" ref="BM74:BM87" si="431">BI74-BJ74</f>
        <v>0</v>
      </c>
      <c r="BN74" s="110">
        <f t="shared" ref="BN74:BN87" si="432">ROUND(I74*$BN$8/1000,1)</f>
        <v>0</v>
      </c>
      <c r="BO74" s="110">
        <f t="shared" ref="BO74:BO87" si="433">ROUND(I74*$BO$8/1000,1)</f>
        <v>0</v>
      </c>
      <c r="BP74" s="110">
        <f t="shared" ref="BP74:BP87" si="434">ROUND(I74*BP$8/1000,1)</f>
        <v>0</v>
      </c>
      <c r="BQ74" s="110">
        <f t="shared" ref="BQ74:BQ87" si="435">BO74-BP74</f>
        <v>0</v>
      </c>
      <c r="BR74" s="110">
        <f t="shared" ref="BR74:BR87" si="436">BN74-BO74</f>
        <v>0</v>
      </c>
      <c r="BS74" s="110">
        <f t="shared" ref="BS74:BS87" si="437">ROUND(J74*$BS$8/1000,1)</f>
        <v>49.3</v>
      </c>
      <c r="BT74" s="110">
        <f t="shared" ref="BT74:BT87" si="438">ROUND(J74*$BT$8/1000,1)</f>
        <v>46.5</v>
      </c>
      <c r="BU74" s="110">
        <f t="shared" ref="BU74:BU87" si="439">ROUND(J74*BU$8/1000,1)</f>
        <v>29.5</v>
      </c>
      <c r="BV74" s="110">
        <f t="shared" ref="BV74:BV87" si="440">BT74-BU74</f>
        <v>17</v>
      </c>
      <c r="BW74" s="110">
        <f t="shared" ref="BW74:BW87" si="441">BS74-BT74</f>
        <v>2.8</v>
      </c>
      <c r="BX74" s="110"/>
      <c r="BY74" s="110">
        <f t="shared" ref="BY74:BY87" si="442">ROUND(L74*$BY$8/1000,1)</f>
        <v>0</v>
      </c>
      <c r="BZ74" s="110">
        <f t="shared" ref="BZ74:BZ87" si="443">ROUND(L74*$BZ$8/1000,1)</f>
        <v>0</v>
      </c>
      <c r="CA74" s="110">
        <f t="shared" ref="CA74:CA87" si="444">ROUND(L74*$CA$8/1000,1)</f>
        <v>0</v>
      </c>
      <c r="CB74" s="110">
        <f t="shared" ref="CB74:CB87" si="445">ROUND(L74*$CB$8/1000,1)</f>
        <v>0</v>
      </c>
      <c r="CC74" s="110">
        <f t="shared" ref="CC74:CC87" si="446">ROUND(L74*$CC$8/1000,1)</f>
        <v>0</v>
      </c>
      <c r="CD74" s="110">
        <f t="shared" ref="CD74:CD87" si="447">ROUND(M74*$CD$8/1000,1)</f>
        <v>0</v>
      </c>
      <c r="CE74" s="110">
        <f t="shared" ref="CE74:CE87" si="448">ROUND(M74*$CE$8/1000,1)</f>
        <v>0</v>
      </c>
      <c r="CF74" s="110">
        <f t="shared" ref="CF74:CF87" si="449">ROUND(M74*CF$8/1000,1)</f>
        <v>0</v>
      </c>
      <c r="CG74" s="110">
        <f t="shared" ref="CG74:CG87" si="450">CE74-CF74</f>
        <v>0</v>
      </c>
      <c r="CH74" s="229">
        <f t="shared" ref="CH74:CH87" si="451">CD74-CE74</f>
        <v>0</v>
      </c>
      <c r="CI74" s="110">
        <f t="shared" ref="CI74:CI87" si="452">ROUND(N74*$CI$8/1000,1)</f>
        <v>0</v>
      </c>
      <c r="CJ74" s="110">
        <f t="shared" ref="CJ74:CJ87" si="453">ROUND(N74*$CJ$8/1000,1)</f>
        <v>0</v>
      </c>
      <c r="CK74" s="110">
        <f t="shared" ref="CK74:CK87" si="454">ROUND(N74*CK$8/1000,1)</f>
        <v>0</v>
      </c>
      <c r="CL74" s="110">
        <f t="shared" ref="CL74:CL87" si="455">CJ74-CK74</f>
        <v>0</v>
      </c>
      <c r="CM74" s="229">
        <f t="shared" ref="CM74:CM87" si="456">CI74-CJ74</f>
        <v>0</v>
      </c>
      <c r="CN74" s="110">
        <f t="shared" ref="CN74:CN87" si="457">ROUND(O74*$CN$8/1000,1)</f>
        <v>0</v>
      </c>
      <c r="CO74" s="110">
        <f t="shared" ref="CO74:CO87" si="458">ROUND(O74*$CO$8/1000,1)</f>
        <v>0</v>
      </c>
      <c r="CP74" s="110">
        <f t="shared" ref="CP74:CP87" si="459">ROUND(O74*CP$8/1000,1)</f>
        <v>0</v>
      </c>
      <c r="CQ74" s="110">
        <f t="shared" ref="CQ74:CQ87" si="460">CO74-CP74</f>
        <v>0</v>
      </c>
      <c r="CR74" s="229">
        <f t="shared" ref="CR74:CR87" si="461">CN74-CO74</f>
        <v>0</v>
      </c>
      <c r="CS74" s="110">
        <f t="shared" ref="CS74:CS87" si="462">ROUND(P74*$CS$8/1000,1)</f>
        <v>0</v>
      </c>
      <c r="CT74" s="110">
        <f t="shared" ref="CT74:CT87" si="463">ROUND(P74*$CT$8/1000,1)</f>
        <v>0</v>
      </c>
      <c r="CU74" s="110">
        <f t="shared" ref="CU74:CU87" si="464">ROUND(P74*CU$8/1000,1)</f>
        <v>0</v>
      </c>
      <c r="CV74" s="110">
        <f t="shared" ref="CV74:CV87" si="465">CT74-CU74</f>
        <v>0</v>
      </c>
      <c r="CW74" s="229">
        <f t="shared" ref="CW74:CW87" si="466">CS74-CT74</f>
        <v>0</v>
      </c>
      <c r="CX74" s="110">
        <f t="shared" ref="CX74:CX87" si="467">ROUND(Q74*$CX$8/1000,1)</f>
        <v>0</v>
      </c>
      <c r="CY74" s="110">
        <f t="shared" ref="CY74:CY87" si="468">ROUND(Q74*$CY$8/1000,1)</f>
        <v>0</v>
      </c>
      <c r="CZ74" s="110">
        <f t="shared" ref="CZ74:CZ87" si="469">ROUND(Q74*CZ$8/1000,1)</f>
        <v>0</v>
      </c>
      <c r="DA74" s="110">
        <f t="shared" ref="DA74:DA87" si="470">CY74-CZ74</f>
        <v>0</v>
      </c>
      <c r="DB74" s="110">
        <f t="shared" ref="DB74:DB87" si="471">CX74-CY74</f>
        <v>0</v>
      </c>
      <c r="DC74" s="110">
        <f t="shared" ref="DC74:DC87" si="472">ROUND(R74*$DC$8/1000,1)</f>
        <v>0</v>
      </c>
      <c r="DD74" s="110">
        <f t="shared" ref="DD74:DD87" si="473">ROUND(R74*$DD$8/1000,1)</f>
        <v>0</v>
      </c>
      <c r="DE74" s="110">
        <f t="shared" ref="DE74:DE87" si="474">ROUND(R74*DE$8/1000,1)</f>
        <v>0</v>
      </c>
      <c r="DF74" s="110">
        <f t="shared" ref="DF74:DF87" si="475">DD74-DE74</f>
        <v>0</v>
      </c>
      <c r="DG74" s="110">
        <f t="shared" ref="DG74:DG87" si="476">DC74-DD74</f>
        <v>0</v>
      </c>
      <c r="DH74" s="110">
        <f t="shared" ref="DH74:DH87" si="477">ROUND(S74*$DH$8/1000,1)</f>
        <v>0</v>
      </c>
      <c r="DI74" s="110">
        <f t="shared" ref="DI74:DI87" si="478">ROUND(S74*$DI$8/1000,1)</f>
        <v>0</v>
      </c>
      <c r="DJ74" s="110">
        <f t="shared" ref="DJ74:DJ87" si="479">ROUND(S74*DJ$8/1000,1)</f>
        <v>0</v>
      </c>
      <c r="DK74" s="110">
        <f t="shared" ref="DK74:DK87" si="480">DI74-DJ74</f>
        <v>0</v>
      </c>
      <c r="DL74" s="110">
        <f t="shared" ref="DL74:DL87" si="481">DH74-DI74</f>
        <v>0</v>
      </c>
      <c r="DM74" s="110">
        <f t="shared" ref="DM74:DM87" si="482">ROUND(T74*$DM$8/1000,1)</f>
        <v>0</v>
      </c>
      <c r="DN74" s="110">
        <f t="shared" ref="DN74:DN87" si="483">ROUND(T74*DN$8/1000,1)</f>
        <v>0</v>
      </c>
      <c r="DO74" s="110">
        <f t="shared" ref="DO74:DO87" si="484">ROUND(T74*DO$8/1000,1)</f>
        <v>0</v>
      </c>
      <c r="DP74" s="110">
        <f t="shared" ref="DP74:DP87" si="485">DN74-DO74</f>
        <v>0</v>
      </c>
      <c r="DQ74" s="110">
        <f t="shared" ref="DQ74:DQ87" si="486">DM74-DN74</f>
        <v>0</v>
      </c>
      <c r="DR74" s="110">
        <f t="shared" ref="DR74:DR87" si="487">ROUND(U74*$DR$8/1000,1)</f>
        <v>0</v>
      </c>
      <c r="DS74" s="110">
        <f t="shared" ref="DS74:DS87" si="488">ROUND(U74*$DS$8/1000,1)</f>
        <v>0</v>
      </c>
      <c r="DT74" s="110">
        <f t="shared" ref="DT74:DT87" si="489">ROUND(U74*DT$8/1000,1)</f>
        <v>0</v>
      </c>
      <c r="DU74" s="110">
        <f t="shared" ref="DU74:DU87" si="490">DS74-DT74</f>
        <v>0</v>
      </c>
      <c r="DV74" s="110">
        <f t="shared" ref="DV74:DV87" si="491">DR74-DS74</f>
        <v>0</v>
      </c>
      <c r="DW74" s="111">
        <f t="shared" ref="DW74:DW87" si="492">ROUND(V74*$DW$8/1000,1)</f>
        <v>0</v>
      </c>
      <c r="DX74" s="112">
        <f t="shared" ref="DX74:DX87" si="493">ROUND(V74*$DX$8/1000,1)</f>
        <v>0</v>
      </c>
      <c r="DY74" s="110">
        <f t="shared" ref="DY74:DY87" si="494">ROUND(V74*DY$8/1000,1)</f>
        <v>0</v>
      </c>
      <c r="DZ74" s="110">
        <f t="shared" ref="DZ74:DZ87" si="495">DX74-DY74</f>
        <v>0</v>
      </c>
      <c r="EA74" s="112">
        <f t="shared" ref="EA74:EA87" si="496">DW74-DX74</f>
        <v>0</v>
      </c>
      <c r="EB74" s="112">
        <f t="shared" ref="EB74:EB87" si="497">ROUND(W74*$EB$8/1000,1)</f>
        <v>0</v>
      </c>
      <c r="EC74" s="112">
        <f t="shared" ref="EC74:EC87" si="498">ROUND(W74*$EC$8/1000,1)</f>
        <v>0</v>
      </c>
      <c r="ED74" s="110">
        <f t="shared" ref="ED74:ED87" si="499">ROUND(W74*ED$8/1000,1)</f>
        <v>0</v>
      </c>
      <c r="EE74" s="110">
        <f t="shared" ref="EE74:EE87" si="500">EC74-ED74</f>
        <v>0</v>
      </c>
      <c r="EF74" s="112">
        <f t="shared" ref="EF74:EF87" si="501">EB74-EC74</f>
        <v>0</v>
      </c>
      <c r="EG74" s="112">
        <f t="shared" ref="EG74:EG87" si="502">ROUND(X74*$EG$8/1000,1)</f>
        <v>0</v>
      </c>
      <c r="EH74" s="112">
        <f t="shared" ref="EH74:EH87" si="503">ROUND(X74*$EH$8/1000,1)</f>
        <v>0</v>
      </c>
      <c r="EI74" s="110">
        <f t="shared" ref="EI74:EI87" si="504">ROUND(X74*EI$8/1000,1)</f>
        <v>0</v>
      </c>
      <c r="EJ74" s="110">
        <f t="shared" ref="EJ74:EJ87" si="505">EH74-EI74</f>
        <v>0</v>
      </c>
      <c r="EK74" s="112">
        <f t="shared" ref="EK74:EK87" si="506">EG74-EH74</f>
        <v>0</v>
      </c>
      <c r="EL74" s="112">
        <f t="shared" ref="EL74:EL87" si="507">ROUND(Y74*$EL$8/1000,1)</f>
        <v>0</v>
      </c>
      <c r="EM74" s="112">
        <f t="shared" ref="EM74:EM87" si="508">ROUND(Y74*$EM$8/1000,1)</f>
        <v>0</v>
      </c>
      <c r="EN74" s="110">
        <f t="shared" ref="EN74:EN87" si="509">ROUND(Y74*EN$8/1000,1)</f>
        <v>0</v>
      </c>
      <c r="EO74" s="110">
        <f t="shared" ref="EO74:EO87" si="510">EM74-EN74</f>
        <v>0</v>
      </c>
      <c r="EP74" s="112">
        <f t="shared" ref="EP74:EP87" si="511">EL74-EM74</f>
        <v>0</v>
      </c>
      <c r="EQ74" s="112">
        <f t="shared" ref="EQ74:EQ87" si="512">ROUND(Z74*$EQ$8/1000,1)</f>
        <v>0</v>
      </c>
      <c r="ER74" s="112">
        <f t="shared" ref="ER74:ER87" si="513">ROUND(Z74*$ER$8/1000,1)</f>
        <v>0</v>
      </c>
      <c r="ES74" s="110">
        <f t="shared" ref="ES74:ES87" si="514">ROUND(Z74*ES$8/1000,1)</f>
        <v>0</v>
      </c>
      <c r="ET74" s="110">
        <f t="shared" ref="ET74:ET87" si="515">ER74-ES74</f>
        <v>0</v>
      </c>
      <c r="EU74" s="112">
        <f t="shared" ref="EU74:EU87" si="516">EQ74-ER74</f>
        <v>0</v>
      </c>
      <c r="EV74" s="112">
        <f t="shared" ref="EV74:EV87" si="517">ROUND(AA74*$EV$8/1000,1)</f>
        <v>0</v>
      </c>
      <c r="EW74" s="112">
        <f t="shared" ref="EW74:EW87" si="518">ROUND(AA74*$EW$8/1000,1)</f>
        <v>0</v>
      </c>
      <c r="EX74" s="110">
        <f t="shared" ref="EX74:EX87" si="519">ROUND(AA74*EX$8/1000,1)</f>
        <v>0</v>
      </c>
      <c r="EY74" s="110">
        <f t="shared" ref="EY74:EY87" si="520">EW74-EX74</f>
        <v>0</v>
      </c>
      <c r="EZ74" s="112">
        <f t="shared" ref="EZ74:EZ87" si="521">EV74-EW74</f>
        <v>0</v>
      </c>
      <c r="FA74" s="112">
        <f t="shared" ref="FA74:FA87" si="522">ROUND(AB74*$FA$8/1000,1)</f>
        <v>0</v>
      </c>
      <c r="FB74" s="112">
        <f t="shared" ref="FB74:FB87" si="523">ROUND(AB74*$FB$8/1000,1)</f>
        <v>0</v>
      </c>
      <c r="FC74" s="110">
        <f t="shared" ref="FC74:FC87" si="524">ROUND(AB74*FC$8/1000,1)</f>
        <v>0</v>
      </c>
      <c r="FD74" s="110">
        <f t="shared" ref="FD74:FD87" si="525">FB74-FC74</f>
        <v>0</v>
      </c>
      <c r="FE74" s="112">
        <f t="shared" ref="FE74:FE87" si="526">FA74-FB74</f>
        <v>0</v>
      </c>
      <c r="FF74" s="112">
        <f t="shared" ref="FF74:FF87" si="527">ROUND(AC74*$FF$8/1000,1)</f>
        <v>0</v>
      </c>
      <c r="FG74" s="112">
        <f t="shared" ref="FG74:FG87" si="528">ROUND(AC74*$FG$8/1000,1)</f>
        <v>0</v>
      </c>
      <c r="FH74" s="110">
        <f t="shared" ref="FH74:FH87" si="529">ROUND(AC74*FH$8/1000,1)</f>
        <v>0</v>
      </c>
      <c r="FI74" s="110">
        <f t="shared" ref="FI74:FI87" si="530">FG74-FH74</f>
        <v>0</v>
      </c>
      <c r="FJ74" s="113">
        <f t="shared" ref="FJ74:FJ87" si="531">FF74-FG74</f>
        <v>0</v>
      </c>
      <c r="FK74" s="228">
        <f t="shared" ref="FK74:FK87" si="532">ROUND(AD74*$FK$8/1000,1)</f>
        <v>0</v>
      </c>
      <c r="FL74" s="110">
        <f t="shared" ref="FL74:FL87" si="533">ROUND(AD74*$FL$8/1000,1)</f>
        <v>0</v>
      </c>
      <c r="FM74" s="110">
        <f t="shared" ref="FM74:FM87" si="534">ROUND(AD74*FM$8/1000,1)</f>
        <v>0</v>
      </c>
      <c r="FN74" s="110">
        <f t="shared" ref="FN74:FN87" si="535">FL74-FM74</f>
        <v>0</v>
      </c>
      <c r="FO74" s="110">
        <f t="shared" ref="FO74:FO87" si="536">FK74-FL74</f>
        <v>0</v>
      </c>
      <c r="FP74" s="110">
        <f t="shared" ref="FP74:FP87" si="537">ROUND(AE74*$FP$8/1000,1)</f>
        <v>0</v>
      </c>
      <c r="FQ74" s="110">
        <f t="shared" ref="FQ74:FQ87" si="538">ROUND(AE74*$FQ$8/1000,1)</f>
        <v>0</v>
      </c>
      <c r="FR74" s="110">
        <f t="shared" ref="FR74:FR87" si="539">ROUND(AE74*FR$8/1000,1)</f>
        <v>0</v>
      </c>
      <c r="FS74" s="110">
        <f t="shared" ref="FS74:FS87" si="540">FQ74-FR74</f>
        <v>0</v>
      </c>
      <c r="FT74" s="110">
        <f t="shared" ref="FT74:FT87" si="541">FP74-FQ74</f>
        <v>0</v>
      </c>
      <c r="FU74" s="110">
        <f t="shared" ref="FU74:FU87" si="542">ROUND(AF74*$FU$8/1000,1)</f>
        <v>0</v>
      </c>
      <c r="FV74" s="110">
        <f t="shared" ref="FV74:FV87" si="543">ROUND(AF74*$FV$8/1000,1)</f>
        <v>0</v>
      </c>
      <c r="FW74" s="110">
        <f t="shared" ref="FW74:FW87" si="544">ROUND(AF74*FW$8/1000,1)</f>
        <v>0</v>
      </c>
      <c r="FX74" s="110">
        <f t="shared" ref="FX74:FX87" si="545">FV74-FW74</f>
        <v>0</v>
      </c>
      <c r="FY74" s="110">
        <f t="shared" ref="FY74:FY87" si="546">FU74-FV74</f>
        <v>0</v>
      </c>
      <c r="FZ74" s="110">
        <f t="shared" ref="FZ74:FZ87" si="547">ROUND(AG74*$FZ$8/1000,1)</f>
        <v>0</v>
      </c>
      <c r="GA74" s="110">
        <f t="shared" ref="GA74:GA87" si="548">ROUND(AG74*$GA$8/1000,1)</f>
        <v>0</v>
      </c>
      <c r="GB74" s="110">
        <f t="shared" ref="GB74:GB87" si="549">ROUND(AG74*GB$8/1000,1)</f>
        <v>0</v>
      </c>
      <c r="GC74" s="110">
        <f t="shared" ref="GC74:GC87" si="550">GA74-GB74</f>
        <v>0</v>
      </c>
      <c r="GD74" s="110">
        <f t="shared" ref="GD74:GD87" si="551">FZ74-GA74</f>
        <v>0</v>
      </c>
      <c r="GE74" s="110">
        <f t="shared" ref="GE74:GE87" si="552">ROUND(AH74*$GE$8/1000,1)</f>
        <v>0</v>
      </c>
      <c r="GF74" s="110">
        <f t="shared" ref="GF74:GF87" si="553">ROUND(AH74*$GF$8/1000,1)</f>
        <v>0</v>
      </c>
      <c r="GG74" s="110">
        <f t="shared" ref="GG74:GG87" si="554">ROUND(AH74*GG$8/1000,1)</f>
        <v>0</v>
      </c>
      <c r="GH74" s="110">
        <f t="shared" ref="GH74:GH87" si="555">GF74-GG74</f>
        <v>0</v>
      </c>
      <c r="GI74" s="110">
        <f t="shared" ref="GI74:GI87" si="556">GE74-GF74</f>
        <v>0</v>
      </c>
      <c r="GJ74" s="110">
        <f t="shared" ref="GJ74:GJ87" si="557">ROUND(AI74*$GJ$8/1000,1)</f>
        <v>0</v>
      </c>
      <c r="GK74" s="110">
        <f t="shared" ref="GK74:GK87" si="558">ROUND(AI74*$GK$8/1000,1)</f>
        <v>0</v>
      </c>
      <c r="GL74" s="110">
        <f t="shared" ref="GL74:GL87" si="559">ROUND(AI74*GL$8/1000,1)</f>
        <v>0</v>
      </c>
      <c r="GM74" s="110">
        <f t="shared" ref="GM74:GM87" si="560">GK74-GL74</f>
        <v>0</v>
      </c>
      <c r="GN74" s="110">
        <f t="shared" ref="GN74:GN87" si="561">GJ74-GK74</f>
        <v>0</v>
      </c>
      <c r="GO74" s="110">
        <f t="shared" ref="GO74:GO87" si="562">ROUND(AJ74*$GO$8/1000,1)</f>
        <v>0</v>
      </c>
      <c r="GP74" s="110">
        <f t="shared" ref="GP74:GP87" si="563">ROUND(AJ74*$GP$8/1000,1)</f>
        <v>0</v>
      </c>
      <c r="GQ74" s="110">
        <f t="shared" ref="GQ74:GQ87" si="564">ROUND(AJ74*GQ$8/1000,1)</f>
        <v>0</v>
      </c>
      <c r="GR74" s="110">
        <f t="shared" ref="GR74:GR87" si="565">GP74-GQ74</f>
        <v>0</v>
      </c>
      <c r="GS74" s="110">
        <f t="shared" ref="GS74:GS87" si="566">GO74-GP74</f>
        <v>0</v>
      </c>
      <c r="GT74" s="110">
        <f t="shared" ref="GT74:GT87" si="567">ROUND(AK74*$GT$8/1000,1)</f>
        <v>0</v>
      </c>
      <c r="GU74" s="110">
        <f t="shared" ref="GU74:GU87" si="568">ROUND(AK74*$GU$8/1000,1)</f>
        <v>0</v>
      </c>
      <c r="GV74" s="110">
        <f t="shared" ref="GV74:GV87" si="569">ROUND(AK74*GV$8/1000,1)</f>
        <v>0</v>
      </c>
      <c r="GW74" s="110">
        <f t="shared" ref="GW74:GW87" si="570">GU74-GV74</f>
        <v>0</v>
      </c>
      <c r="GX74" s="110">
        <f t="shared" ref="GX74:GX87" si="571">GT74-GU74</f>
        <v>0</v>
      </c>
      <c r="GY74" s="227">
        <f t="shared" ref="GY74:GY87" si="572">AO74+AT74+AY74+BD74+BI74+BN74+BS74+BY74+CD74+CX74+DW74+EB74+EG74+EL74+EQ74+EV74+FA74+FF74+FK74+FP74+FU74+FZ74+GE74+GJ74+GO74+GT74+CI74+CN74+CS74+DC74+DH74+DM74+DR74</f>
        <v>49.3</v>
      </c>
      <c r="GZ74" s="226">
        <f t="shared" ref="GZ74:GZ87" si="573">AP74+AU74+AZ74+BE74+BJ74+BO74+BT74+BZ74+CE74+CY74+DX74+EC74+EH74+EM74+ER74+EW74+FB74+FG74+FL74+FQ74+FV74+GA74+GF74+GK74+GP74+GU74+CJ74+CO74+CT74+DD74+DI74+DN74+DS74</f>
        <v>46.5</v>
      </c>
      <c r="HA74" s="226">
        <f t="shared" ref="HA74:HA87" si="574">AQ74+AV74+BA74+BF74+BK74+BP74+BU74+CA74+CF74+CZ74+DY74+ED74+EI74+EN74+ES74+EX74+FC74+FH74+FM74+FR74+FW74+GB74+GG74+GL74+GQ74+GV74+CK74+CP74+CU74+DE74+DJ74+DO74+DT74</f>
        <v>29.5</v>
      </c>
      <c r="HB74" s="226">
        <f t="shared" ref="HB74:HB87" si="575">AR74+AW74+BB74+BG74+BL74+BQ74+BV74+CB74+CG74+DA74+DZ74+EE74+EJ74+EO74+ET74+EY74+FD74+FI74+FN74+FS74+FX74+GC74+GH74+GM74+GR74+GW74+CL74+CQ74+CV74+DF74+DK74+DP74+DU74</f>
        <v>17</v>
      </c>
      <c r="HC74" s="226">
        <f t="shared" ref="HC74:HC87" si="576">HB74/GZ74*100</f>
        <v>36.6</v>
      </c>
      <c r="HD74" s="226">
        <f t="shared" ref="HD74:HD87" si="577">AS74+AX74+BC74+BH74+BM74+BR74+BW74+CC74+CH74+DB74+EA74+EF74+EK74+EP74+EU74+EZ74+FE74+FJ74+FO74+FT74+FY74+GD74+GI74+GN74+GS74+GX74+CM74+CR74+CW74+DG74+DL74+DQ74+DV74</f>
        <v>2.8</v>
      </c>
      <c r="HE74" s="115">
        <v>0</v>
      </c>
      <c r="HF74" s="174">
        <v>0</v>
      </c>
      <c r="HG74" s="225">
        <f t="shared" ref="HG74:HG87" si="578">HE74-HF74</f>
        <v>0</v>
      </c>
      <c r="HH74" s="222"/>
      <c r="HI74" s="224">
        <v>0</v>
      </c>
      <c r="HJ74" s="221">
        <f t="shared" ref="HJ74:HJ87" si="579">GY74</f>
        <v>49.3</v>
      </c>
      <c r="HK74" s="221">
        <f t="shared" ref="HK74:HK87" si="580">HI74+HJ74</f>
        <v>49.3</v>
      </c>
      <c r="HL74" s="223">
        <f t="shared" ref="HL74:HL87" si="581">HA74+HI74</f>
        <v>29.5</v>
      </c>
      <c r="HM74" s="221">
        <f t="shared" ref="HM74:HM87" si="582">HL74/1.302</f>
        <v>22.7</v>
      </c>
      <c r="HN74" s="222"/>
      <c r="HO74" s="221"/>
      <c r="HP74" s="114">
        <v>0</v>
      </c>
      <c r="HQ74" s="114">
        <v>0</v>
      </c>
      <c r="HR74" s="114">
        <v>0</v>
      </c>
      <c r="HS74" s="220">
        <f t="shared" ref="HS74:HS87" si="583">HK74-HP74</f>
        <v>49.3</v>
      </c>
      <c r="HT74" s="220">
        <f t="shared" ref="HT74:HT87" si="584">HI74-HQ74</f>
        <v>0</v>
      </c>
      <c r="HU74" s="220">
        <f t="shared" ref="HU74:HU87" si="585">HJ74-HR74</f>
        <v>49.3</v>
      </c>
      <c r="HV74" s="210">
        <f t="shared" ref="HV74:HV88" si="586">HS74-HT74-HU74</f>
        <v>0</v>
      </c>
      <c r="HW74" s="208"/>
      <c r="HX74" s="208"/>
      <c r="HY74" s="208"/>
      <c r="HZ74" s="208"/>
      <c r="IA74" s="208"/>
      <c r="IB74" s="208"/>
    </row>
    <row r="75" spans="1:236">
      <c r="A75" s="105" t="s">
        <v>126</v>
      </c>
      <c r="B75" s="237">
        <v>0</v>
      </c>
      <c r="C75" s="236">
        <f>2</f>
        <v>2</v>
      </c>
      <c r="D75" s="232">
        <v>0</v>
      </c>
      <c r="E75" s="232">
        <v>0</v>
      </c>
      <c r="F75" s="233">
        <v>0</v>
      </c>
      <c r="G75" s="235">
        <v>0</v>
      </c>
      <c r="H75" s="233"/>
      <c r="I75" s="234">
        <v>0</v>
      </c>
      <c r="J75" s="233">
        <f t="shared" si="403"/>
        <v>1</v>
      </c>
      <c r="K75" s="106">
        <v>0</v>
      </c>
      <c r="L75" s="231"/>
      <c r="M75" s="231"/>
      <c r="N75" s="231"/>
      <c r="O75" s="232">
        <v>0</v>
      </c>
      <c r="P75" s="106">
        <v>0</v>
      </c>
      <c r="Q75" s="231"/>
      <c r="R75" s="106">
        <v>0</v>
      </c>
      <c r="S75" s="231"/>
      <c r="T75" s="106">
        <v>0</v>
      </c>
      <c r="U75" s="231"/>
      <c r="V75" s="107">
        <v>0</v>
      </c>
      <c r="W75" s="107">
        <v>0</v>
      </c>
      <c r="X75" s="107">
        <v>0</v>
      </c>
      <c r="Y75" s="106">
        <v>0</v>
      </c>
      <c r="Z75" s="106">
        <v>0</v>
      </c>
      <c r="AA75" s="106">
        <v>0</v>
      </c>
      <c r="AB75" s="106">
        <v>0</v>
      </c>
      <c r="AC75" s="106">
        <v>0</v>
      </c>
      <c r="AD75" s="106">
        <v>0</v>
      </c>
      <c r="AE75" s="106">
        <v>0</v>
      </c>
      <c r="AF75" s="108">
        <v>0</v>
      </c>
      <c r="AG75" s="108">
        <v>0</v>
      </c>
      <c r="AH75" s="108">
        <v>0</v>
      </c>
      <c r="AI75" s="108">
        <v>0</v>
      </c>
      <c r="AJ75" s="231"/>
      <c r="AK75" s="108">
        <v>0</v>
      </c>
      <c r="AL75" s="230">
        <f t="shared" si="404"/>
        <v>0</v>
      </c>
      <c r="AM75" s="230">
        <f t="shared" si="405"/>
        <v>1</v>
      </c>
      <c r="AN75" s="230">
        <f t="shared" si="406"/>
        <v>1</v>
      </c>
      <c r="AO75" s="109">
        <f t="shared" si="407"/>
        <v>0</v>
      </c>
      <c r="AP75" s="110">
        <f t="shared" si="408"/>
        <v>0</v>
      </c>
      <c r="AQ75" s="110">
        <f t="shared" si="409"/>
        <v>0</v>
      </c>
      <c r="AR75" s="110">
        <f t="shared" si="410"/>
        <v>0</v>
      </c>
      <c r="AS75" s="110">
        <f t="shared" si="411"/>
        <v>0</v>
      </c>
      <c r="AT75" s="110">
        <f t="shared" si="412"/>
        <v>0</v>
      </c>
      <c r="AU75" s="110">
        <f t="shared" si="413"/>
        <v>0</v>
      </c>
      <c r="AV75" s="110">
        <f t="shared" si="414"/>
        <v>0</v>
      </c>
      <c r="AW75" s="110">
        <f t="shared" si="415"/>
        <v>0</v>
      </c>
      <c r="AX75" s="110">
        <f t="shared" si="416"/>
        <v>0</v>
      </c>
      <c r="AY75" s="110">
        <f t="shared" si="417"/>
        <v>0</v>
      </c>
      <c r="AZ75" s="110">
        <f t="shared" si="418"/>
        <v>0</v>
      </c>
      <c r="BA75" s="110">
        <f t="shared" si="419"/>
        <v>0</v>
      </c>
      <c r="BB75" s="110">
        <f t="shared" si="420"/>
        <v>0</v>
      </c>
      <c r="BC75" s="110">
        <f t="shared" si="421"/>
        <v>0</v>
      </c>
      <c r="BD75" s="110">
        <f t="shared" si="422"/>
        <v>0</v>
      </c>
      <c r="BE75" s="110">
        <f t="shared" si="423"/>
        <v>0</v>
      </c>
      <c r="BF75" s="110">
        <f t="shared" si="424"/>
        <v>0</v>
      </c>
      <c r="BG75" s="110">
        <f t="shared" si="425"/>
        <v>0</v>
      </c>
      <c r="BH75" s="110">
        <f t="shared" si="426"/>
        <v>0</v>
      </c>
      <c r="BI75" s="110">
        <f t="shared" si="427"/>
        <v>0</v>
      </c>
      <c r="BJ75" s="110">
        <f t="shared" si="428"/>
        <v>0</v>
      </c>
      <c r="BK75" s="110">
        <f t="shared" si="429"/>
        <v>0</v>
      </c>
      <c r="BL75" s="110">
        <f t="shared" si="430"/>
        <v>0</v>
      </c>
      <c r="BM75" s="110">
        <f t="shared" si="431"/>
        <v>0</v>
      </c>
      <c r="BN75" s="110">
        <f t="shared" si="432"/>
        <v>0</v>
      </c>
      <c r="BO75" s="110">
        <f t="shared" si="433"/>
        <v>0</v>
      </c>
      <c r="BP75" s="110">
        <f t="shared" si="434"/>
        <v>0</v>
      </c>
      <c r="BQ75" s="110">
        <f t="shared" si="435"/>
        <v>0</v>
      </c>
      <c r="BR75" s="110">
        <f t="shared" si="436"/>
        <v>0</v>
      </c>
      <c r="BS75" s="110">
        <f t="shared" si="437"/>
        <v>49.3</v>
      </c>
      <c r="BT75" s="110">
        <f t="shared" si="438"/>
        <v>46.5</v>
      </c>
      <c r="BU75" s="110">
        <f t="shared" si="439"/>
        <v>29.5</v>
      </c>
      <c r="BV75" s="110">
        <f t="shared" si="440"/>
        <v>17</v>
      </c>
      <c r="BW75" s="110">
        <f t="shared" si="441"/>
        <v>2.8</v>
      </c>
      <c r="BX75" s="110"/>
      <c r="BY75" s="110">
        <f t="shared" si="442"/>
        <v>0</v>
      </c>
      <c r="BZ75" s="110">
        <f t="shared" si="443"/>
        <v>0</v>
      </c>
      <c r="CA75" s="110">
        <f t="shared" si="444"/>
        <v>0</v>
      </c>
      <c r="CB75" s="110">
        <f t="shared" si="445"/>
        <v>0</v>
      </c>
      <c r="CC75" s="110">
        <f t="shared" si="446"/>
        <v>0</v>
      </c>
      <c r="CD75" s="110">
        <f t="shared" si="447"/>
        <v>0</v>
      </c>
      <c r="CE75" s="110">
        <f t="shared" si="448"/>
        <v>0</v>
      </c>
      <c r="CF75" s="110">
        <f t="shared" si="449"/>
        <v>0</v>
      </c>
      <c r="CG75" s="110">
        <f t="shared" si="450"/>
        <v>0</v>
      </c>
      <c r="CH75" s="229">
        <f t="shared" si="451"/>
        <v>0</v>
      </c>
      <c r="CI75" s="110">
        <f t="shared" si="452"/>
        <v>0</v>
      </c>
      <c r="CJ75" s="110">
        <f t="shared" si="453"/>
        <v>0</v>
      </c>
      <c r="CK75" s="110">
        <f t="shared" si="454"/>
        <v>0</v>
      </c>
      <c r="CL75" s="110">
        <f t="shared" si="455"/>
        <v>0</v>
      </c>
      <c r="CM75" s="229">
        <f t="shared" si="456"/>
        <v>0</v>
      </c>
      <c r="CN75" s="110">
        <f t="shared" si="457"/>
        <v>0</v>
      </c>
      <c r="CO75" s="110">
        <f t="shared" si="458"/>
        <v>0</v>
      </c>
      <c r="CP75" s="110">
        <f t="shared" si="459"/>
        <v>0</v>
      </c>
      <c r="CQ75" s="110">
        <f t="shared" si="460"/>
        <v>0</v>
      </c>
      <c r="CR75" s="229">
        <f t="shared" si="461"/>
        <v>0</v>
      </c>
      <c r="CS75" s="110">
        <f t="shared" si="462"/>
        <v>0</v>
      </c>
      <c r="CT75" s="110">
        <f t="shared" si="463"/>
        <v>0</v>
      </c>
      <c r="CU75" s="110">
        <f t="shared" si="464"/>
        <v>0</v>
      </c>
      <c r="CV75" s="110">
        <f t="shared" si="465"/>
        <v>0</v>
      </c>
      <c r="CW75" s="229">
        <f t="shared" si="466"/>
        <v>0</v>
      </c>
      <c r="CX75" s="110">
        <f t="shared" si="467"/>
        <v>0</v>
      </c>
      <c r="CY75" s="110">
        <f t="shared" si="468"/>
        <v>0</v>
      </c>
      <c r="CZ75" s="110">
        <f t="shared" si="469"/>
        <v>0</v>
      </c>
      <c r="DA75" s="110">
        <f t="shared" si="470"/>
        <v>0</v>
      </c>
      <c r="DB75" s="110">
        <f t="shared" si="471"/>
        <v>0</v>
      </c>
      <c r="DC75" s="110">
        <f t="shared" si="472"/>
        <v>0</v>
      </c>
      <c r="DD75" s="110">
        <f t="shared" si="473"/>
        <v>0</v>
      </c>
      <c r="DE75" s="110">
        <f t="shared" si="474"/>
        <v>0</v>
      </c>
      <c r="DF75" s="110">
        <f t="shared" si="475"/>
        <v>0</v>
      </c>
      <c r="DG75" s="110">
        <f t="shared" si="476"/>
        <v>0</v>
      </c>
      <c r="DH75" s="110">
        <f t="shared" si="477"/>
        <v>0</v>
      </c>
      <c r="DI75" s="110">
        <f t="shared" si="478"/>
        <v>0</v>
      </c>
      <c r="DJ75" s="110">
        <f t="shared" si="479"/>
        <v>0</v>
      </c>
      <c r="DK75" s="110">
        <f t="shared" si="480"/>
        <v>0</v>
      </c>
      <c r="DL75" s="110">
        <f t="shared" si="481"/>
        <v>0</v>
      </c>
      <c r="DM75" s="110">
        <f t="shared" si="482"/>
        <v>0</v>
      </c>
      <c r="DN75" s="110">
        <f t="shared" si="483"/>
        <v>0</v>
      </c>
      <c r="DO75" s="110">
        <f t="shared" si="484"/>
        <v>0</v>
      </c>
      <c r="DP75" s="110">
        <f t="shared" si="485"/>
        <v>0</v>
      </c>
      <c r="DQ75" s="110">
        <f t="shared" si="486"/>
        <v>0</v>
      </c>
      <c r="DR75" s="110">
        <f t="shared" si="487"/>
        <v>0</v>
      </c>
      <c r="DS75" s="110">
        <f t="shared" si="488"/>
        <v>0</v>
      </c>
      <c r="DT75" s="110">
        <f t="shared" si="489"/>
        <v>0</v>
      </c>
      <c r="DU75" s="110">
        <f t="shared" si="490"/>
        <v>0</v>
      </c>
      <c r="DV75" s="110">
        <f t="shared" si="491"/>
        <v>0</v>
      </c>
      <c r="DW75" s="111">
        <f t="shared" si="492"/>
        <v>0</v>
      </c>
      <c r="DX75" s="112">
        <f t="shared" si="493"/>
        <v>0</v>
      </c>
      <c r="DY75" s="110">
        <f t="shared" si="494"/>
        <v>0</v>
      </c>
      <c r="DZ75" s="110">
        <f t="shared" si="495"/>
        <v>0</v>
      </c>
      <c r="EA75" s="112">
        <f t="shared" si="496"/>
        <v>0</v>
      </c>
      <c r="EB75" s="112">
        <f t="shared" si="497"/>
        <v>0</v>
      </c>
      <c r="EC75" s="112">
        <f t="shared" si="498"/>
        <v>0</v>
      </c>
      <c r="ED75" s="110">
        <f t="shared" si="499"/>
        <v>0</v>
      </c>
      <c r="EE75" s="110">
        <f t="shared" si="500"/>
        <v>0</v>
      </c>
      <c r="EF75" s="112">
        <f t="shared" si="501"/>
        <v>0</v>
      </c>
      <c r="EG75" s="112">
        <f t="shared" si="502"/>
        <v>0</v>
      </c>
      <c r="EH75" s="112">
        <f t="shared" si="503"/>
        <v>0</v>
      </c>
      <c r="EI75" s="110">
        <f t="shared" si="504"/>
        <v>0</v>
      </c>
      <c r="EJ75" s="110">
        <f t="shared" si="505"/>
        <v>0</v>
      </c>
      <c r="EK75" s="112">
        <f t="shared" si="506"/>
        <v>0</v>
      </c>
      <c r="EL75" s="112">
        <f t="shared" si="507"/>
        <v>0</v>
      </c>
      <c r="EM75" s="112">
        <f t="shared" si="508"/>
        <v>0</v>
      </c>
      <c r="EN75" s="110">
        <f t="shared" si="509"/>
        <v>0</v>
      </c>
      <c r="EO75" s="110">
        <f t="shared" si="510"/>
        <v>0</v>
      </c>
      <c r="EP75" s="112">
        <f t="shared" si="511"/>
        <v>0</v>
      </c>
      <c r="EQ75" s="112">
        <f t="shared" si="512"/>
        <v>0</v>
      </c>
      <c r="ER75" s="112">
        <f t="shared" si="513"/>
        <v>0</v>
      </c>
      <c r="ES75" s="110">
        <f t="shared" si="514"/>
        <v>0</v>
      </c>
      <c r="ET75" s="110">
        <f t="shared" si="515"/>
        <v>0</v>
      </c>
      <c r="EU75" s="112">
        <f t="shared" si="516"/>
        <v>0</v>
      </c>
      <c r="EV75" s="112">
        <f t="shared" si="517"/>
        <v>0</v>
      </c>
      <c r="EW75" s="112">
        <f t="shared" si="518"/>
        <v>0</v>
      </c>
      <c r="EX75" s="110">
        <f t="shared" si="519"/>
        <v>0</v>
      </c>
      <c r="EY75" s="110">
        <f t="shared" si="520"/>
        <v>0</v>
      </c>
      <c r="EZ75" s="112">
        <f t="shared" si="521"/>
        <v>0</v>
      </c>
      <c r="FA75" s="112">
        <f t="shared" si="522"/>
        <v>0</v>
      </c>
      <c r="FB75" s="112">
        <f t="shared" si="523"/>
        <v>0</v>
      </c>
      <c r="FC75" s="110">
        <f t="shared" si="524"/>
        <v>0</v>
      </c>
      <c r="FD75" s="110">
        <f t="shared" si="525"/>
        <v>0</v>
      </c>
      <c r="FE75" s="112">
        <f t="shared" si="526"/>
        <v>0</v>
      </c>
      <c r="FF75" s="112">
        <f t="shared" si="527"/>
        <v>0</v>
      </c>
      <c r="FG75" s="112">
        <f t="shared" si="528"/>
        <v>0</v>
      </c>
      <c r="FH75" s="110">
        <f t="shared" si="529"/>
        <v>0</v>
      </c>
      <c r="FI75" s="110">
        <f t="shared" si="530"/>
        <v>0</v>
      </c>
      <c r="FJ75" s="113">
        <f t="shared" si="531"/>
        <v>0</v>
      </c>
      <c r="FK75" s="228">
        <f t="shared" si="532"/>
        <v>0</v>
      </c>
      <c r="FL75" s="110">
        <f t="shared" si="533"/>
        <v>0</v>
      </c>
      <c r="FM75" s="110">
        <f t="shared" si="534"/>
        <v>0</v>
      </c>
      <c r="FN75" s="110">
        <f t="shared" si="535"/>
        <v>0</v>
      </c>
      <c r="FO75" s="110">
        <f t="shared" si="536"/>
        <v>0</v>
      </c>
      <c r="FP75" s="110">
        <f t="shared" si="537"/>
        <v>0</v>
      </c>
      <c r="FQ75" s="110">
        <f t="shared" si="538"/>
        <v>0</v>
      </c>
      <c r="FR75" s="110">
        <f t="shared" si="539"/>
        <v>0</v>
      </c>
      <c r="FS75" s="110">
        <f t="shared" si="540"/>
        <v>0</v>
      </c>
      <c r="FT75" s="110">
        <f t="shared" si="541"/>
        <v>0</v>
      </c>
      <c r="FU75" s="110">
        <f t="shared" si="542"/>
        <v>0</v>
      </c>
      <c r="FV75" s="110">
        <f t="shared" si="543"/>
        <v>0</v>
      </c>
      <c r="FW75" s="110">
        <f t="shared" si="544"/>
        <v>0</v>
      </c>
      <c r="FX75" s="110">
        <f t="shared" si="545"/>
        <v>0</v>
      </c>
      <c r="FY75" s="110">
        <f t="shared" si="546"/>
        <v>0</v>
      </c>
      <c r="FZ75" s="110">
        <f t="shared" si="547"/>
        <v>0</v>
      </c>
      <c r="GA75" s="110">
        <f t="shared" si="548"/>
        <v>0</v>
      </c>
      <c r="GB75" s="110">
        <f t="shared" si="549"/>
        <v>0</v>
      </c>
      <c r="GC75" s="110">
        <f t="shared" si="550"/>
        <v>0</v>
      </c>
      <c r="GD75" s="110">
        <f t="shared" si="551"/>
        <v>0</v>
      </c>
      <c r="GE75" s="110">
        <f t="shared" si="552"/>
        <v>0</v>
      </c>
      <c r="GF75" s="110">
        <f t="shared" si="553"/>
        <v>0</v>
      </c>
      <c r="GG75" s="110">
        <f t="shared" si="554"/>
        <v>0</v>
      </c>
      <c r="GH75" s="110">
        <f t="shared" si="555"/>
        <v>0</v>
      </c>
      <c r="GI75" s="110">
        <f t="shared" si="556"/>
        <v>0</v>
      </c>
      <c r="GJ75" s="110">
        <f t="shared" si="557"/>
        <v>0</v>
      </c>
      <c r="GK75" s="110">
        <f t="shared" si="558"/>
        <v>0</v>
      </c>
      <c r="GL75" s="110">
        <f t="shared" si="559"/>
        <v>0</v>
      </c>
      <c r="GM75" s="110">
        <f t="shared" si="560"/>
        <v>0</v>
      </c>
      <c r="GN75" s="110">
        <f t="shared" si="561"/>
        <v>0</v>
      </c>
      <c r="GO75" s="110">
        <f t="shared" si="562"/>
        <v>0</v>
      </c>
      <c r="GP75" s="110">
        <f t="shared" si="563"/>
        <v>0</v>
      </c>
      <c r="GQ75" s="110">
        <f t="shared" si="564"/>
        <v>0</v>
      </c>
      <c r="GR75" s="110">
        <f t="shared" si="565"/>
        <v>0</v>
      </c>
      <c r="GS75" s="110">
        <f t="shared" si="566"/>
        <v>0</v>
      </c>
      <c r="GT75" s="110">
        <f t="shared" si="567"/>
        <v>0</v>
      </c>
      <c r="GU75" s="110">
        <f t="shared" si="568"/>
        <v>0</v>
      </c>
      <c r="GV75" s="110">
        <f t="shared" si="569"/>
        <v>0</v>
      </c>
      <c r="GW75" s="110">
        <f t="shared" si="570"/>
        <v>0</v>
      </c>
      <c r="GX75" s="110">
        <f t="shared" si="571"/>
        <v>0</v>
      </c>
      <c r="GY75" s="227">
        <f t="shared" si="572"/>
        <v>49.3</v>
      </c>
      <c r="GZ75" s="226">
        <f t="shared" si="573"/>
        <v>46.5</v>
      </c>
      <c r="HA75" s="226">
        <f t="shared" si="574"/>
        <v>29.5</v>
      </c>
      <c r="HB75" s="226">
        <f t="shared" si="575"/>
        <v>17</v>
      </c>
      <c r="HC75" s="226">
        <f t="shared" si="576"/>
        <v>36.6</v>
      </c>
      <c r="HD75" s="226">
        <f t="shared" si="577"/>
        <v>2.8</v>
      </c>
      <c r="HE75" s="115">
        <v>0</v>
      </c>
      <c r="HF75" s="174">
        <v>0</v>
      </c>
      <c r="HG75" s="225">
        <f t="shared" si="578"/>
        <v>0</v>
      </c>
      <c r="HH75" s="222"/>
      <c r="HI75" s="224">
        <v>0</v>
      </c>
      <c r="HJ75" s="221">
        <f t="shared" si="579"/>
        <v>49.3</v>
      </c>
      <c r="HK75" s="221">
        <f t="shared" si="580"/>
        <v>49.3</v>
      </c>
      <c r="HL75" s="223">
        <f t="shared" si="581"/>
        <v>29.5</v>
      </c>
      <c r="HM75" s="221">
        <f t="shared" si="582"/>
        <v>22.7</v>
      </c>
      <c r="HN75" s="222"/>
      <c r="HO75" s="221"/>
      <c r="HP75" s="114">
        <v>0</v>
      </c>
      <c r="HQ75" s="114">
        <v>0</v>
      </c>
      <c r="HR75" s="114">
        <v>0</v>
      </c>
      <c r="HS75" s="220">
        <f t="shared" si="583"/>
        <v>49.3</v>
      </c>
      <c r="HT75" s="220">
        <f t="shared" si="584"/>
        <v>0</v>
      </c>
      <c r="HU75" s="220">
        <f t="shared" si="585"/>
        <v>49.3</v>
      </c>
      <c r="HV75" s="210">
        <f t="shared" si="586"/>
        <v>0</v>
      </c>
      <c r="HW75" s="208"/>
      <c r="HX75" s="208"/>
      <c r="HY75" s="208"/>
      <c r="HZ75" s="208"/>
      <c r="IA75" s="208"/>
      <c r="IB75" s="208"/>
    </row>
    <row r="76" spans="1:236" ht="18.75" customHeight="1">
      <c r="A76" s="105" t="s">
        <v>286</v>
      </c>
      <c r="B76" s="237">
        <v>0</v>
      </c>
      <c r="C76" s="236">
        <f>3</f>
        <v>3</v>
      </c>
      <c r="D76" s="232">
        <v>0</v>
      </c>
      <c r="E76" s="232">
        <v>0</v>
      </c>
      <c r="F76" s="233">
        <v>0</v>
      </c>
      <c r="G76" s="235">
        <v>0</v>
      </c>
      <c r="H76" s="233"/>
      <c r="I76" s="234">
        <v>0</v>
      </c>
      <c r="J76" s="233">
        <f t="shared" si="403"/>
        <v>1</v>
      </c>
      <c r="K76" s="106">
        <v>0</v>
      </c>
      <c r="L76" s="231"/>
      <c r="M76" s="231"/>
      <c r="N76" s="231"/>
      <c r="O76" s="232">
        <v>0</v>
      </c>
      <c r="P76" s="106">
        <v>0</v>
      </c>
      <c r="Q76" s="231"/>
      <c r="R76" s="106">
        <v>0</v>
      </c>
      <c r="S76" s="231"/>
      <c r="T76" s="106">
        <v>0</v>
      </c>
      <c r="U76" s="231"/>
      <c r="V76" s="107">
        <v>0</v>
      </c>
      <c r="W76" s="107">
        <v>0</v>
      </c>
      <c r="X76" s="107">
        <v>0</v>
      </c>
      <c r="Y76" s="106">
        <v>0</v>
      </c>
      <c r="Z76" s="106">
        <v>0</v>
      </c>
      <c r="AA76" s="106">
        <v>0</v>
      </c>
      <c r="AB76" s="106">
        <v>0</v>
      </c>
      <c r="AC76" s="106">
        <v>0</v>
      </c>
      <c r="AD76" s="106">
        <v>0</v>
      </c>
      <c r="AE76" s="106">
        <v>0</v>
      </c>
      <c r="AF76" s="108">
        <v>0</v>
      </c>
      <c r="AG76" s="108">
        <v>0</v>
      </c>
      <c r="AH76" s="108">
        <v>0</v>
      </c>
      <c r="AI76" s="108">
        <v>0</v>
      </c>
      <c r="AJ76" s="231"/>
      <c r="AK76" s="108">
        <v>0</v>
      </c>
      <c r="AL76" s="230">
        <f t="shared" si="404"/>
        <v>0</v>
      </c>
      <c r="AM76" s="230">
        <f t="shared" si="405"/>
        <v>1</v>
      </c>
      <c r="AN76" s="230">
        <f t="shared" si="406"/>
        <v>1</v>
      </c>
      <c r="AO76" s="109">
        <f t="shared" si="407"/>
        <v>0</v>
      </c>
      <c r="AP76" s="110">
        <f t="shared" si="408"/>
        <v>0</v>
      </c>
      <c r="AQ76" s="110">
        <f t="shared" si="409"/>
        <v>0</v>
      </c>
      <c r="AR76" s="110">
        <f t="shared" si="410"/>
        <v>0</v>
      </c>
      <c r="AS76" s="110">
        <f t="shared" si="411"/>
        <v>0</v>
      </c>
      <c r="AT76" s="110">
        <f t="shared" si="412"/>
        <v>0</v>
      </c>
      <c r="AU76" s="110">
        <f t="shared" si="413"/>
        <v>0</v>
      </c>
      <c r="AV76" s="110">
        <f t="shared" si="414"/>
        <v>0</v>
      </c>
      <c r="AW76" s="110">
        <f t="shared" si="415"/>
        <v>0</v>
      </c>
      <c r="AX76" s="110">
        <f t="shared" si="416"/>
        <v>0</v>
      </c>
      <c r="AY76" s="110">
        <f t="shared" si="417"/>
        <v>0</v>
      </c>
      <c r="AZ76" s="110">
        <f t="shared" si="418"/>
        <v>0</v>
      </c>
      <c r="BA76" s="110">
        <f t="shared" si="419"/>
        <v>0</v>
      </c>
      <c r="BB76" s="110">
        <f t="shared" si="420"/>
        <v>0</v>
      </c>
      <c r="BC76" s="110">
        <f t="shared" si="421"/>
        <v>0</v>
      </c>
      <c r="BD76" s="110">
        <f t="shared" si="422"/>
        <v>0</v>
      </c>
      <c r="BE76" s="110">
        <f t="shared" si="423"/>
        <v>0</v>
      </c>
      <c r="BF76" s="110">
        <f t="shared" si="424"/>
        <v>0</v>
      </c>
      <c r="BG76" s="110">
        <f t="shared" si="425"/>
        <v>0</v>
      </c>
      <c r="BH76" s="110">
        <f t="shared" si="426"/>
        <v>0</v>
      </c>
      <c r="BI76" s="110">
        <f t="shared" si="427"/>
        <v>0</v>
      </c>
      <c r="BJ76" s="110">
        <f t="shared" si="428"/>
        <v>0</v>
      </c>
      <c r="BK76" s="110">
        <f t="shared" si="429"/>
        <v>0</v>
      </c>
      <c r="BL76" s="110">
        <f t="shared" si="430"/>
        <v>0</v>
      </c>
      <c r="BM76" s="110">
        <f t="shared" si="431"/>
        <v>0</v>
      </c>
      <c r="BN76" s="110">
        <f t="shared" si="432"/>
        <v>0</v>
      </c>
      <c r="BO76" s="110">
        <f t="shared" si="433"/>
        <v>0</v>
      </c>
      <c r="BP76" s="110">
        <f t="shared" si="434"/>
        <v>0</v>
      </c>
      <c r="BQ76" s="110">
        <f t="shared" si="435"/>
        <v>0</v>
      </c>
      <c r="BR76" s="110">
        <f t="shared" si="436"/>
        <v>0</v>
      </c>
      <c r="BS76" s="110">
        <f t="shared" si="437"/>
        <v>49.3</v>
      </c>
      <c r="BT76" s="110">
        <f t="shared" si="438"/>
        <v>46.5</v>
      </c>
      <c r="BU76" s="110">
        <f t="shared" si="439"/>
        <v>29.5</v>
      </c>
      <c r="BV76" s="110">
        <f t="shared" si="440"/>
        <v>17</v>
      </c>
      <c r="BW76" s="110">
        <f t="shared" si="441"/>
        <v>2.8</v>
      </c>
      <c r="BX76" s="110"/>
      <c r="BY76" s="110">
        <f t="shared" si="442"/>
        <v>0</v>
      </c>
      <c r="BZ76" s="110">
        <f t="shared" si="443"/>
        <v>0</v>
      </c>
      <c r="CA76" s="110">
        <f t="shared" si="444"/>
        <v>0</v>
      </c>
      <c r="CB76" s="110">
        <f t="shared" si="445"/>
        <v>0</v>
      </c>
      <c r="CC76" s="110">
        <f t="shared" si="446"/>
        <v>0</v>
      </c>
      <c r="CD76" s="110">
        <f t="shared" si="447"/>
        <v>0</v>
      </c>
      <c r="CE76" s="110">
        <f t="shared" si="448"/>
        <v>0</v>
      </c>
      <c r="CF76" s="110">
        <f t="shared" si="449"/>
        <v>0</v>
      </c>
      <c r="CG76" s="110">
        <f t="shared" si="450"/>
        <v>0</v>
      </c>
      <c r="CH76" s="229">
        <f t="shared" si="451"/>
        <v>0</v>
      </c>
      <c r="CI76" s="110">
        <f t="shared" si="452"/>
        <v>0</v>
      </c>
      <c r="CJ76" s="110">
        <f t="shared" si="453"/>
        <v>0</v>
      </c>
      <c r="CK76" s="110">
        <f t="shared" si="454"/>
        <v>0</v>
      </c>
      <c r="CL76" s="110">
        <f t="shared" si="455"/>
        <v>0</v>
      </c>
      <c r="CM76" s="229">
        <f t="shared" si="456"/>
        <v>0</v>
      </c>
      <c r="CN76" s="110">
        <f t="shared" si="457"/>
        <v>0</v>
      </c>
      <c r="CO76" s="110">
        <f t="shared" si="458"/>
        <v>0</v>
      </c>
      <c r="CP76" s="110">
        <f t="shared" si="459"/>
        <v>0</v>
      </c>
      <c r="CQ76" s="110">
        <f t="shared" si="460"/>
        <v>0</v>
      </c>
      <c r="CR76" s="229">
        <f t="shared" si="461"/>
        <v>0</v>
      </c>
      <c r="CS76" s="110">
        <f t="shared" si="462"/>
        <v>0</v>
      </c>
      <c r="CT76" s="110">
        <f t="shared" si="463"/>
        <v>0</v>
      </c>
      <c r="CU76" s="110">
        <f t="shared" si="464"/>
        <v>0</v>
      </c>
      <c r="CV76" s="110">
        <f t="shared" si="465"/>
        <v>0</v>
      </c>
      <c r="CW76" s="229">
        <f t="shared" si="466"/>
        <v>0</v>
      </c>
      <c r="CX76" s="110">
        <f t="shared" si="467"/>
        <v>0</v>
      </c>
      <c r="CY76" s="110">
        <f t="shared" si="468"/>
        <v>0</v>
      </c>
      <c r="CZ76" s="110">
        <f t="shared" si="469"/>
        <v>0</v>
      </c>
      <c r="DA76" s="110">
        <f t="shared" si="470"/>
        <v>0</v>
      </c>
      <c r="DB76" s="110">
        <f t="shared" si="471"/>
        <v>0</v>
      </c>
      <c r="DC76" s="110">
        <f t="shared" si="472"/>
        <v>0</v>
      </c>
      <c r="DD76" s="110">
        <f t="shared" si="473"/>
        <v>0</v>
      </c>
      <c r="DE76" s="110">
        <f t="shared" si="474"/>
        <v>0</v>
      </c>
      <c r="DF76" s="110">
        <f t="shared" si="475"/>
        <v>0</v>
      </c>
      <c r="DG76" s="110">
        <f t="shared" si="476"/>
        <v>0</v>
      </c>
      <c r="DH76" s="110">
        <f t="shared" si="477"/>
        <v>0</v>
      </c>
      <c r="DI76" s="110">
        <f t="shared" si="478"/>
        <v>0</v>
      </c>
      <c r="DJ76" s="110">
        <f t="shared" si="479"/>
        <v>0</v>
      </c>
      <c r="DK76" s="110">
        <f t="shared" si="480"/>
        <v>0</v>
      </c>
      <c r="DL76" s="110">
        <f t="shared" si="481"/>
        <v>0</v>
      </c>
      <c r="DM76" s="110">
        <f t="shared" si="482"/>
        <v>0</v>
      </c>
      <c r="DN76" s="110">
        <f t="shared" si="483"/>
        <v>0</v>
      </c>
      <c r="DO76" s="110">
        <f t="shared" si="484"/>
        <v>0</v>
      </c>
      <c r="DP76" s="110">
        <f t="shared" si="485"/>
        <v>0</v>
      </c>
      <c r="DQ76" s="110">
        <f t="shared" si="486"/>
        <v>0</v>
      </c>
      <c r="DR76" s="110">
        <f t="shared" si="487"/>
        <v>0</v>
      </c>
      <c r="DS76" s="110">
        <f t="shared" si="488"/>
        <v>0</v>
      </c>
      <c r="DT76" s="110">
        <f t="shared" si="489"/>
        <v>0</v>
      </c>
      <c r="DU76" s="110">
        <f t="shared" si="490"/>
        <v>0</v>
      </c>
      <c r="DV76" s="110">
        <f t="shared" si="491"/>
        <v>0</v>
      </c>
      <c r="DW76" s="111">
        <f t="shared" si="492"/>
        <v>0</v>
      </c>
      <c r="DX76" s="112">
        <f t="shared" si="493"/>
        <v>0</v>
      </c>
      <c r="DY76" s="110">
        <f t="shared" si="494"/>
        <v>0</v>
      </c>
      <c r="DZ76" s="110">
        <f t="shared" si="495"/>
        <v>0</v>
      </c>
      <c r="EA76" s="112">
        <f t="shared" si="496"/>
        <v>0</v>
      </c>
      <c r="EB76" s="112">
        <f t="shared" si="497"/>
        <v>0</v>
      </c>
      <c r="EC76" s="112">
        <f t="shared" si="498"/>
        <v>0</v>
      </c>
      <c r="ED76" s="110">
        <f t="shared" si="499"/>
        <v>0</v>
      </c>
      <c r="EE76" s="110">
        <f t="shared" si="500"/>
        <v>0</v>
      </c>
      <c r="EF76" s="112">
        <f t="shared" si="501"/>
        <v>0</v>
      </c>
      <c r="EG76" s="112">
        <f t="shared" si="502"/>
        <v>0</v>
      </c>
      <c r="EH76" s="112">
        <f t="shared" si="503"/>
        <v>0</v>
      </c>
      <c r="EI76" s="110">
        <f t="shared" si="504"/>
        <v>0</v>
      </c>
      <c r="EJ76" s="110">
        <f t="shared" si="505"/>
        <v>0</v>
      </c>
      <c r="EK76" s="112">
        <f t="shared" si="506"/>
        <v>0</v>
      </c>
      <c r="EL76" s="112">
        <f t="shared" si="507"/>
        <v>0</v>
      </c>
      <c r="EM76" s="112">
        <f t="shared" si="508"/>
        <v>0</v>
      </c>
      <c r="EN76" s="110">
        <f t="shared" si="509"/>
        <v>0</v>
      </c>
      <c r="EO76" s="110">
        <f t="shared" si="510"/>
        <v>0</v>
      </c>
      <c r="EP76" s="112">
        <f t="shared" si="511"/>
        <v>0</v>
      </c>
      <c r="EQ76" s="112">
        <f t="shared" si="512"/>
        <v>0</v>
      </c>
      <c r="ER76" s="112">
        <f t="shared" si="513"/>
        <v>0</v>
      </c>
      <c r="ES76" s="110">
        <f t="shared" si="514"/>
        <v>0</v>
      </c>
      <c r="ET76" s="110">
        <f t="shared" si="515"/>
        <v>0</v>
      </c>
      <c r="EU76" s="112">
        <f t="shared" si="516"/>
        <v>0</v>
      </c>
      <c r="EV76" s="112">
        <f t="shared" si="517"/>
        <v>0</v>
      </c>
      <c r="EW76" s="112">
        <f t="shared" si="518"/>
        <v>0</v>
      </c>
      <c r="EX76" s="110">
        <f t="shared" si="519"/>
        <v>0</v>
      </c>
      <c r="EY76" s="110">
        <f t="shared" si="520"/>
        <v>0</v>
      </c>
      <c r="EZ76" s="112">
        <f t="shared" si="521"/>
        <v>0</v>
      </c>
      <c r="FA76" s="112">
        <f t="shared" si="522"/>
        <v>0</v>
      </c>
      <c r="FB76" s="112">
        <f t="shared" si="523"/>
        <v>0</v>
      </c>
      <c r="FC76" s="110">
        <f t="shared" si="524"/>
        <v>0</v>
      </c>
      <c r="FD76" s="110">
        <f t="shared" si="525"/>
        <v>0</v>
      </c>
      <c r="FE76" s="112">
        <f t="shared" si="526"/>
        <v>0</v>
      </c>
      <c r="FF76" s="112">
        <f t="shared" si="527"/>
        <v>0</v>
      </c>
      <c r="FG76" s="112">
        <f t="shared" si="528"/>
        <v>0</v>
      </c>
      <c r="FH76" s="110">
        <f t="shared" si="529"/>
        <v>0</v>
      </c>
      <c r="FI76" s="110">
        <f t="shared" si="530"/>
        <v>0</v>
      </c>
      <c r="FJ76" s="113">
        <f t="shared" si="531"/>
        <v>0</v>
      </c>
      <c r="FK76" s="228">
        <f t="shared" si="532"/>
        <v>0</v>
      </c>
      <c r="FL76" s="110">
        <f t="shared" si="533"/>
        <v>0</v>
      </c>
      <c r="FM76" s="110">
        <f t="shared" si="534"/>
        <v>0</v>
      </c>
      <c r="FN76" s="110">
        <f t="shared" si="535"/>
        <v>0</v>
      </c>
      <c r="FO76" s="110">
        <f t="shared" si="536"/>
        <v>0</v>
      </c>
      <c r="FP76" s="110">
        <f t="shared" si="537"/>
        <v>0</v>
      </c>
      <c r="FQ76" s="110">
        <f t="shared" si="538"/>
        <v>0</v>
      </c>
      <c r="FR76" s="110">
        <f t="shared" si="539"/>
        <v>0</v>
      </c>
      <c r="FS76" s="110">
        <f t="shared" si="540"/>
        <v>0</v>
      </c>
      <c r="FT76" s="110">
        <f t="shared" si="541"/>
        <v>0</v>
      </c>
      <c r="FU76" s="110">
        <f t="shared" si="542"/>
        <v>0</v>
      </c>
      <c r="FV76" s="110">
        <f t="shared" si="543"/>
        <v>0</v>
      </c>
      <c r="FW76" s="110">
        <f t="shared" si="544"/>
        <v>0</v>
      </c>
      <c r="FX76" s="110">
        <f t="shared" si="545"/>
        <v>0</v>
      </c>
      <c r="FY76" s="110">
        <f t="shared" si="546"/>
        <v>0</v>
      </c>
      <c r="FZ76" s="110">
        <f t="shared" si="547"/>
        <v>0</v>
      </c>
      <c r="GA76" s="110">
        <f t="shared" si="548"/>
        <v>0</v>
      </c>
      <c r="GB76" s="110">
        <f t="shared" si="549"/>
        <v>0</v>
      </c>
      <c r="GC76" s="110">
        <f t="shared" si="550"/>
        <v>0</v>
      </c>
      <c r="GD76" s="110">
        <f t="shared" si="551"/>
        <v>0</v>
      </c>
      <c r="GE76" s="110">
        <f t="shared" si="552"/>
        <v>0</v>
      </c>
      <c r="GF76" s="110">
        <f t="shared" si="553"/>
        <v>0</v>
      </c>
      <c r="GG76" s="110">
        <f t="shared" si="554"/>
        <v>0</v>
      </c>
      <c r="GH76" s="110">
        <f t="shared" si="555"/>
        <v>0</v>
      </c>
      <c r="GI76" s="110">
        <f t="shared" si="556"/>
        <v>0</v>
      </c>
      <c r="GJ76" s="110">
        <f t="shared" si="557"/>
        <v>0</v>
      </c>
      <c r="GK76" s="110">
        <f t="shared" si="558"/>
        <v>0</v>
      </c>
      <c r="GL76" s="110">
        <f t="shared" si="559"/>
        <v>0</v>
      </c>
      <c r="GM76" s="110">
        <f t="shared" si="560"/>
        <v>0</v>
      </c>
      <c r="GN76" s="110">
        <f t="shared" si="561"/>
        <v>0</v>
      </c>
      <c r="GO76" s="110">
        <f t="shared" si="562"/>
        <v>0</v>
      </c>
      <c r="GP76" s="110">
        <f t="shared" si="563"/>
        <v>0</v>
      </c>
      <c r="GQ76" s="110">
        <f t="shared" si="564"/>
        <v>0</v>
      </c>
      <c r="GR76" s="110">
        <f t="shared" si="565"/>
        <v>0</v>
      </c>
      <c r="GS76" s="110">
        <f t="shared" si="566"/>
        <v>0</v>
      </c>
      <c r="GT76" s="110">
        <f t="shared" si="567"/>
        <v>0</v>
      </c>
      <c r="GU76" s="110">
        <f t="shared" si="568"/>
        <v>0</v>
      </c>
      <c r="GV76" s="110">
        <f t="shared" si="569"/>
        <v>0</v>
      </c>
      <c r="GW76" s="110">
        <f t="shared" si="570"/>
        <v>0</v>
      </c>
      <c r="GX76" s="110">
        <f t="shared" si="571"/>
        <v>0</v>
      </c>
      <c r="GY76" s="227">
        <f t="shared" si="572"/>
        <v>49.3</v>
      </c>
      <c r="GZ76" s="226">
        <f t="shared" si="573"/>
        <v>46.5</v>
      </c>
      <c r="HA76" s="226">
        <f t="shared" si="574"/>
        <v>29.5</v>
      </c>
      <c r="HB76" s="226">
        <f t="shared" si="575"/>
        <v>17</v>
      </c>
      <c r="HC76" s="226">
        <f t="shared" si="576"/>
        <v>36.6</v>
      </c>
      <c r="HD76" s="226">
        <f t="shared" si="577"/>
        <v>2.8</v>
      </c>
      <c r="HE76" s="115">
        <v>0</v>
      </c>
      <c r="HF76" s="174">
        <v>0</v>
      </c>
      <c r="HG76" s="225">
        <f t="shared" si="578"/>
        <v>0</v>
      </c>
      <c r="HH76" s="222"/>
      <c r="HI76" s="224">
        <v>0</v>
      </c>
      <c r="HJ76" s="221">
        <f t="shared" si="579"/>
        <v>49.3</v>
      </c>
      <c r="HK76" s="221">
        <f t="shared" si="580"/>
        <v>49.3</v>
      </c>
      <c r="HL76" s="223">
        <f t="shared" si="581"/>
        <v>29.5</v>
      </c>
      <c r="HM76" s="221">
        <f t="shared" si="582"/>
        <v>22.7</v>
      </c>
      <c r="HN76" s="222"/>
      <c r="HO76" s="221"/>
      <c r="HP76" s="114">
        <v>0</v>
      </c>
      <c r="HQ76" s="114">
        <v>0</v>
      </c>
      <c r="HR76" s="114">
        <v>0</v>
      </c>
      <c r="HS76" s="220">
        <f t="shared" si="583"/>
        <v>49.3</v>
      </c>
      <c r="HT76" s="220">
        <f t="shared" si="584"/>
        <v>0</v>
      </c>
      <c r="HU76" s="220">
        <f t="shared" si="585"/>
        <v>49.3</v>
      </c>
      <c r="HV76" s="210">
        <f t="shared" si="586"/>
        <v>0</v>
      </c>
      <c r="HW76" s="208"/>
      <c r="HX76" s="208"/>
      <c r="HY76" s="208"/>
      <c r="HZ76" s="208"/>
      <c r="IA76" s="208"/>
      <c r="IB76" s="208"/>
    </row>
    <row r="77" spans="1:236">
      <c r="A77" s="105" t="s">
        <v>131</v>
      </c>
      <c r="B77" s="237">
        <v>0</v>
      </c>
      <c r="C77" s="236">
        <f>3</f>
        <v>3</v>
      </c>
      <c r="D77" s="232">
        <v>0</v>
      </c>
      <c r="E77" s="232">
        <v>0</v>
      </c>
      <c r="F77" s="233">
        <v>0</v>
      </c>
      <c r="G77" s="235">
        <v>0</v>
      </c>
      <c r="H77" s="233"/>
      <c r="I77" s="234">
        <v>0</v>
      </c>
      <c r="J77" s="233">
        <f t="shared" si="403"/>
        <v>1</v>
      </c>
      <c r="K77" s="106">
        <v>0</v>
      </c>
      <c r="L77" s="231"/>
      <c r="M77" s="231"/>
      <c r="N77" s="231"/>
      <c r="O77" s="232">
        <v>0</v>
      </c>
      <c r="P77" s="106">
        <v>0</v>
      </c>
      <c r="Q77" s="231"/>
      <c r="R77" s="106">
        <v>0</v>
      </c>
      <c r="S77" s="231"/>
      <c r="T77" s="106">
        <v>0</v>
      </c>
      <c r="U77" s="231"/>
      <c r="V77" s="107">
        <v>0</v>
      </c>
      <c r="W77" s="107">
        <v>0</v>
      </c>
      <c r="X77" s="107">
        <v>0</v>
      </c>
      <c r="Y77" s="106">
        <v>0</v>
      </c>
      <c r="Z77" s="106">
        <v>0</v>
      </c>
      <c r="AA77" s="106">
        <v>0</v>
      </c>
      <c r="AB77" s="106">
        <v>0</v>
      </c>
      <c r="AC77" s="106">
        <v>0</v>
      </c>
      <c r="AD77" s="106">
        <v>0</v>
      </c>
      <c r="AE77" s="106">
        <v>0</v>
      </c>
      <c r="AF77" s="108">
        <v>0</v>
      </c>
      <c r="AG77" s="108">
        <v>0</v>
      </c>
      <c r="AH77" s="108">
        <v>0</v>
      </c>
      <c r="AI77" s="108">
        <v>0</v>
      </c>
      <c r="AJ77" s="231"/>
      <c r="AK77" s="108">
        <v>0</v>
      </c>
      <c r="AL77" s="230">
        <f t="shared" si="404"/>
        <v>0</v>
      </c>
      <c r="AM77" s="230">
        <f t="shared" si="405"/>
        <v>1</v>
      </c>
      <c r="AN77" s="230">
        <f t="shared" si="406"/>
        <v>1</v>
      </c>
      <c r="AO77" s="109">
        <f t="shared" si="407"/>
        <v>0</v>
      </c>
      <c r="AP77" s="110">
        <f t="shared" si="408"/>
        <v>0</v>
      </c>
      <c r="AQ77" s="110">
        <f t="shared" si="409"/>
        <v>0</v>
      </c>
      <c r="AR77" s="110">
        <f t="shared" si="410"/>
        <v>0</v>
      </c>
      <c r="AS77" s="110">
        <f t="shared" si="411"/>
        <v>0</v>
      </c>
      <c r="AT77" s="110">
        <f t="shared" si="412"/>
        <v>0</v>
      </c>
      <c r="AU77" s="110">
        <f t="shared" si="413"/>
        <v>0</v>
      </c>
      <c r="AV77" s="110">
        <f t="shared" si="414"/>
        <v>0</v>
      </c>
      <c r="AW77" s="110">
        <f t="shared" si="415"/>
        <v>0</v>
      </c>
      <c r="AX77" s="110">
        <f t="shared" si="416"/>
        <v>0</v>
      </c>
      <c r="AY77" s="110">
        <f t="shared" si="417"/>
        <v>0</v>
      </c>
      <c r="AZ77" s="110">
        <f t="shared" si="418"/>
        <v>0</v>
      </c>
      <c r="BA77" s="110">
        <f t="shared" si="419"/>
        <v>0</v>
      </c>
      <c r="BB77" s="110">
        <f t="shared" si="420"/>
        <v>0</v>
      </c>
      <c r="BC77" s="110">
        <f t="shared" si="421"/>
        <v>0</v>
      </c>
      <c r="BD77" s="110">
        <f t="shared" si="422"/>
        <v>0</v>
      </c>
      <c r="BE77" s="110">
        <f t="shared" si="423"/>
        <v>0</v>
      </c>
      <c r="BF77" s="110">
        <f t="shared" si="424"/>
        <v>0</v>
      </c>
      <c r="BG77" s="110">
        <f t="shared" si="425"/>
        <v>0</v>
      </c>
      <c r="BH77" s="110">
        <f t="shared" si="426"/>
        <v>0</v>
      </c>
      <c r="BI77" s="110">
        <f t="shared" si="427"/>
        <v>0</v>
      </c>
      <c r="BJ77" s="110">
        <f t="shared" si="428"/>
        <v>0</v>
      </c>
      <c r="BK77" s="110">
        <f t="shared" si="429"/>
        <v>0</v>
      </c>
      <c r="BL77" s="110">
        <f t="shared" si="430"/>
        <v>0</v>
      </c>
      <c r="BM77" s="110">
        <f t="shared" si="431"/>
        <v>0</v>
      </c>
      <c r="BN77" s="110">
        <f t="shared" si="432"/>
        <v>0</v>
      </c>
      <c r="BO77" s="110">
        <f t="shared" si="433"/>
        <v>0</v>
      </c>
      <c r="BP77" s="110">
        <f t="shared" si="434"/>
        <v>0</v>
      </c>
      <c r="BQ77" s="110">
        <f t="shared" si="435"/>
        <v>0</v>
      </c>
      <c r="BR77" s="110">
        <f t="shared" si="436"/>
        <v>0</v>
      </c>
      <c r="BS77" s="110">
        <f t="shared" si="437"/>
        <v>49.3</v>
      </c>
      <c r="BT77" s="110">
        <f t="shared" si="438"/>
        <v>46.5</v>
      </c>
      <c r="BU77" s="110">
        <f t="shared" si="439"/>
        <v>29.5</v>
      </c>
      <c r="BV77" s="110">
        <f t="shared" si="440"/>
        <v>17</v>
      </c>
      <c r="BW77" s="110">
        <f t="shared" si="441"/>
        <v>2.8</v>
      </c>
      <c r="BX77" s="110"/>
      <c r="BY77" s="110">
        <f t="shared" si="442"/>
        <v>0</v>
      </c>
      <c r="BZ77" s="110">
        <f t="shared" si="443"/>
        <v>0</v>
      </c>
      <c r="CA77" s="110">
        <f t="shared" si="444"/>
        <v>0</v>
      </c>
      <c r="CB77" s="110">
        <f t="shared" si="445"/>
        <v>0</v>
      </c>
      <c r="CC77" s="110">
        <f t="shared" si="446"/>
        <v>0</v>
      </c>
      <c r="CD77" s="110">
        <f t="shared" si="447"/>
        <v>0</v>
      </c>
      <c r="CE77" s="110">
        <f t="shared" si="448"/>
        <v>0</v>
      </c>
      <c r="CF77" s="110">
        <f t="shared" si="449"/>
        <v>0</v>
      </c>
      <c r="CG77" s="110">
        <f t="shared" si="450"/>
        <v>0</v>
      </c>
      <c r="CH77" s="229">
        <f t="shared" si="451"/>
        <v>0</v>
      </c>
      <c r="CI77" s="110">
        <f t="shared" si="452"/>
        <v>0</v>
      </c>
      <c r="CJ77" s="110">
        <f t="shared" si="453"/>
        <v>0</v>
      </c>
      <c r="CK77" s="110">
        <f t="shared" si="454"/>
        <v>0</v>
      </c>
      <c r="CL77" s="110">
        <f t="shared" si="455"/>
        <v>0</v>
      </c>
      <c r="CM77" s="229">
        <f t="shared" si="456"/>
        <v>0</v>
      </c>
      <c r="CN77" s="110">
        <f t="shared" si="457"/>
        <v>0</v>
      </c>
      <c r="CO77" s="110">
        <f t="shared" si="458"/>
        <v>0</v>
      </c>
      <c r="CP77" s="110">
        <f t="shared" si="459"/>
        <v>0</v>
      </c>
      <c r="CQ77" s="110">
        <f t="shared" si="460"/>
        <v>0</v>
      </c>
      <c r="CR77" s="229">
        <f t="shared" si="461"/>
        <v>0</v>
      </c>
      <c r="CS77" s="110">
        <f t="shared" si="462"/>
        <v>0</v>
      </c>
      <c r="CT77" s="110">
        <f t="shared" si="463"/>
        <v>0</v>
      </c>
      <c r="CU77" s="110">
        <f t="shared" si="464"/>
        <v>0</v>
      </c>
      <c r="CV77" s="110">
        <f t="shared" si="465"/>
        <v>0</v>
      </c>
      <c r="CW77" s="229">
        <f t="shared" si="466"/>
        <v>0</v>
      </c>
      <c r="CX77" s="110">
        <f t="shared" si="467"/>
        <v>0</v>
      </c>
      <c r="CY77" s="110">
        <f t="shared" si="468"/>
        <v>0</v>
      </c>
      <c r="CZ77" s="110">
        <f t="shared" si="469"/>
        <v>0</v>
      </c>
      <c r="DA77" s="110">
        <f t="shared" si="470"/>
        <v>0</v>
      </c>
      <c r="DB77" s="110">
        <f t="shared" si="471"/>
        <v>0</v>
      </c>
      <c r="DC77" s="110">
        <f t="shared" si="472"/>
        <v>0</v>
      </c>
      <c r="DD77" s="110">
        <f t="shared" si="473"/>
        <v>0</v>
      </c>
      <c r="DE77" s="110">
        <f t="shared" si="474"/>
        <v>0</v>
      </c>
      <c r="DF77" s="110">
        <f t="shared" si="475"/>
        <v>0</v>
      </c>
      <c r="DG77" s="110">
        <f t="shared" si="476"/>
        <v>0</v>
      </c>
      <c r="DH77" s="110">
        <f t="shared" si="477"/>
        <v>0</v>
      </c>
      <c r="DI77" s="110">
        <f t="shared" si="478"/>
        <v>0</v>
      </c>
      <c r="DJ77" s="110">
        <f t="shared" si="479"/>
        <v>0</v>
      </c>
      <c r="DK77" s="110">
        <f t="shared" si="480"/>
        <v>0</v>
      </c>
      <c r="DL77" s="110">
        <f t="shared" si="481"/>
        <v>0</v>
      </c>
      <c r="DM77" s="110">
        <f t="shared" si="482"/>
        <v>0</v>
      </c>
      <c r="DN77" s="110">
        <f t="shared" si="483"/>
        <v>0</v>
      </c>
      <c r="DO77" s="110">
        <f t="shared" si="484"/>
        <v>0</v>
      </c>
      <c r="DP77" s="110">
        <f t="shared" si="485"/>
        <v>0</v>
      </c>
      <c r="DQ77" s="110">
        <f t="shared" si="486"/>
        <v>0</v>
      </c>
      <c r="DR77" s="110">
        <f t="shared" si="487"/>
        <v>0</v>
      </c>
      <c r="DS77" s="110">
        <f t="shared" si="488"/>
        <v>0</v>
      </c>
      <c r="DT77" s="110">
        <f t="shared" si="489"/>
        <v>0</v>
      </c>
      <c r="DU77" s="110">
        <f t="shared" si="490"/>
        <v>0</v>
      </c>
      <c r="DV77" s="110">
        <f t="shared" si="491"/>
        <v>0</v>
      </c>
      <c r="DW77" s="111">
        <f t="shared" si="492"/>
        <v>0</v>
      </c>
      <c r="DX77" s="112">
        <f t="shared" si="493"/>
        <v>0</v>
      </c>
      <c r="DY77" s="110">
        <f t="shared" si="494"/>
        <v>0</v>
      </c>
      <c r="DZ77" s="110">
        <f t="shared" si="495"/>
        <v>0</v>
      </c>
      <c r="EA77" s="112">
        <f t="shared" si="496"/>
        <v>0</v>
      </c>
      <c r="EB77" s="112">
        <f t="shared" si="497"/>
        <v>0</v>
      </c>
      <c r="EC77" s="112">
        <f t="shared" si="498"/>
        <v>0</v>
      </c>
      <c r="ED77" s="110">
        <f t="shared" si="499"/>
        <v>0</v>
      </c>
      <c r="EE77" s="110">
        <f t="shared" si="500"/>
        <v>0</v>
      </c>
      <c r="EF77" s="112">
        <f t="shared" si="501"/>
        <v>0</v>
      </c>
      <c r="EG77" s="112">
        <f t="shared" si="502"/>
        <v>0</v>
      </c>
      <c r="EH77" s="112">
        <f t="shared" si="503"/>
        <v>0</v>
      </c>
      <c r="EI77" s="110">
        <f t="shared" si="504"/>
        <v>0</v>
      </c>
      <c r="EJ77" s="110">
        <f t="shared" si="505"/>
        <v>0</v>
      </c>
      <c r="EK77" s="112">
        <f t="shared" si="506"/>
        <v>0</v>
      </c>
      <c r="EL77" s="112">
        <f t="shared" si="507"/>
        <v>0</v>
      </c>
      <c r="EM77" s="112">
        <f t="shared" si="508"/>
        <v>0</v>
      </c>
      <c r="EN77" s="110">
        <f t="shared" si="509"/>
        <v>0</v>
      </c>
      <c r="EO77" s="110">
        <f t="shared" si="510"/>
        <v>0</v>
      </c>
      <c r="EP77" s="112">
        <f t="shared" si="511"/>
        <v>0</v>
      </c>
      <c r="EQ77" s="112">
        <f t="shared" si="512"/>
        <v>0</v>
      </c>
      <c r="ER77" s="112">
        <f t="shared" si="513"/>
        <v>0</v>
      </c>
      <c r="ES77" s="110">
        <f t="shared" si="514"/>
        <v>0</v>
      </c>
      <c r="ET77" s="110">
        <f t="shared" si="515"/>
        <v>0</v>
      </c>
      <c r="EU77" s="112">
        <f t="shared" si="516"/>
        <v>0</v>
      </c>
      <c r="EV77" s="112">
        <f t="shared" si="517"/>
        <v>0</v>
      </c>
      <c r="EW77" s="112">
        <f t="shared" si="518"/>
        <v>0</v>
      </c>
      <c r="EX77" s="110">
        <f t="shared" si="519"/>
        <v>0</v>
      </c>
      <c r="EY77" s="110">
        <f t="shared" si="520"/>
        <v>0</v>
      </c>
      <c r="EZ77" s="112">
        <f t="shared" si="521"/>
        <v>0</v>
      </c>
      <c r="FA77" s="112">
        <f t="shared" si="522"/>
        <v>0</v>
      </c>
      <c r="FB77" s="112">
        <f t="shared" si="523"/>
        <v>0</v>
      </c>
      <c r="FC77" s="110">
        <f t="shared" si="524"/>
        <v>0</v>
      </c>
      <c r="FD77" s="110">
        <f t="shared" si="525"/>
        <v>0</v>
      </c>
      <c r="FE77" s="112">
        <f t="shared" si="526"/>
        <v>0</v>
      </c>
      <c r="FF77" s="112">
        <f t="shared" si="527"/>
        <v>0</v>
      </c>
      <c r="FG77" s="112">
        <f t="shared" si="528"/>
        <v>0</v>
      </c>
      <c r="FH77" s="110">
        <f t="shared" si="529"/>
        <v>0</v>
      </c>
      <c r="FI77" s="110">
        <f t="shared" si="530"/>
        <v>0</v>
      </c>
      <c r="FJ77" s="113">
        <f t="shared" si="531"/>
        <v>0</v>
      </c>
      <c r="FK77" s="228">
        <f t="shared" si="532"/>
        <v>0</v>
      </c>
      <c r="FL77" s="110">
        <f t="shared" si="533"/>
        <v>0</v>
      </c>
      <c r="FM77" s="110">
        <f t="shared" si="534"/>
        <v>0</v>
      </c>
      <c r="FN77" s="110">
        <f t="shared" si="535"/>
        <v>0</v>
      </c>
      <c r="FO77" s="110">
        <f t="shared" si="536"/>
        <v>0</v>
      </c>
      <c r="FP77" s="110">
        <f t="shared" si="537"/>
        <v>0</v>
      </c>
      <c r="FQ77" s="110">
        <f t="shared" si="538"/>
        <v>0</v>
      </c>
      <c r="FR77" s="110">
        <f t="shared" si="539"/>
        <v>0</v>
      </c>
      <c r="FS77" s="110">
        <f t="shared" si="540"/>
        <v>0</v>
      </c>
      <c r="FT77" s="110">
        <f t="shared" si="541"/>
        <v>0</v>
      </c>
      <c r="FU77" s="110">
        <f t="shared" si="542"/>
        <v>0</v>
      </c>
      <c r="FV77" s="110">
        <f t="shared" si="543"/>
        <v>0</v>
      </c>
      <c r="FW77" s="110">
        <f t="shared" si="544"/>
        <v>0</v>
      </c>
      <c r="FX77" s="110">
        <f t="shared" si="545"/>
        <v>0</v>
      </c>
      <c r="FY77" s="110">
        <f t="shared" si="546"/>
        <v>0</v>
      </c>
      <c r="FZ77" s="110">
        <f t="shared" si="547"/>
        <v>0</v>
      </c>
      <c r="GA77" s="110">
        <f t="shared" si="548"/>
        <v>0</v>
      </c>
      <c r="GB77" s="110">
        <f t="shared" si="549"/>
        <v>0</v>
      </c>
      <c r="GC77" s="110">
        <f t="shared" si="550"/>
        <v>0</v>
      </c>
      <c r="GD77" s="110">
        <f t="shared" si="551"/>
        <v>0</v>
      </c>
      <c r="GE77" s="110">
        <f t="shared" si="552"/>
        <v>0</v>
      </c>
      <c r="GF77" s="110">
        <f t="shared" si="553"/>
        <v>0</v>
      </c>
      <c r="GG77" s="110">
        <f t="shared" si="554"/>
        <v>0</v>
      </c>
      <c r="GH77" s="110">
        <f t="shared" si="555"/>
        <v>0</v>
      </c>
      <c r="GI77" s="110">
        <f t="shared" si="556"/>
        <v>0</v>
      </c>
      <c r="GJ77" s="110">
        <f t="shared" si="557"/>
        <v>0</v>
      </c>
      <c r="GK77" s="110">
        <f t="shared" si="558"/>
        <v>0</v>
      </c>
      <c r="GL77" s="110">
        <f t="shared" si="559"/>
        <v>0</v>
      </c>
      <c r="GM77" s="110">
        <f t="shared" si="560"/>
        <v>0</v>
      </c>
      <c r="GN77" s="110">
        <f t="shared" si="561"/>
        <v>0</v>
      </c>
      <c r="GO77" s="110">
        <f t="shared" si="562"/>
        <v>0</v>
      </c>
      <c r="GP77" s="110">
        <f t="shared" si="563"/>
        <v>0</v>
      </c>
      <c r="GQ77" s="110">
        <f t="shared" si="564"/>
        <v>0</v>
      </c>
      <c r="GR77" s="110">
        <f t="shared" si="565"/>
        <v>0</v>
      </c>
      <c r="GS77" s="110">
        <f t="shared" si="566"/>
        <v>0</v>
      </c>
      <c r="GT77" s="110">
        <f t="shared" si="567"/>
        <v>0</v>
      </c>
      <c r="GU77" s="110">
        <f t="shared" si="568"/>
        <v>0</v>
      </c>
      <c r="GV77" s="110">
        <f t="shared" si="569"/>
        <v>0</v>
      </c>
      <c r="GW77" s="110">
        <f t="shared" si="570"/>
        <v>0</v>
      </c>
      <c r="GX77" s="110">
        <f t="shared" si="571"/>
        <v>0</v>
      </c>
      <c r="GY77" s="227">
        <f t="shared" si="572"/>
        <v>49.3</v>
      </c>
      <c r="GZ77" s="226">
        <f t="shared" si="573"/>
        <v>46.5</v>
      </c>
      <c r="HA77" s="226">
        <f t="shared" si="574"/>
        <v>29.5</v>
      </c>
      <c r="HB77" s="226">
        <f t="shared" si="575"/>
        <v>17</v>
      </c>
      <c r="HC77" s="226">
        <f t="shared" si="576"/>
        <v>36.6</v>
      </c>
      <c r="HD77" s="226">
        <f t="shared" si="577"/>
        <v>2.8</v>
      </c>
      <c r="HE77" s="115">
        <v>0</v>
      </c>
      <c r="HF77" s="174">
        <v>0</v>
      </c>
      <c r="HG77" s="225">
        <f t="shared" si="578"/>
        <v>0</v>
      </c>
      <c r="HH77" s="222"/>
      <c r="HI77" s="224">
        <v>0</v>
      </c>
      <c r="HJ77" s="221">
        <f t="shared" si="579"/>
        <v>49.3</v>
      </c>
      <c r="HK77" s="221">
        <f t="shared" si="580"/>
        <v>49.3</v>
      </c>
      <c r="HL77" s="223">
        <f t="shared" si="581"/>
        <v>29.5</v>
      </c>
      <c r="HM77" s="221">
        <f t="shared" si="582"/>
        <v>22.7</v>
      </c>
      <c r="HN77" s="222"/>
      <c r="HO77" s="221"/>
      <c r="HP77" s="114">
        <v>0</v>
      </c>
      <c r="HQ77" s="114">
        <v>0</v>
      </c>
      <c r="HR77" s="114">
        <v>0</v>
      </c>
      <c r="HS77" s="220">
        <f t="shared" si="583"/>
        <v>49.3</v>
      </c>
      <c r="HT77" s="220">
        <f t="shared" si="584"/>
        <v>0</v>
      </c>
      <c r="HU77" s="220">
        <f t="shared" si="585"/>
        <v>49.3</v>
      </c>
      <c r="HV77" s="210">
        <f t="shared" si="586"/>
        <v>0</v>
      </c>
      <c r="HW77" s="208"/>
      <c r="HX77" s="208"/>
      <c r="HY77" s="208"/>
      <c r="HZ77" s="208"/>
      <c r="IA77" s="208"/>
      <c r="IB77" s="208"/>
    </row>
    <row r="78" spans="1:236">
      <c r="A78" s="105" t="s">
        <v>133</v>
      </c>
      <c r="B78" s="237">
        <v>0</v>
      </c>
      <c r="C78" s="236">
        <f>14</f>
        <v>14</v>
      </c>
      <c r="D78" s="232">
        <v>0</v>
      </c>
      <c r="E78" s="232">
        <v>0</v>
      </c>
      <c r="F78" s="233">
        <v>0</v>
      </c>
      <c r="G78" s="235">
        <v>0</v>
      </c>
      <c r="H78" s="233"/>
      <c r="I78" s="234">
        <v>0</v>
      </c>
      <c r="J78" s="233">
        <f t="shared" si="403"/>
        <v>4</v>
      </c>
      <c r="K78" s="106">
        <v>0</v>
      </c>
      <c r="L78" s="231"/>
      <c r="M78" s="231"/>
      <c r="N78" s="231"/>
      <c r="O78" s="232">
        <v>0</v>
      </c>
      <c r="P78" s="106">
        <v>0</v>
      </c>
      <c r="Q78" s="231"/>
      <c r="R78" s="106">
        <v>0</v>
      </c>
      <c r="S78" s="231"/>
      <c r="T78" s="106">
        <v>0</v>
      </c>
      <c r="U78" s="231"/>
      <c r="V78" s="107">
        <v>0</v>
      </c>
      <c r="W78" s="107">
        <v>0</v>
      </c>
      <c r="X78" s="107">
        <v>0</v>
      </c>
      <c r="Y78" s="106">
        <v>0</v>
      </c>
      <c r="Z78" s="106">
        <v>0</v>
      </c>
      <c r="AA78" s="106">
        <v>0</v>
      </c>
      <c r="AB78" s="106">
        <v>0</v>
      </c>
      <c r="AC78" s="106">
        <v>0</v>
      </c>
      <c r="AD78" s="106">
        <v>0</v>
      </c>
      <c r="AE78" s="106">
        <v>0</v>
      </c>
      <c r="AF78" s="108">
        <v>0</v>
      </c>
      <c r="AG78" s="108">
        <v>0</v>
      </c>
      <c r="AH78" s="108">
        <v>0</v>
      </c>
      <c r="AI78" s="108">
        <v>0</v>
      </c>
      <c r="AJ78" s="231"/>
      <c r="AK78" s="108">
        <v>0</v>
      </c>
      <c r="AL78" s="230">
        <f t="shared" si="404"/>
        <v>0</v>
      </c>
      <c r="AM78" s="230">
        <f t="shared" si="405"/>
        <v>4</v>
      </c>
      <c r="AN78" s="230">
        <f t="shared" si="406"/>
        <v>4</v>
      </c>
      <c r="AO78" s="109">
        <f t="shared" si="407"/>
        <v>0</v>
      </c>
      <c r="AP78" s="110">
        <f t="shared" si="408"/>
        <v>0</v>
      </c>
      <c r="AQ78" s="110">
        <f t="shared" si="409"/>
        <v>0</v>
      </c>
      <c r="AR78" s="110">
        <f t="shared" si="410"/>
        <v>0</v>
      </c>
      <c r="AS78" s="110">
        <f t="shared" si="411"/>
        <v>0</v>
      </c>
      <c r="AT78" s="110">
        <f t="shared" si="412"/>
        <v>0</v>
      </c>
      <c r="AU78" s="110">
        <f t="shared" si="413"/>
        <v>0</v>
      </c>
      <c r="AV78" s="110">
        <f t="shared" si="414"/>
        <v>0</v>
      </c>
      <c r="AW78" s="110">
        <f t="shared" si="415"/>
        <v>0</v>
      </c>
      <c r="AX78" s="110">
        <f t="shared" si="416"/>
        <v>0</v>
      </c>
      <c r="AY78" s="110">
        <f t="shared" si="417"/>
        <v>0</v>
      </c>
      <c r="AZ78" s="110">
        <f t="shared" si="418"/>
        <v>0</v>
      </c>
      <c r="BA78" s="110">
        <f t="shared" si="419"/>
        <v>0</v>
      </c>
      <c r="BB78" s="110">
        <f t="shared" si="420"/>
        <v>0</v>
      </c>
      <c r="BC78" s="110">
        <f t="shared" si="421"/>
        <v>0</v>
      </c>
      <c r="BD78" s="110">
        <f t="shared" si="422"/>
        <v>0</v>
      </c>
      <c r="BE78" s="110">
        <f t="shared" si="423"/>
        <v>0</v>
      </c>
      <c r="BF78" s="110">
        <f t="shared" si="424"/>
        <v>0</v>
      </c>
      <c r="BG78" s="110">
        <f t="shared" si="425"/>
        <v>0</v>
      </c>
      <c r="BH78" s="110">
        <f t="shared" si="426"/>
        <v>0</v>
      </c>
      <c r="BI78" s="110">
        <f t="shared" si="427"/>
        <v>0</v>
      </c>
      <c r="BJ78" s="110">
        <f t="shared" si="428"/>
        <v>0</v>
      </c>
      <c r="BK78" s="110">
        <f t="shared" si="429"/>
        <v>0</v>
      </c>
      <c r="BL78" s="110">
        <f t="shared" si="430"/>
        <v>0</v>
      </c>
      <c r="BM78" s="110">
        <f t="shared" si="431"/>
        <v>0</v>
      </c>
      <c r="BN78" s="110">
        <f t="shared" si="432"/>
        <v>0</v>
      </c>
      <c r="BO78" s="110">
        <f t="shared" si="433"/>
        <v>0</v>
      </c>
      <c r="BP78" s="110">
        <f t="shared" si="434"/>
        <v>0</v>
      </c>
      <c r="BQ78" s="110">
        <f t="shared" si="435"/>
        <v>0</v>
      </c>
      <c r="BR78" s="110">
        <f t="shared" si="436"/>
        <v>0</v>
      </c>
      <c r="BS78" s="110">
        <f t="shared" si="437"/>
        <v>197.1</v>
      </c>
      <c r="BT78" s="110">
        <f t="shared" si="438"/>
        <v>185.8</v>
      </c>
      <c r="BU78" s="110">
        <f t="shared" si="439"/>
        <v>118.2</v>
      </c>
      <c r="BV78" s="110">
        <f t="shared" si="440"/>
        <v>67.599999999999994</v>
      </c>
      <c r="BW78" s="110">
        <f t="shared" si="441"/>
        <v>11.3</v>
      </c>
      <c r="BX78" s="110"/>
      <c r="BY78" s="110">
        <f t="shared" si="442"/>
        <v>0</v>
      </c>
      <c r="BZ78" s="110">
        <f t="shared" si="443"/>
        <v>0</v>
      </c>
      <c r="CA78" s="110">
        <f t="shared" si="444"/>
        <v>0</v>
      </c>
      <c r="CB78" s="110">
        <f t="shared" si="445"/>
        <v>0</v>
      </c>
      <c r="CC78" s="110">
        <f t="shared" si="446"/>
        <v>0</v>
      </c>
      <c r="CD78" s="110">
        <f t="shared" si="447"/>
        <v>0</v>
      </c>
      <c r="CE78" s="110">
        <f t="shared" si="448"/>
        <v>0</v>
      </c>
      <c r="CF78" s="110">
        <f t="shared" si="449"/>
        <v>0</v>
      </c>
      <c r="CG78" s="110">
        <f t="shared" si="450"/>
        <v>0</v>
      </c>
      <c r="CH78" s="229">
        <f t="shared" si="451"/>
        <v>0</v>
      </c>
      <c r="CI78" s="110">
        <f t="shared" si="452"/>
        <v>0</v>
      </c>
      <c r="CJ78" s="110">
        <f t="shared" si="453"/>
        <v>0</v>
      </c>
      <c r="CK78" s="110">
        <f t="shared" si="454"/>
        <v>0</v>
      </c>
      <c r="CL78" s="110">
        <f t="shared" si="455"/>
        <v>0</v>
      </c>
      <c r="CM78" s="229">
        <f t="shared" si="456"/>
        <v>0</v>
      </c>
      <c r="CN78" s="110">
        <f t="shared" si="457"/>
        <v>0</v>
      </c>
      <c r="CO78" s="110">
        <f t="shared" si="458"/>
        <v>0</v>
      </c>
      <c r="CP78" s="110">
        <f t="shared" si="459"/>
        <v>0</v>
      </c>
      <c r="CQ78" s="110">
        <f t="shared" si="460"/>
        <v>0</v>
      </c>
      <c r="CR78" s="229">
        <f t="shared" si="461"/>
        <v>0</v>
      </c>
      <c r="CS78" s="110">
        <f t="shared" si="462"/>
        <v>0</v>
      </c>
      <c r="CT78" s="110">
        <f t="shared" si="463"/>
        <v>0</v>
      </c>
      <c r="CU78" s="110">
        <f t="shared" si="464"/>
        <v>0</v>
      </c>
      <c r="CV78" s="110">
        <f t="shared" si="465"/>
        <v>0</v>
      </c>
      <c r="CW78" s="229">
        <f t="shared" si="466"/>
        <v>0</v>
      </c>
      <c r="CX78" s="110">
        <f t="shared" si="467"/>
        <v>0</v>
      </c>
      <c r="CY78" s="110">
        <f t="shared" si="468"/>
        <v>0</v>
      </c>
      <c r="CZ78" s="110">
        <f t="shared" si="469"/>
        <v>0</v>
      </c>
      <c r="DA78" s="110">
        <f t="shared" si="470"/>
        <v>0</v>
      </c>
      <c r="DB78" s="110">
        <f t="shared" si="471"/>
        <v>0</v>
      </c>
      <c r="DC78" s="110">
        <f t="shared" si="472"/>
        <v>0</v>
      </c>
      <c r="DD78" s="110">
        <f t="shared" si="473"/>
        <v>0</v>
      </c>
      <c r="DE78" s="110">
        <f t="shared" si="474"/>
        <v>0</v>
      </c>
      <c r="DF78" s="110">
        <f t="shared" si="475"/>
        <v>0</v>
      </c>
      <c r="DG78" s="110">
        <f t="shared" si="476"/>
        <v>0</v>
      </c>
      <c r="DH78" s="110">
        <f t="shared" si="477"/>
        <v>0</v>
      </c>
      <c r="DI78" s="110">
        <f t="shared" si="478"/>
        <v>0</v>
      </c>
      <c r="DJ78" s="110">
        <f t="shared" si="479"/>
        <v>0</v>
      </c>
      <c r="DK78" s="110">
        <f t="shared" si="480"/>
        <v>0</v>
      </c>
      <c r="DL78" s="110">
        <f t="shared" si="481"/>
        <v>0</v>
      </c>
      <c r="DM78" s="110">
        <f t="shared" si="482"/>
        <v>0</v>
      </c>
      <c r="DN78" s="110">
        <f t="shared" si="483"/>
        <v>0</v>
      </c>
      <c r="DO78" s="110">
        <f t="shared" si="484"/>
        <v>0</v>
      </c>
      <c r="DP78" s="110">
        <f t="shared" si="485"/>
        <v>0</v>
      </c>
      <c r="DQ78" s="110">
        <f t="shared" si="486"/>
        <v>0</v>
      </c>
      <c r="DR78" s="110">
        <f t="shared" si="487"/>
        <v>0</v>
      </c>
      <c r="DS78" s="110">
        <f t="shared" si="488"/>
        <v>0</v>
      </c>
      <c r="DT78" s="110">
        <f t="shared" si="489"/>
        <v>0</v>
      </c>
      <c r="DU78" s="110">
        <f t="shared" si="490"/>
        <v>0</v>
      </c>
      <c r="DV78" s="110">
        <f t="shared" si="491"/>
        <v>0</v>
      </c>
      <c r="DW78" s="111">
        <f t="shared" si="492"/>
        <v>0</v>
      </c>
      <c r="DX78" s="112">
        <f t="shared" si="493"/>
        <v>0</v>
      </c>
      <c r="DY78" s="110">
        <f t="shared" si="494"/>
        <v>0</v>
      </c>
      <c r="DZ78" s="110">
        <f t="shared" si="495"/>
        <v>0</v>
      </c>
      <c r="EA78" s="112">
        <f t="shared" si="496"/>
        <v>0</v>
      </c>
      <c r="EB78" s="112">
        <f t="shared" si="497"/>
        <v>0</v>
      </c>
      <c r="EC78" s="112">
        <f t="shared" si="498"/>
        <v>0</v>
      </c>
      <c r="ED78" s="110">
        <f t="shared" si="499"/>
        <v>0</v>
      </c>
      <c r="EE78" s="110">
        <f t="shared" si="500"/>
        <v>0</v>
      </c>
      <c r="EF78" s="112">
        <f t="shared" si="501"/>
        <v>0</v>
      </c>
      <c r="EG78" s="112">
        <f t="shared" si="502"/>
        <v>0</v>
      </c>
      <c r="EH78" s="112">
        <f t="shared" si="503"/>
        <v>0</v>
      </c>
      <c r="EI78" s="110">
        <f t="shared" si="504"/>
        <v>0</v>
      </c>
      <c r="EJ78" s="110">
        <f t="shared" si="505"/>
        <v>0</v>
      </c>
      <c r="EK78" s="112">
        <f t="shared" si="506"/>
        <v>0</v>
      </c>
      <c r="EL78" s="112">
        <f t="shared" si="507"/>
        <v>0</v>
      </c>
      <c r="EM78" s="112">
        <f t="shared" si="508"/>
        <v>0</v>
      </c>
      <c r="EN78" s="110">
        <f t="shared" si="509"/>
        <v>0</v>
      </c>
      <c r="EO78" s="110">
        <f t="shared" si="510"/>
        <v>0</v>
      </c>
      <c r="EP78" s="112">
        <f t="shared" si="511"/>
        <v>0</v>
      </c>
      <c r="EQ78" s="112">
        <f t="shared" si="512"/>
        <v>0</v>
      </c>
      <c r="ER78" s="112">
        <f t="shared" si="513"/>
        <v>0</v>
      </c>
      <c r="ES78" s="110">
        <f t="shared" si="514"/>
        <v>0</v>
      </c>
      <c r="ET78" s="110">
        <f t="shared" si="515"/>
        <v>0</v>
      </c>
      <c r="EU78" s="112">
        <f t="shared" si="516"/>
        <v>0</v>
      </c>
      <c r="EV78" s="112">
        <f t="shared" si="517"/>
        <v>0</v>
      </c>
      <c r="EW78" s="112">
        <f t="shared" si="518"/>
        <v>0</v>
      </c>
      <c r="EX78" s="110">
        <f t="shared" si="519"/>
        <v>0</v>
      </c>
      <c r="EY78" s="110">
        <f t="shared" si="520"/>
        <v>0</v>
      </c>
      <c r="EZ78" s="112">
        <f t="shared" si="521"/>
        <v>0</v>
      </c>
      <c r="FA78" s="112">
        <f t="shared" si="522"/>
        <v>0</v>
      </c>
      <c r="FB78" s="112">
        <f t="shared" si="523"/>
        <v>0</v>
      </c>
      <c r="FC78" s="110">
        <f t="shared" si="524"/>
        <v>0</v>
      </c>
      <c r="FD78" s="110">
        <f t="shared" si="525"/>
        <v>0</v>
      </c>
      <c r="FE78" s="112">
        <f t="shared" si="526"/>
        <v>0</v>
      </c>
      <c r="FF78" s="112">
        <f t="shared" si="527"/>
        <v>0</v>
      </c>
      <c r="FG78" s="112">
        <f t="shared" si="528"/>
        <v>0</v>
      </c>
      <c r="FH78" s="110">
        <f t="shared" si="529"/>
        <v>0</v>
      </c>
      <c r="FI78" s="110">
        <f t="shared" si="530"/>
        <v>0</v>
      </c>
      <c r="FJ78" s="113">
        <f t="shared" si="531"/>
        <v>0</v>
      </c>
      <c r="FK78" s="228">
        <f t="shared" si="532"/>
        <v>0</v>
      </c>
      <c r="FL78" s="110">
        <f t="shared" si="533"/>
        <v>0</v>
      </c>
      <c r="FM78" s="110">
        <f t="shared" si="534"/>
        <v>0</v>
      </c>
      <c r="FN78" s="110">
        <f t="shared" si="535"/>
        <v>0</v>
      </c>
      <c r="FO78" s="110">
        <f t="shared" si="536"/>
        <v>0</v>
      </c>
      <c r="FP78" s="110">
        <f t="shared" si="537"/>
        <v>0</v>
      </c>
      <c r="FQ78" s="110">
        <f t="shared" si="538"/>
        <v>0</v>
      </c>
      <c r="FR78" s="110">
        <f t="shared" si="539"/>
        <v>0</v>
      </c>
      <c r="FS78" s="110">
        <f t="shared" si="540"/>
        <v>0</v>
      </c>
      <c r="FT78" s="110">
        <f t="shared" si="541"/>
        <v>0</v>
      </c>
      <c r="FU78" s="110">
        <f t="shared" si="542"/>
        <v>0</v>
      </c>
      <c r="FV78" s="110">
        <f t="shared" si="543"/>
        <v>0</v>
      </c>
      <c r="FW78" s="110">
        <f t="shared" si="544"/>
        <v>0</v>
      </c>
      <c r="FX78" s="110">
        <f t="shared" si="545"/>
        <v>0</v>
      </c>
      <c r="FY78" s="110">
        <f t="shared" si="546"/>
        <v>0</v>
      </c>
      <c r="FZ78" s="110">
        <f t="shared" si="547"/>
        <v>0</v>
      </c>
      <c r="GA78" s="110">
        <f t="shared" si="548"/>
        <v>0</v>
      </c>
      <c r="GB78" s="110">
        <f t="shared" si="549"/>
        <v>0</v>
      </c>
      <c r="GC78" s="110">
        <f t="shared" si="550"/>
        <v>0</v>
      </c>
      <c r="GD78" s="110">
        <f t="shared" si="551"/>
        <v>0</v>
      </c>
      <c r="GE78" s="110">
        <f t="shared" si="552"/>
        <v>0</v>
      </c>
      <c r="GF78" s="110">
        <f t="shared" si="553"/>
        <v>0</v>
      </c>
      <c r="GG78" s="110">
        <f t="shared" si="554"/>
        <v>0</v>
      </c>
      <c r="GH78" s="110">
        <f t="shared" si="555"/>
        <v>0</v>
      </c>
      <c r="GI78" s="110">
        <f t="shared" si="556"/>
        <v>0</v>
      </c>
      <c r="GJ78" s="110">
        <f t="shared" si="557"/>
        <v>0</v>
      </c>
      <c r="GK78" s="110">
        <f t="shared" si="558"/>
        <v>0</v>
      </c>
      <c r="GL78" s="110">
        <f t="shared" si="559"/>
        <v>0</v>
      </c>
      <c r="GM78" s="110">
        <f t="shared" si="560"/>
        <v>0</v>
      </c>
      <c r="GN78" s="110">
        <f t="shared" si="561"/>
        <v>0</v>
      </c>
      <c r="GO78" s="110">
        <f t="shared" si="562"/>
        <v>0</v>
      </c>
      <c r="GP78" s="110">
        <f t="shared" si="563"/>
        <v>0</v>
      </c>
      <c r="GQ78" s="110">
        <f t="shared" si="564"/>
        <v>0</v>
      </c>
      <c r="GR78" s="110">
        <f t="shared" si="565"/>
        <v>0</v>
      </c>
      <c r="GS78" s="110">
        <f t="shared" si="566"/>
        <v>0</v>
      </c>
      <c r="GT78" s="110">
        <f t="shared" si="567"/>
        <v>0</v>
      </c>
      <c r="GU78" s="110">
        <f t="shared" si="568"/>
        <v>0</v>
      </c>
      <c r="GV78" s="110">
        <f t="shared" si="569"/>
        <v>0</v>
      </c>
      <c r="GW78" s="110">
        <f t="shared" si="570"/>
        <v>0</v>
      </c>
      <c r="GX78" s="110">
        <f t="shared" si="571"/>
        <v>0</v>
      </c>
      <c r="GY78" s="227">
        <f t="shared" si="572"/>
        <v>197.1</v>
      </c>
      <c r="GZ78" s="226">
        <f t="shared" si="573"/>
        <v>185.8</v>
      </c>
      <c r="HA78" s="226">
        <f t="shared" si="574"/>
        <v>118.2</v>
      </c>
      <c r="HB78" s="226">
        <f t="shared" si="575"/>
        <v>67.599999999999994</v>
      </c>
      <c r="HC78" s="226">
        <f t="shared" si="576"/>
        <v>36.4</v>
      </c>
      <c r="HD78" s="226">
        <f t="shared" si="577"/>
        <v>11.3</v>
      </c>
      <c r="HE78" s="115">
        <v>0</v>
      </c>
      <c r="HF78" s="174">
        <v>0</v>
      </c>
      <c r="HG78" s="225">
        <f t="shared" si="578"/>
        <v>0</v>
      </c>
      <c r="HH78" s="222"/>
      <c r="HI78" s="224">
        <v>0</v>
      </c>
      <c r="HJ78" s="221">
        <f t="shared" si="579"/>
        <v>197.1</v>
      </c>
      <c r="HK78" s="221">
        <f t="shared" si="580"/>
        <v>197.1</v>
      </c>
      <c r="HL78" s="223">
        <f t="shared" si="581"/>
        <v>118.2</v>
      </c>
      <c r="HM78" s="221">
        <f t="shared" si="582"/>
        <v>90.8</v>
      </c>
      <c r="HN78" s="222"/>
      <c r="HO78" s="221"/>
      <c r="HP78" s="114">
        <v>0</v>
      </c>
      <c r="HQ78" s="114">
        <v>0</v>
      </c>
      <c r="HR78" s="114">
        <v>0</v>
      </c>
      <c r="HS78" s="220">
        <f t="shared" si="583"/>
        <v>197.1</v>
      </c>
      <c r="HT78" s="220">
        <f t="shared" si="584"/>
        <v>0</v>
      </c>
      <c r="HU78" s="220">
        <f t="shared" si="585"/>
        <v>197.1</v>
      </c>
      <c r="HV78" s="210">
        <f t="shared" si="586"/>
        <v>0</v>
      </c>
      <c r="HW78" s="208"/>
      <c r="HX78" s="208"/>
      <c r="HY78" s="208"/>
      <c r="HZ78" s="208"/>
      <c r="IA78" s="208"/>
      <c r="IB78" s="208"/>
    </row>
    <row r="79" spans="1:236">
      <c r="A79" s="105" t="s">
        <v>139</v>
      </c>
      <c r="B79" s="237">
        <v>0</v>
      </c>
      <c r="C79" s="236">
        <f>4</f>
        <v>4</v>
      </c>
      <c r="D79" s="232">
        <v>0</v>
      </c>
      <c r="E79" s="232">
        <v>0</v>
      </c>
      <c r="F79" s="233">
        <v>0</v>
      </c>
      <c r="G79" s="235">
        <v>0</v>
      </c>
      <c r="H79" s="233"/>
      <c r="I79" s="234">
        <v>0</v>
      </c>
      <c r="J79" s="233">
        <f t="shared" si="403"/>
        <v>1</v>
      </c>
      <c r="K79" s="106">
        <v>0</v>
      </c>
      <c r="L79" s="231"/>
      <c r="M79" s="231"/>
      <c r="N79" s="231"/>
      <c r="O79" s="232">
        <v>0</v>
      </c>
      <c r="P79" s="106">
        <v>0</v>
      </c>
      <c r="Q79" s="231"/>
      <c r="R79" s="106">
        <v>0</v>
      </c>
      <c r="S79" s="231"/>
      <c r="T79" s="106">
        <v>0</v>
      </c>
      <c r="U79" s="231"/>
      <c r="V79" s="107">
        <v>0</v>
      </c>
      <c r="W79" s="107">
        <v>0</v>
      </c>
      <c r="X79" s="107">
        <v>0</v>
      </c>
      <c r="Y79" s="106">
        <v>0</v>
      </c>
      <c r="Z79" s="106">
        <v>0</v>
      </c>
      <c r="AA79" s="106">
        <v>0</v>
      </c>
      <c r="AB79" s="106">
        <v>0</v>
      </c>
      <c r="AC79" s="106">
        <v>0</v>
      </c>
      <c r="AD79" s="106">
        <v>0</v>
      </c>
      <c r="AE79" s="106">
        <v>0</v>
      </c>
      <c r="AF79" s="108">
        <v>0</v>
      </c>
      <c r="AG79" s="108">
        <v>0</v>
      </c>
      <c r="AH79" s="108">
        <v>0</v>
      </c>
      <c r="AI79" s="108">
        <v>0</v>
      </c>
      <c r="AJ79" s="231"/>
      <c r="AK79" s="108">
        <v>0</v>
      </c>
      <c r="AL79" s="230">
        <f t="shared" si="404"/>
        <v>0</v>
      </c>
      <c r="AM79" s="230">
        <f t="shared" si="405"/>
        <v>1</v>
      </c>
      <c r="AN79" s="230">
        <f t="shared" si="406"/>
        <v>1</v>
      </c>
      <c r="AO79" s="109">
        <f t="shared" si="407"/>
        <v>0</v>
      </c>
      <c r="AP79" s="110">
        <f t="shared" si="408"/>
        <v>0</v>
      </c>
      <c r="AQ79" s="110">
        <f t="shared" si="409"/>
        <v>0</v>
      </c>
      <c r="AR79" s="110">
        <f t="shared" si="410"/>
        <v>0</v>
      </c>
      <c r="AS79" s="110">
        <f t="shared" si="411"/>
        <v>0</v>
      </c>
      <c r="AT79" s="110">
        <f t="shared" si="412"/>
        <v>0</v>
      </c>
      <c r="AU79" s="110">
        <f t="shared" si="413"/>
        <v>0</v>
      </c>
      <c r="AV79" s="110">
        <f t="shared" si="414"/>
        <v>0</v>
      </c>
      <c r="AW79" s="110">
        <f t="shared" si="415"/>
        <v>0</v>
      </c>
      <c r="AX79" s="110">
        <f t="shared" si="416"/>
        <v>0</v>
      </c>
      <c r="AY79" s="110">
        <f t="shared" si="417"/>
        <v>0</v>
      </c>
      <c r="AZ79" s="110">
        <f t="shared" si="418"/>
        <v>0</v>
      </c>
      <c r="BA79" s="110">
        <f t="shared" si="419"/>
        <v>0</v>
      </c>
      <c r="BB79" s="110">
        <f t="shared" si="420"/>
        <v>0</v>
      </c>
      <c r="BC79" s="110">
        <f t="shared" si="421"/>
        <v>0</v>
      </c>
      <c r="BD79" s="110">
        <f t="shared" si="422"/>
        <v>0</v>
      </c>
      <c r="BE79" s="110">
        <f t="shared" si="423"/>
        <v>0</v>
      </c>
      <c r="BF79" s="110">
        <f t="shared" si="424"/>
        <v>0</v>
      </c>
      <c r="BG79" s="110">
        <f t="shared" si="425"/>
        <v>0</v>
      </c>
      <c r="BH79" s="110">
        <f t="shared" si="426"/>
        <v>0</v>
      </c>
      <c r="BI79" s="110">
        <f t="shared" si="427"/>
        <v>0</v>
      </c>
      <c r="BJ79" s="110">
        <f t="shared" si="428"/>
        <v>0</v>
      </c>
      <c r="BK79" s="110">
        <f t="shared" si="429"/>
        <v>0</v>
      </c>
      <c r="BL79" s="110">
        <f t="shared" si="430"/>
        <v>0</v>
      </c>
      <c r="BM79" s="110">
        <f t="shared" si="431"/>
        <v>0</v>
      </c>
      <c r="BN79" s="110">
        <f t="shared" si="432"/>
        <v>0</v>
      </c>
      <c r="BO79" s="110">
        <f t="shared" si="433"/>
        <v>0</v>
      </c>
      <c r="BP79" s="110">
        <f t="shared" si="434"/>
        <v>0</v>
      </c>
      <c r="BQ79" s="110">
        <f t="shared" si="435"/>
        <v>0</v>
      </c>
      <c r="BR79" s="110">
        <f t="shared" si="436"/>
        <v>0</v>
      </c>
      <c r="BS79" s="110">
        <f t="shared" si="437"/>
        <v>49.3</v>
      </c>
      <c r="BT79" s="110">
        <f t="shared" si="438"/>
        <v>46.5</v>
      </c>
      <c r="BU79" s="110">
        <f t="shared" si="439"/>
        <v>29.5</v>
      </c>
      <c r="BV79" s="110">
        <f t="shared" si="440"/>
        <v>17</v>
      </c>
      <c r="BW79" s="110">
        <f t="shared" si="441"/>
        <v>2.8</v>
      </c>
      <c r="BX79" s="110"/>
      <c r="BY79" s="110">
        <f t="shared" si="442"/>
        <v>0</v>
      </c>
      <c r="BZ79" s="110">
        <f t="shared" si="443"/>
        <v>0</v>
      </c>
      <c r="CA79" s="110">
        <f t="shared" si="444"/>
        <v>0</v>
      </c>
      <c r="CB79" s="110">
        <f t="shared" si="445"/>
        <v>0</v>
      </c>
      <c r="CC79" s="110">
        <f t="shared" si="446"/>
        <v>0</v>
      </c>
      <c r="CD79" s="110">
        <f t="shared" si="447"/>
        <v>0</v>
      </c>
      <c r="CE79" s="110">
        <f t="shared" si="448"/>
        <v>0</v>
      </c>
      <c r="CF79" s="110">
        <f t="shared" si="449"/>
        <v>0</v>
      </c>
      <c r="CG79" s="110">
        <f t="shared" si="450"/>
        <v>0</v>
      </c>
      <c r="CH79" s="229">
        <f t="shared" si="451"/>
        <v>0</v>
      </c>
      <c r="CI79" s="110">
        <f t="shared" si="452"/>
        <v>0</v>
      </c>
      <c r="CJ79" s="110">
        <f t="shared" si="453"/>
        <v>0</v>
      </c>
      <c r="CK79" s="110">
        <f t="shared" si="454"/>
        <v>0</v>
      </c>
      <c r="CL79" s="110">
        <f t="shared" si="455"/>
        <v>0</v>
      </c>
      <c r="CM79" s="229">
        <f t="shared" si="456"/>
        <v>0</v>
      </c>
      <c r="CN79" s="110">
        <f t="shared" si="457"/>
        <v>0</v>
      </c>
      <c r="CO79" s="110">
        <f t="shared" si="458"/>
        <v>0</v>
      </c>
      <c r="CP79" s="110">
        <f t="shared" si="459"/>
        <v>0</v>
      </c>
      <c r="CQ79" s="110">
        <f t="shared" si="460"/>
        <v>0</v>
      </c>
      <c r="CR79" s="229">
        <f t="shared" si="461"/>
        <v>0</v>
      </c>
      <c r="CS79" s="110">
        <f t="shared" si="462"/>
        <v>0</v>
      </c>
      <c r="CT79" s="110">
        <f t="shared" si="463"/>
        <v>0</v>
      </c>
      <c r="CU79" s="110">
        <f t="shared" si="464"/>
        <v>0</v>
      </c>
      <c r="CV79" s="110">
        <f t="shared" si="465"/>
        <v>0</v>
      </c>
      <c r="CW79" s="229">
        <f t="shared" si="466"/>
        <v>0</v>
      </c>
      <c r="CX79" s="110">
        <f t="shared" si="467"/>
        <v>0</v>
      </c>
      <c r="CY79" s="110">
        <f t="shared" si="468"/>
        <v>0</v>
      </c>
      <c r="CZ79" s="110">
        <f t="shared" si="469"/>
        <v>0</v>
      </c>
      <c r="DA79" s="110">
        <f t="shared" si="470"/>
        <v>0</v>
      </c>
      <c r="DB79" s="110">
        <f t="shared" si="471"/>
        <v>0</v>
      </c>
      <c r="DC79" s="110">
        <f t="shared" si="472"/>
        <v>0</v>
      </c>
      <c r="DD79" s="110">
        <f t="shared" si="473"/>
        <v>0</v>
      </c>
      <c r="DE79" s="110">
        <f t="shared" si="474"/>
        <v>0</v>
      </c>
      <c r="DF79" s="110">
        <f t="shared" si="475"/>
        <v>0</v>
      </c>
      <c r="DG79" s="110">
        <f t="shared" si="476"/>
        <v>0</v>
      </c>
      <c r="DH79" s="110">
        <f t="shared" si="477"/>
        <v>0</v>
      </c>
      <c r="DI79" s="110">
        <f t="shared" si="478"/>
        <v>0</v>
      </c>
      <c r="DJ79" s="110">
        <f t="shared" si="479"/>
        <v>0</v>
      </c>
      <c r="DK79" s="110">
        <f t="shared" si="480"/>
        <v>0</v>
      </c>
      <c r="DL79" s="110">
        <f t="shared" si="481"/>
        <v>0</v>
      </c>
      <c r="DM79" s="110">
        <f t="shared" si="482"/>
        <v>0</v>
      </c>
      <c r="DN79" s="110">
        <f t="shared" si="483"/>
        <v>0</v>
      </c>
      <c r="DO79" s="110">
        <f t="shared" si="484"/>
        <v>0</v>
      </c>
      <c r="DP79" s="110">
        <f t="shared" si="485"/>
        <v>0</v>
      </c>
      <c r="DQ79" s="110">
        <f t="shared" si="486"/>
        <v>0</v>
      </c>
      <c r="DR79" s="110">
        <f t="shared" si="487"/>
        <v>0</v>
      </c>
      <c r="DS79" s="110">
        <f t="shared" si="488"/>
        <v>0</v>
      </c>
      <c r="DT79" s="110">
        <f t="shared" si="489"/>
        <v>0</v>
      </c>
      <c r="DU79" s="110">
        <f t="shared" si="490"/>
        <v>0</v>
      </c>
      <c r="DV79" s="110">
        <f t="shared" si="491"/>
        <v>0</v>
      </c>
      <c r="DW79" s="111">
        <f t="shared" si="492"/>
        <v>0</v>
      </c>
      <c r="DX79" s="112">
        <f t="shared" si="493"/>
        <v>0</v>
      </c>
      <c r="DY79" s="110">
        <f t="shared" si="494"/>
        <v>0</v>
      </c>
      <c r="DZ79" s="110">
        <f t="shared" si="495"/>
        <v>0</v>
      </c>
      <c r="EA79" s="112">
        <f t="shared" si="496"/>
        <v>0</v>
      </c>
      <c r="EB79" s="112">
        <f t="shared" si="497"/>
        <v>0</v>
      </c>
      <c r="EC79" s="112">
        <f t="shared" si="498"/>
        <v>0</v>
      </c>
      <c r="ED79" s="110">
        <f t="shared" si="499"/>
        <v>0</v>
      </c>
      <c r="EE79" s="110">
        <f t="shared" si="500"/>
        <v>0</v>
      </c>
      <c r="EF79" s="112">
        <f t="shared" si="501"/>
        <v>0</v>
      </c>
      <c r="EG79" s="112">
        <f t="shared" si="502"/>
        <v>0</v>
      </c>
      <c r="EH79" s="112">
        <f t="shared" si="503"/>
        <v>0</v>
      </c>
      <c r="EI79" s="110">
        <f t="shared" si="504"/>
        <v>0</v>
      </c>
      <c r="EJ79" s="110">
        <f t="shared" si="505"/>
        <v>0</v>
      </c>
      <c r="EK79" s="112">
        <f t="shared" si="506"/>
        <v>0</v>
      </c>
      <c r="EL79" s="112">
        <f t="shared" si="507"/>
        <v>0</v>
      </c>
      <c r="EM79" s="112">
        <f t="shared" si="508"/>
        <v>0</v>
      </c>
      <c r="EN79" s="110">
        <f t="shared" si="509"/>
        <v>0</v>
      </c>
      <c r="EO79" s="110">
        <f t="shared" si="510"/>
        <v>0</v>
      </c>
      <c r="EP79" s="112">
        <f t="shared" si="511"/>
        <v>0</v>
      </c>
      <c r="EQ79" s="112">
        <f t="shared" si="512"/>
        <v>0</v>
      </c>
      <c r="ER79" s="112">
        <f t="shared" si="513"/>
        <v>0</v>
      </c>
      <c r="ES79" s="110">
        <f t="shared" si="514"/>
        <v>0</v>
      </c>
      <c r="ET79" s="110">
        <f t="shared" si="515"/>
        <v>0</v>
      </c>
      <c r="EU79" s="112">
        <f t="shared" si="516"/>
        <v>0</v>
      </c>
      <c r="EV79" s="112">
        <f t="shared" si="517"/>
        <v>0</v>
      </c>
      <c r="EW79" s="112">
        <f t="shared" si="518"/>
        <v>0</v>
      </c>
      <c r="EX79" s="110">
        <f t="shared" si="519"/>
        <v>0</v>
      </c>
      <c r="EY79" s="110">
        <f t="shared" si="520"/>
        <v>0</v>
      </c>
      <c r="EZ79" s="112">
        <f t="shared" si="521"/>
        <v>0</v>
      </c>
      <c r="FA79" s="112">
        <f t="shared" si="522"/>
        <v>0</v>
      </c>
      <c r="FB79" s="112">
        <f t="shared" si="523"/>
        <v>0</v>
      </c>
      <c r="FC79" s="110">
        <f t="shared" si="524"/>
        <v>0</v>
      </c>
      <c r="FD79" s="110">
        <f t="shared" si="525"/>
        <v>0</v>
      </c>
      <c r="FE79" s="112">
        <f t="shared" si="526"/>
        <v>0</v>
      </c>
      <c r="FF79" s="112">
        <f t="shared" si="527"/>
        <v>0</v>
      </c>
      <c r="FG79" s="112">
        <f t="shared" si="528"/>
        <v>0</v>
      </c>
      <c r="FH79" s="110">
        <f t="shared" si="529"/>
        <v>0</v>
      </c>
      <c r="FI79" s="110">
        <f t="shared" si="530"/>
        <v>0</v>
      </c>
      <c r="FJ79" s="113">
        <f t="shared" si="531"/>
        <v>0</v>
      </c>
      <c r="FK79" s="228">
        <f t="shared" si="532"/>
        <v>0</v>
      </c>
      <c r="FL79" s="110">
        <f t="shared" si="533"/>
        <v>0</v>
      </c>
      <c r="FM79" s="110">
        <f t="shared" si="534"/>
        <v>0</v>
      </c>
      <c r="FN79" s="110">
        <f t="shared" si="535"/>
        <v>0</v>
      </c>
      <c r="FO79" s="110">
        <f t="shared" si="536"/>
        <v>0</v>
      </c>
      <c r="FP79" s="110">
        <f t="shared" si="537"/>
        <v>0</v>
      </c>
      <c r="FQ79" s="110">
        <f t="shared" si="538"/>
        <v>0</v>
      </c>
      <c r="FR79" s="110">
        <f t="shared" si="539"/>
        <v>0</v>
      </c>
      <c r="FS79" s="110">
        <f t="shared" si="540"/>
        <v>0</v>
      </c>
      <c r="FT79" s="110">
        <f t="shared" si="541"/>
        <v>0</v>
      </c>
      <c r="FU79" s="110">
        <f t="shared" si="542"/>
        <v>0</v>
      </c>
      <c r="FV79" s="110">
        <f t="shared" si="543"/>
        <v>0</v>
      </c>
      <c r="FW79" s="110">
        <f t="shared" si="544"/>
        <v>0</v>
      </c>
      <c r="FX79" s="110">
        <f t="shared" si="545"/>
        <v>0</v>
      </c>
      <c r="FY79" s="110">
        <f t="shared" si="546"/>
        <v>0</v>
      </c>
      <c r="FZ79" s="110">
        <f t="shared" si="547"/>
        <v>0</v>
      </c>
      <c r="GA79" s="110">
        <f t="shared" si="548"/>
        <v>0</v>
      </c>
      <c r="GB79" s="110">
        <f t="shared" si="549"/>
        <v>0</v>
      </c>
      <c r="GC79" s="110">
        <f t="shared" si="550"/>
        <v>0</v>
      </c>
      <c r="GD79" s="110">
        <f t="shared" si="551"/>
        <v>0</v>
      </c>
      <c r="GE79" s="110">
        <f t="shared" si="552"/>
        <v>0</v>
      </c>
      <c r="GF79" s="110">
        <f t="shared" si="553"/>
        <v>0</v>
      </c>
      <c r="GG79" s="110">
        <f t="shared" si="554"/>
        <v>0</v>
      </c>
      <c r="GH79" s="110">
        <f t="shared" si="555"/>
        <v>0</v>
      </c>
      <c r="GI79" s="110">
        <f t="shared" si="556"/>
        <v>0</v>
      </c>
      <c r="GJ79" s="110">
        <f t="shared" si="557"/>
        <v>0</v>
      </c>
      <c r="GK79" s="110">
        <f t="shared" si="558"/>
        <v>0</v>
      </c>
      <c r="GL79" s="110">
        <f t="shared" si="559"/>
        <v>0</v>
      </c>
      <c r="GM79" s="110">
        <f t="shared" si="560"/>
        <v>0</v>
      </c>
      <c r="GN79" s="110">
        <f t="shared" si="561"/>
        <v>0</v>
      </c>
      <c r="GO79" s="110">
        <f t="shared" si="562"/>
        <v>0</v>
      </c>
      <c r="GP79" s="110">
        <f t="shared" si="563"/>
        <v>0</v>
      </c>
      <c r="GQ79" s="110">
        <f t="shared" si="564"/>
        <v>0</v>
      </c>
      <c r="GR79" s="110">
        <f t="shared" si="565"/>
        <v>0</v>
      </c>
      <c r="GS79" s="110">
        <f t="shared" si="566"/>
        <v>0</v>
      </c>
      <c r="GT79" s="110">
        <f t="shared" si="567"/>
        <v>0</v>
      </c>
      <c r="GU79" s="110">
        <f t="shared" si="568"/>
        <v>0</v>
      </c>
      <c r="GV79" s="110">
        <f t="shared" si="569"/>
        <v>0</v>
      </c>
      <c r="GW79" s="110">
        <f t="shared" si="570"/>
        <v>0</v>
      </c>
      <c r="GX79" s="110">
        <f t="shared" si="571"/>
        <v>0</v>
      </c>
      <c r="GY79" s="227">
        <f t="shared" si="572"/>
        <v>49.3</v>
      </c>
      <c r="GZ79" s="226">
        <f t="shared" si="573"/>
        <v>46.5</v>
      </c>
      <c r="HA79" s="226">
        <f t="shared" si="574"/>
        <v>29.5</v>
      </c>
      <c r="HB79" s="226">
        <f t="shared" si="575"/>
        <v>17</v>
      </c>
      <c r="HC79" s="226">
        <f t="shared" si="576"/>
        <v>36.6</v>
      </c>
      <c r="HD79" s="226">
        <f t="shared" si="577"/>
        <v>2.8</v>
      </c>
      <c r="HE79" s="115">
        <v>0</v>
      </c>
      <c r="HF79" s="174">
        <v>0</v>
      </c>
      <c r="HG79" s="225">
        <f t="shared" si="578"/>
        <v>0</v>
      </c>
      <c r="HH79" s="222"/>
      <c r="HI79" s="224">
        <v>0</v>
      </c>
      <c r="HJ79" s="221">
        <f t="shared" si="579"/>
        <v>49.3</v>
      </c>
      <c r="HK79" s="221">
        <f t="shared" si="580"/>
        <v>49.3</v>
      </c>
      <c r="HL79" s="223">
        <f t="shared" si="581"/>
        <v>29.5</v>
      </c>
      <c r="HM79" s="221">
        <f t="shared" si="582"/>
        <v>22.7</v>
      </c>
      <c r="HN79" s="222"/>
      <c r="HO79" s="221"/>
      <c r="HP79" s="114">
        <v>0</v>
      </c>
      <c r="HQ79" s="114">
        <v>0</v>
      </c>
      <c r="HR79" s="114">
        <v>0</v>
      </c>
      <c r="HS79" s="220">
        <f t="shared" si="583"/>
        <v>49.3</v>
      </c>
      <c r="HT79" s="220">
        <f t="shared" si="584"/>
        <v>0</v>
      </c>
      <c r="HU79" s="220">
        <f t="shared" si="585"/>
        <v>49.3</v>
      </c>
      <c r="HV79" s="210">
        <f t="shared" si="586"/>
        <v>0</v>
      </c>
      <c r="HW79" s="208"/>
      <c r="HX79" s="208"/>
      <c r="HY79" s="208"/>
      <c r="HZ79" s="208"/>
      <c r="IA79" s="208"/>
      <c r="IB79" s="208"/>
    </row>
    <row r="80" spans="1:236">
      <c r="A80" s="105" t="s">
        <v>143</v>
      </c>
      <c r="B80" s="237">
        <v>0</v>
      </c>
      <c r="C80" s="236">
        <f>3</f>
        <v>3</v>
      </c>
      <c r="D80" s="232">
        <v>0</v>
      </c>
      <c r="E80" s="232">
        <v>0</v>
      </c>
      <c r="F80" s="233">
        <v>0</v>
      </c>
      <c r="G80" s="235">
        <v>0</v>
      </c>
      <c r="H80" s="233"/>
      <c r="I80" s="234">
        <v>0</v>
      </c>
      <c r="J80" s="233">
        <f t="shared" si="403"/>
        <v>1</v>
      </c>
      <c r="K80" s="106">
        <v>0</v>
      </c>
      <c r="L80" s="231"/>
      <c r="M80" s="231"/>
      <c r="N80" s="231"/>
      <c r="O80" s="232">
        <v>0</v>
      </c>
      <c r="P80" s="106">
        <v>0</v>
      </c>
      <c r="Q80" s="231"/>
      <c r="R80" s="106">
        <v>0</v>
      </c>
      <c r="S80" s="231"/>
      <c r="T80" s="106">
        <v>0</v>
      </c>
      <c r="U80" s="231"/>
      <c r="V80" s="107">
        <v>0</v>
      </c>
      <c r="W80" s="107">
        <v>0</v>
      </c>
      <c r="X80" s="107">
        <v>0</v>
      </c>
      <c r="Y80" s="106">
        <v>0</v>
      </c>
      <c r="Z80" s="106">
        <v>0</v>
      </c>
      <c r="AA80" s="106">
        <v>0</v>
      </c>
      <c r="AB80" s="106">
        <v>0</v>
      </c>
      <c r="AC80" s="106">
        <v>0</v>
      </c>
      <c r="AD80" s="106">
        <v>0</v>
      </c>
      <c r="AE80" s="106">
        <v>0</v>
      </c>
      <c r="AF80" s="108">
        <v>0</v>
      </c>
      <c r="AG80" s="108">
        <v>0</v>
      </c>
      <c r="AH80" s="108">
        <v>0</v>
      </c>
      <c r="AI80" s="108">
        <v>0</v>
      </c>
      <c r="AJ80" s="231"/>
      <c r="AK80" s="108">
        <v>0</v>
      </c>
      <c r="AL80" s="230">
        <f t="shared" si="404"/>
        <v>0</v>
      </c>
      <c r="AM80" s="230">
        <f t="shared" si="405"/>
        <v>1</v>
      </c>
      <c r="AN80" s="230">
        <f t="shared" si="406"/>
        <v>1</v>
      </c>
      <c r="AO80" s="109">
        <f t="shared" si="407"/>
        <v>0</v>
      </c>
      <c r="AP80" s="110">
        <f t="shared" si="408"/>
        <v>0</v>
      </c>
      <c r="AQ80" s="110">
        <f t="shared" si="409"/>
        <v>0</v>
      </c>
      <c r="AR80" s="110">
        <f t="shared" si="410"/>
        <v>0</v>
      </c>
      <c r="AS80" s="110">
        <f t="shared" si="411"/>
        <v>0</v>
      </c>
      <c r="AT80" s="110">
        <f t="shared" si="412"/>
        <v>0</v>
      </c>
      <c r="AU80" s="110">
        <f t="shared" si="413"/>
        <v>0</v>
      </c>
      <c r="AV80" s="110">
        <f t="shared" si="414"/>
        <v>0</v>
      </c>
      <c r="AW80" s="110">
        <f t="shared" si="415"/>
        <v>0</v>
      </c>
      <c r="AX80" s="110">
        <f t="shared" si="416"/>
        <v>0</v>
      </c>
      <c r="AY80" s="110">
        <f t="shared" si="417"/>
        <v>0</v>
      </c>
      <c r="AZ80" s="110">
        <f t="shared" si="418"/>
        <v>0</v>
      </c>
      <c r="BA80" s="110">
        <f t="shared" si="419"/>
        <v>0</v>
      </c>
      <c r="BB80" s="110">
        <f t="shared" si="420"/>
        <v>0</v>
      </c>
      <c r="BC80" s="110">
        <f t="shared" si="421"/>
        <v>0</v>
      </c>
      <c r="BD80" s="110">
        <f t="shared" si="422"/>
        <v>0</v>
      </c>
      <c r="BE80" s="110">
        <f t="shared" si="423"/>
        <v>0</v>
      </c>
      <c r="BF80" s="110">
        <f t="shared" si="424"/>
        <v>0</v>
      </c>
      <c r="BG80" s="110">
        <f t="shared" si="425"/>
        <v>0</v>
      </c>
      <c r="BH80" s="110">
        <f t="shared" si="426"/>
        <v>0</v>
      </c>
      <c r="BI80" s="110">
        <f t="shared" si="427"/>
        <v>0</v>
      </c>
      <c r="BJ80" s="110">
        <f t="shared" si="428"/>
        <v>0</v>
      </c>
      <c r="BK80" s="110">
        <f t="shared" si="429"/>
        <v>0</v>
      </c>
      <c r="BL80" s="110">
        <f t="shared" si="430"/>
        <v>0</v>
      </c>
      <c r="BM80" s="110">
        <f t="shared" si="431"/>
        <v>0</v>
      </c>
      <c r="BN80" s="110">
        <f t="shared" si="432"/>
        <v>0</v>
      </c>
      <c r="BO80" s="110">
        <f t="shared" si="433"/>
        <v>0</v>
      </c>
      <c r="BP80" s="110">
        <f t="shared" si="434"/>
        <v>0</v>
      </c>
      <c r="BQ80" s="110">
        <f t="shared" si="435"/>
        <v>0</v>
      </c>
      <c r="BR80" s="110">
        <f t="shared" si="436"/>
        <v>0</v>
      </c>
      <c r="BS80" s="110">
        <f t="shared" si="437"/>
        <v>49.3</v>
      </c>
      <c r="BT80" s="110">
        <f t="shared" si="438"/>
        <v>46.5</v>
      </c>
      <c r="BU80" s="110">
        <f t="shared" si="439"/>
        <v>29.5</v>
      </c>
      <c r="BV80" s="110">
        <f t="shared" si="440"/>
        <v>17</v>
      </c>
      <c r="BW80" s="110">
        <f t="shared" si="441"/>
        <v>2.8</v>
      </c>
      <c r="BX80" s="110"/>
      <c r="BY80" s="110">
        <f t="shared" si="442"/>
        <v>0</v>
      </c>
      <c r="BZ80" s="110">
        <f t="shared" si="443"/>
        <v>0</v>
      </c>
      <c r="CA80" s="110">
        <f t="shared" si="444"/>
        <v>0</v>
      </c>
      <c r="CB80" s="110">
        <f t="shared" si="445"/>
        <v>0</v>
      </c>
      <c r="CC80" s="110">
        <f t="shared" si="446"/>
        <v>0</v>
      </c>
      <c r="CD80" s="110">
        <f t="shared" si="447"/>
        <v>0</v>
      </c>
      <c r="CE80" s="110">
        <f t="shared" si="448"/>
        <v>0</v>
      </c>
      <c r="CF80" s="110">
        <f t="shared" si="449"/>
        <v>0</v>
      </c>
      <c r="CG80" s="110">
        <f t="shared" si="450"/>
        <v>0</v>
      </c>
      <c r="CH80" s="229">
        <f t="shared" si="451"/>
        <v>0</v>
      </c>
      <c r="CI80" s="110">
        <f t="shared" si="452"/>
        <v>0</v>
      </c>
      <c r="CJ80" s="110">
        <f t="shared" si="453"/>
        <v>0</v>
      </c>
      <c r="CK80" s="110">
        <f t="shared" si="454"/>
        <v>0</v>
      </c>
      <c r="CL80" s="110">
        <f t="shared" si="455"/>
        <v>0</v>
      </c>
      <c r="CM80" s="229">
        <f t="shared" si="456"/>
        <v>0</v>
      </c>
      <c r="CN80" s="110">
        <f t="shared" si="457"/>
        <v>0</v>
      </c>
      <c r="CO80" s="110">
        <f t="shared" si="458"/>
        <v>0</v>
      </c>
      <c r="CP80" s="110">
        <f t="shared" si="459"/>
        <v>0</v>
      </c>
      <c r="CQ80" s="110">
        <f t="shared" si="460"/>
        <v>0</v>
      </c>
      <c r="CR80" s="229">
        <f t="shared" si="461"/>
        <v>0</v>
      </c>
      <c r="CS80" s="110">
        <f t="shared" si="462"/>
        <v>0</v>
      </c>
      <c r="CT80" s="110">
        <f t="shared" si="463"/>
        <v>0</v>
      </c>
      <c r="CU80" s="110">
        <f t="shared" si="464"/>
        <v>0</v>
      </c>
      <c r="CV80" s="110">
        <f t="shared" si="465"/>
        <v>0</v>
      </c>
      <c r="CW80" s="229">
        <f t="shared" si="466"/>
        <v>0</v>
      </c>
      <c r="CX80" s="110">
        <f t="shared" si="467"/>
        <v>0</v>
      </c>
      <c r="CY80" s="110">
        <f t="shared" si="468"/>
        <v>0</v>
      </c>
      <c r="CZ80" s="110">
        <f t="shared" si="469"/>
        <v>0</v>
      </c>
      <c r="DA80" s="110">
        <f t="shared" si="470"/>
        <v>0</v>
      </c>
      <c r="DB80" s="110">
        <f t="shared" si="471"/>
        <v>0</v>
      </c>
      <c r="DC80" s="110">
        <f t="shared" si="472"/>
        <v>0</v>
      </c>
      <c r="DD80" s="110">
        <f t="shared" si="473"/>
        <v>0</v>
      </c>
      <c r="DE80" s="110">
        <f t="shared" si="474"/>
        <v>0</v>
      </c>
      <c r="DF80" s="110">
        <f t="shared" si="475"/>
        <v>0</v>
      </c>
      <c r="DG80" s="110">
        <f t="shared" si="476"/>
        <v>0</v>
      </c>
      <c r="DH80" s="110">
        <f t="shared" si="477"/>
        <v>0</v>
      </c>
      <c r="DI80" s="110">
        <f t="shared" si="478"/>
        <v>0</v>
      </c>
      <c r="DJ80" s="110">
        <f t="shared" si="479"/>
        <v>0</v>
      </c>
      <c r="DK80" s="110">
        <f t="shared" si="480"/>
        <v>0</v>
      </c>
      <c r="DL80" s="110">
        <f t="shared" si="481"/>
        <v>0</v>
      </c>
      <c r="DM80" s="110">
        <f t="shared" si="482"/>
        <v>0</v>
      </c>
      <c r="DN80" s="110">
        <f t="shared" si="483"/>
        <v>0</v>
      </c>
      <c r="DO80" s="110">
        <f t="shared" si="484"/>
        <v>0</v>
      </c>
      <c r="DP80" s="110">
        <f t="shared" si="485"/>
        <v>0</v>
      </c>
      <c r="DQ80" s="110">
        <f t="shared" si="486"/>
        <v>0</v>
      </c>
      <c r="DR80" s="110">
        <f t="shared" si="487"/>
        <v>0</v>
      </c>
      <c r="DS80" s="110">
        <f t="shared" si="488"/>
        <v>0</v>
      </c>
      <c r="DT80" s="110">
        <f t="shared" si="489"/>
        <v>0</v>
      </c>
      <c r="DU80" s="110">
        <f t="shared" si="490"/>
        <v>0</v>
      </c>
      <c r="DV80" s="110">
        <f t="shared" si="491"/>
        <v>0</v>
      </c>
      <c r="DW80" s="111">
        <f t="shared" si="492"/>
        <v>0</v>
      </c>
      <c r="DX80" s="112">
        <f t="shared" si="493"/>
        <v>0</v>
      </c>
      <c r="DY80" s="110">
        <f t="shared" si="494"/>
        <v>0</v>
      </c>
      <c r="DZ80" s="110">
        <f t="shared" si="495"/>
        <v>0</v>
      </c>
      <c r="EA80" s="112">
        <f t="shared" si="496"/>
        <v>0</v>
      </c>
      <c r="EB80" s="112">
        <f t="shared" si="497"/>
        <v>0</v>
      </c>
      <c r="EC80" s="112">
        <f t="shared" si="498"/>
        <v>0</v>
      </c>
      <c r="ED80" s="110">
        <f t="shared" si="499"/>
        <v>0</v>
      </c>
      <c r="EE80" s="110">
        <f t="shared" si="500"/>
        <v>0</v>
      </c>
      <c r="EF80" s="112">
        <f t="shared" si="501"/>
        <v>0</v>
      </c>
      <c r="EG80" s="112">
        <f t="shared" si="502"/>
        <v>0</v>
      </c>
      <c r="EH80" s="112">
        <f t="shared" si="503"/>
        <v>0</v>
      </c>
      <c r="EI80" s="110">
        <f t="shared" si="504"/>
        <v>0</v>
      </c>
      <c r="EJ80" s="110">
        <f t="shared" si="505"/>
        <v>0</v>
      </c>
      <c r="EK80" s="112">
        <f t="shared" si="506"/>
        <v>0</v>
      </c>
      <c r="EL80" s="112">
        <f t="shared" si="507"/>
        <v>0</v>
      </c>
      <c r="EM80" s="112">
        <f t="shared" si="508"/>
        <v>0</v>
      </c>
      <c r="EN80" s="110">
        <f t="shared" si="509"/>
        <v>0</v>
      </c>
      <c r="EO80" s="110">
        <f t="shared" si="510"/>
        <v>0</v>
      </c>
      <c r="EP80" s="112">
        <f t="shared" si="511"/>
        <v>0</v>
      </c>
      <c r="EQ80" s="112">
        <f t="shared" si="512"/>
        <v>0</v>
      </c>
      <c r="ER80" s="112">
        <f t="shared" si="513"/>
        <v>0</v>
      </c>
      <c r="ES80" s="110">
        <f t="shared" si="514"/>
        <v>0</v>
      </c>
      <c r="ET80" s="110">
        <f t="shared" si="515"/>
        <v>0</v>
      </c>
      <c r="EU80" s="112">
        <f t="shared" si="516"/>
        <v>0</v>
      </c>
      <c r="EV80" s="112">
        <f t="shared" si="517"/>
        <v>0</v>
      </c>
      <c r="EW80" s="112">
        <f t="shared" si="518"/>
        <v>0</v>
      </c>
      <c r="EX80" s="110">
        <f t="shared" si="519"/>
        <v>0</v>
      </c>
      <c r="EY80" s="110">
        <f t="shared" si="520"/>
        <v>0</v>
      </c>
      <c r="EZ80" s="112">
        <f t="shared" si="521"/>
        <v>0</v>
      </c>
      <c r="FA80" s="112">
        <f t="shared" si="522"/>
        <v>0</v>
      </c>
      <c r="FB80" s="112">
        <f t="shared" si="523"/>
        <v>0</v>
      </c>
      <c r="FC80" s="110">
        <f t="shared" si="524"/>
        <v>0</v>
      </c>
      <c r="FD80" s="110">
        <f t="shared" si="525"/>
        <v>0</v>
      </c>
      <c r="FE80" s="112">
        <f t="shared" si="526"/>
        <v>0</v>
      </c>
      <c r="FF80" s="112">
        <f t="shared" si="527"/>
        <v>0</v>
      </c>
      <c r="FG80" s="112">
        <f t="shared" si="528"/>
        <v>0</v>
      </c>
      <c r="FH80" s="110">
        <f t="shared" si="529"/>
        <v>0</v>
      </c>
      <c r="FI80" s="110">
        <f t="shared" si="530"/>
        <v>0</v>
      </c>
      <c r="FJ80" s="113">
        <f t="shared" si="531"/>
        <v>0</v>
      </c>
      <c r="FK80" s="228">
        <f t="shared" si="532"/>
        <v>0</v>
      </c>
      <c r="FL80" s="110">
        <f t="shared" si="533"/>
        <v>0</v>
      </c>
      <c r="FM80" s="110">
        <f t="shared" si="534"/>
        <v>0</v>
      </c>
      <c r="FN80" s="110">
        <f t="shared" si="535"/>
        <v>0</v>
      </c>
      <c r="FO80" s="110">
        <f t="shared" si="536"/>
        <v>0</v>
      </c>
      <c r="FP80" s="110">
        <f t="shared" si="537"/>
        <v>0</v>
      </c>
      <c r="FQ80" s="110">
        <f t="shared" si="538"/>
        <v>0</v>
      </c>
      <c r="FR80" s="110">
        <f t="shared" si="539"/>
        <v>0</v>
      </c>
      <c r="FS80" s="110">
        <f t="shared" si="540"/>
        <v>0</v>
      </c>
      <c r="FT80" s="110">
        <f t="shared" si="541"/>
        <v>0</v>
      </c>
      <c r="FU80" s="110">
        <f t="shared" si="542"/>
        <v>0</v>
      </c>
      <c r="FV80" s="110">
        <f t="shared" si="543"/>
        <v>0</v>
      </c>
      <c r="FW80" s="110">
        <f t="shared" si="544"/>
        <v>0</v>
      </c>
      <c r="FX80" s="110">
        <f t="shared" si="545"/>
        <v>0</v>
      </c>
      <c r="FY80" s="110">
        <f t="shared" si="546"/>
        <v>0</v>
      </c>
      <c r="FZ80" s="110">
        <f t="shared" si="547"/>
        <v>0</v>
      </c>
      <c r="GA80" s="110">
        <f t="shared" si="548"/>
        <v>0</v>
      </c>
      <c r="GB80" s="110">
        <f t="shared" si="549"/>
        <v>0</v>
      </c>
      <c r="GC80" s="110">
        <f t="shared" si="550"/>
        <v>0</v>
      </c>
      <c r="GD80" s="110">
        <f t="shared" si="551"/>
        <v>0</v>
      </c>
      <c r="GE80" s="110">
        <f t="shared" si="552"/>
        <v>0</v>
      </c>
      <c r="GF80" s="110">
        <f t="shared" si="553"/>
        <v>0</v>
      </c>
      <c r="GG80" s="110">
        <f t="shared" si="554"/>
        <v>0</v>
      </c>
      <c r="GH80" s="110">
        <f t="shared" si="555"/>
        <v>0</v>
      </c>
      <c r="GI80" s="110">
        <f t="shared" si="556"/>
        <v>0</v>
      </c>
      <c r="GJ80" s="110">
        <f t="shared" si="557"/>
        <v>0</v>
      </c>
      <c r="GK80" s="110">
        <f t="shared" si="558"/>
        <v>0</v>
      </c>
      <c r="GL80" s="110">
        <f t="shared" si="559"/>
        <v>0</v>
      </c>
      <c r="GM80" s="110">
        <f t="shared" si="560"/>
        <v>0</v>
      </c>
      <c r="GN80" s="110">
        <f t="shared" si="561"/>
        <v>0</v>
      </c>
      <c r="GO80" s="110">
        <f t="shared" si="562"/>
        <v>0</v>
      </c>
      <c r="GP80" s="110">
        <f t="shared" si="563"/>
        <v>0</v>
      </c>
      <c r="GQ80" s="110">
        <f t="shared" si="564"/>
        <v>0</v>
      </c>
      <c r="GR80" s="110">
        <f t="shared" si="565"/>
        <v>0</v>
      </c>
      <c r="GS80" s="110">
        <f t="shared" si="566"/>
        <v>0</v>
      </c>
      <c r="GT80" s="110">
        <f t="shared" si="567"/>
        <v>0</v>
      </c>
      <c r="GU80" s="110">
        <f t="shared" si="568"/>
        <v>0</v>
      </c>
      <c r="GV80" s="110">
        <f t="shared" si="569"/>
        <v>0</v>
      </c>
      <c r="GW80" s="110">
        <f t="shared" si="570"/>
        <v>0</v>
      </c>
      <c r="GX80" s="110">
        <f t="shared" si="571"/>
        <v>0</v>
      </c>
      <c r="GY80" s="227">
        <f t="shared" si="572"/>
        <v>49.3</v>
      </c>
      <c r="GZ80" s="226">
        <f t="shared" si="573"/>
        <v>46.5</v>
      </c>
      <c r="HA80" s="226">
        <f t="shared" si="574"/>
        <v>29.5</v>
      </c>
      <c r="HB80" s="226">
        <f t="shared" si="575"/>
        <v>17</v>
      </c>
      <c r="HC80" s="226">
        <f t="shared" si="576"/>
        <v>36.6</v>
      </c>
      <c r="HD80" s="226">
        <f t="shared" si="577"/>
        <v>2.8</v>
      </c>
      <c r="HE80" s="115">
        <v>0</v>
      </c>
      <c r="HF80" s="174">
        <v>0</v>
      </c>
      <c r="HG80" s="225">
        <f t="shared" si="578"/>
        <v>0</v>
      </c>
      <c r="HH80" s="222"/>
      <c r="HI80" s="224">
        <v>0</v>
      </c>
      <c r="HJ80" s="221">
        <f t="shared" si="579"/>
        <v>49.3</v>
      </c>
      <c r="HK80" s="221">
        <f t="shared" si="580"/>
        <v>49.3</v>
      </c>
      <c r="HL80" s="223">
        <f t="shared" si="581"/>
        <v>29.5</v>
      </c>
      <c r="HM80" s="221">
        <f t="shared" si="582"/>
        <v>22.7</v>
      </c>
      <c r="HN80" s="222"/>
      <c r="HO80" s="221"/>
      <c r="HP80" s="114">
        <v>0</v>
      </c>
      <c r="HQ80" s="114">
        <v>0</v>
      </c>
      <c r="HR80" s="114">
        <v>0</v>
      </c>
      <c r="HS80" s="220">
        <f t="shared" si="583"/>
        <v>49.3</v>
      </c>
      <c r="HT80" s="220">
        <f t="shared" si="584"/>
        <v>0</v>
      </c>
      <c r="HU80" s="220">
        <f t="shared" si="585"/>
        <v>49.3</v>
      </c>
      <c r="HV80" s="210">
        <f t="shared" si="586"/>
        <v>0</v>
      </c>
      <c r="HW80" s="208"/>
      <c r="HX80" s="208"/>
      <c r="HY80" s="208"/>
      <c r="HZ80" s="208"/>
      <c r="IA80" s="208"/>
      <c r="IB80" s="208"/>
    </row>
    <row r="81" spans="1:310">
      <c r="A81" s="105" t="s">
        <v>153</v>
      </c>
      <c r="B81" s="237">
        <v>0</v>
      </c>
      <c r="C81" s="236">
        <f>2</f>
        <v>2</v>
      </c>
      <c r="D81" s="232">
        <v>0</v>
      </c>
      <c r="E81" s="232">
        <v>0</v>
      </c>
      <c r="F81" s="233">
        <v>0</v>
      </c>
      <c r="G81" s="235">
        <v>0</v>
      </c>
      <c r="H81" s="233"/>
      <c r="I81" s="234">
        <v>0</v>
      </c>
      <c r="J81" s="233">
        <f t="shared" si="403"/>
        <v>1</v>
      </c>
      <c r="K81" s="106">
        <v>0</v>
      </c>
      <c r="L81" s="231"/>
      <c r="M81" s="231"/>
      <c r="N81" s="231"/>
      <c r="O81" s="232">
        <v>0</v>
      </c>
      <c r="P81" s="106">
        <v>0</v>
      </c>
      <c r="Q81" s="231"/>
      <c r="R81" s="106">
        <v>0</v>
      </c>
      <c r="S81" s="231"/>
      <c r="T81" s="106">
        <v>0</v>
      </c>
      <c r="U81" s="231"/>
      <c r="V81" s="107">
        <v>0</v>
      </c>
      <c r="W81" s="107">
        <v>0</v>
      </c>
      <c r="X81" s="107">
        <v>0</v>
      </c>
      <c r="Y81" s="106">
        <v>0</v>
      </c>
      <c r="Z81" s="106">
        <v>0</v>
      </c>
      <c r="AA81" s="106">
        <v>0</v>
      </c>
      <c r="AB81" s="106">
        <v>0</v>
      </c>
      <c r="AC81" s="106">
        <v>0</v>
      </c>
      <c r="AD81" s="106">
        <v>0</v>
      </c>
      <c r="AE81" s="106">
        <v>0</v>
      </c>
      <c r="AF81" s="108">
        <v>0</v>
      </c>
      <c r="AG81" s="108">
        <v>0</v>
      </c>
      <c r="AH81" s="108">
        <v>0</v>
      </c>
      <c r="AI81" s="108">
        <v>0</v>
      </c>
      <c r="AJ81" s="231"/>
      <c r="AK81" s="108">
        <v>0</v>
      </c>
      <c r="AL81" s="230">
        <f t="shared" si="404"/>
        <v>0</v>
      </c>
      <c r="AM81" s="230">
        <f t="shared" si="405"/>
        <v>1</v>
      </c>
      <c r="AN81" s="230">
        <f t="shared" si="406"/>
        <v>1</v>
      </c>
      <c r="AO81" s="109">
        <f t="shared" si="407"/>
        <v>0</v>
      </c>
      <c r="AP81" s="110">
        <f t="shared" si="408"/>
        <v>0</v>
      </c>
      <c r="AQ81" s="110">
        <f t="shared" si="409"/>
        <v>0</v>
      </c>
      <c r="AR81" s="110">
        <f t="shared" si="410"/>
        <v>0</v>
      </c>
      <c r="AS81" s="110">
        <f t="shared" si="411"/>
        <v>0</v>
      </c>
      <c r="AT81" s="110">
        <f t="shared" si="412"/>
        <v>0</v>
      </c>
      <c r="AU81" s="110">
        <f t="shared" si="413"/>
        <v>0</v>
      </c>
      <c r="AV81" s="110">
        <f t="shared" si="414"/>
        <v>0</v>
      </c>
      <c r="AW81" s="110">
        <f t="shared" si="415"/>
        <v>0</v>
      </c>
      <c r="AX81" s="110">
        <f t="shared" si="416"/>
        <v>0</v>
      </c>
      <c r="AY81" s="110">
        <f t="shared" si="417"/>
        <v>0</v>
      </c>
      <c r="AZ81" s="110">
        <f t="shared" si="418"/>
        <v>0</v>
      </c>
      <c r="BA81" s="110">
        <f t="shared" si="419"/>
        <v>0</v>
      </c>
      <c r="BB81" s="110">
        <f t="shared" si="420"/>
        <v>0</v>
      </c>
      <c r="BC81" s="110">
        <f t="shared" si="421"/>
        <v>0</v>
      </c>
      <c r="BD81" s="110">
        <f t="shared" si="422"/>
        <v>0</v>
      </c>
      <c r="BE81" s="110">
        <f t="shared" si="423"/>
        <v>0</v>
      </c>
      <c r="BF81" s="110">
        <f t="shared" si="424"/>
        <v>0</v>
      </c>
      <c r="BG81" s="110">
        <f t="shared" si="425"/>
        <v>0</v>
      </c>
      <c r="BH81" s="110">
        <f t="shared" si="426"/>
        <v>0</v>
      </c>
      <c r="BI81" s="110">
        <f t="shared" si="427"/>
        <v>0</v>
      </c>
      <c r="BJ81" s="110">
        <f t="shared" si="428"/>
        <v>0</v>
      </c>
      <c r="BK81" s="110">
        <f t="shared" si="429"/>
        <v>0</v>
      </c>
      <c r="BL81" s="110">
        <f t="shared" si="430"/>
        <v>0</v>
      </c>
      <c r="BM81" s="110">
        <f t="shared" si="431"/>
        <v>0</v>
      </c>
      <c r="BN81" s="110">
        <f t="shared" si="432"/>
        <v>0</v>
      </c>
      <c r="BO81" s="110">
        <f t="shared" si="433"/>
        <v>0</v>
      </c>
      <c r="BP81" s="110">
        <f t="shared" si="434"/>
        <v>0</v>
      </c>
      <c r="BQ81" s="110">
        <f t="shared" si="435"/>
        <v>0</v>
      </c>
      <c r="BR81" s="110">
        <f t="shared" si="436"/>
        <v>0</v>
      </c>
      <c r="BS81" s="110">
        <f t="shared" si="437"/>
        <v>49.3</v>
      </c>
      <c r="BT81" s="110">
        <f t="shared" si="438"/>
        <v>46.5</v>
      </c>
      <c r="BU81" s="110">
        <f t="shared" si="439"/>
        <v>29.5</v>
      </c>
      <c r="BV81" s="110">
        <f t="shared" si="440"/>
        <v>17</v>
      </c>
      <c r="BW81" s="110">
        <f t="shared" si="441"/>
        <v>2.8</v>
      </c>
      <c r="BX81" s="110"/>
      <c r="BY81" s="110">
        <f t="shared" si="442"/>
        <v>0</v>
      </c>
      <c r="BZ81" s="110">
        <f t="shared" si="443"/>
        <v>0</v>
      </c>
      <c r="CA81" s="110">
        <f t="shared" si="444"/>
        <v>0</v>
      </c>
      <c r="CB81" s="110">
        <f t="shared" si="445"/>
        <v>0</v>
      </c>
      <c r="CC81" s="110">
        <f t="shared" si="446"/>
        <v>0</v>
      </c>
      <c r="CD81" s="110">
        <f t="shared" si="447"/>
        <v>0</v>
      </c>
      <c r="CE81" s="110">
        <f t="shared" si="448"/>
        <v>0</v>
      </c>
      <c r="CF81" s="110">
        <f t="shared" si="449"/>
        <v>0</v>
      </c>
      <c r="CG81" s="110">
        <f t="shared" si="450"/>
        <v>0</v>
      </c>
      <c r="CH81" s="229">
        <f t="shared" si="451"/>
        <v>0</v>
      </c>
      <c r="CI81" s="110">
        <f t="shared" si="452"/>
        <v>0</v>
      </c>
      <c r="CJ81" s="110">
        <f t="shared" si="453"/>
        <v>0</v>
      </c>
      <c r="CK81" s="110">
        <f t="shared" si="454"/>
        <v>0</v>
      </c>
      <c r="CL81" s="110">
        <f t="shared" si="455"/>
        <v>0</v>
      </c>
      <c r="CM81" s="229">
        <f t="shared" si="456"/>
        <v>0</v>
      </c>
      <c r="CN81" s="110">
        <f t="shared" si="457"/>
        <v>0</v>
      </c>
      <c r="CO81" s="110">
        <f t="shared" si="458"/>
        <v>0</v>
      </c>
      <c r="CP81" s="110">
        <f t="shared" si="459"/>
        <v>0</v>
      </c>
      <c r="CQ81" s="110">
        <f t="shared" si="460"/>
        <v>0</v>
      </c>
      <c r="CR81" s="229">
        <f t="shared" si="461"/>
        <v>0</v>
      </c>
      <c r="CS81" s="110">
        <f t="shared" si="462"/>
        <v>0</v>
      </c>
      <c r="CT81" s="110">
        <f t="shared" si="463"/>
        <v>0</v>
      </c>
      <c r="CU81" s="110">
        <f t="shared" si="464"/>
        <v>0</v>
      </c>
      <c r="CV81" s="110">
        <f t="shared" si="465"/>
        <v>0</v>
      </c>
      <c r="CW81" s="229">
        <f t="shared" si="466"/>
        <v>0</v>
      </c>
      <c r="CX81" s="110">
        <f t="shared" si="467"/>
        <v>0</v>
      </c>
      <c r="CY81" s="110">
        <f t="shared" si="468"/>
        <v>0</v>
      </c>
      <c r="CZ81" s="110">
        <f t="shared" si="469"/>
        <v>0</v>
      </c>
      <c r="DA81" s="110">
        <f t="shared" si="470"/>
        <v>0</v>
      </c>
      <c r="DB81" s="110">
        <f t="shared" si="471"/>
        <v>0</v>
      </c>
      <c r="DC81" s="110">
        <f t="shared" si="472"/>
        <v>0</v>
      </c>
      <c r="DD81" s="110">
        <f t="shared" si="473"/>
        <v>0</v>
      </c>
      <c r="DE81" s="110">
        <f t="shared" si="474"/>
        <v>0</v>
      </c>
      <c r="DF81" s="110">
        <f t="shared" si="475"/>
        <v>0</v>
      </c>
      <c r="DG81" s="110">
        <f t="shared" si="476"/>
        <v>0</v>
      </c>
      <c r="DH81" s="110">
        <f t="shared" si="477"/>
        <v>0</v>
      </c>
      <c r="DI81" s="110">
        <f t="shared" si="478"/>
        <v>0</v>
      </c>
      <c r="DJ81" s="110">
        <f t="shared" si="479"/>
        <v>0</v>
      </c>
      <c r="DK81" s="110">
        <f t="shared" si="480"/>
        <v>0</v>
      </c>
      <c r="DL81" s="110">
        <f t="shared" si="481"/>
        <v>0</v>
      </c>
      <c r="DM81" s="110">
        <f t="shared" si="482"/>
        <v>0</v>
      </c>
      <c r="DN81" s="110">
        <f t="shared" si="483"/>
        <v>0</v>
      </c>
      <c r="DO81" s="110">
        <f t="shared" si="484"/>
        <v>0</v>
      </c>
      <c r="DP81" s="110">
        <f t="shared" si="485"/>
        <v>0</v>
      </c>
      <c r="DQ81" s="110">
        <f t="shared" si="486"/>
        <v>0</v>
      </c>
      <c r="DR81" s="110">
        <f t="shared" si="487"/>
        <v>0</v>
      </c>
      <c r="DS81" s="110">
        <f t="shared" si="488"/>
        <v>0</v>
      </c>
      <c r="DT81" s="110">
        <f t="shared" si="489"/>
        <v>0</v>
      </c>
      <c r="DU81" s="110">
        <f t="shared" si="490"/>
        <v>0</v>
      </c>
      <c r="DV81" s="110">
        <f t="shared" si="491"/>
        <v>0</v>
      </c>
      <c r="DW81" s="111">
        <f t="shared" si="492"/>
        <v>0</v>
      </c>
      <c r="DX81" s="112">
        <f t="shared" si="493"/>
        <v>0</v>
      </c>
      <c r="DY81" s="110">
        <f t="shared" si="494"/>
        <v>0</v>
      </c>
      <c r="DZ81" s="110">
        <f t="shared" si="495"/>
        <v>0</v>
      </c>
      <c r="EA81" s="112">
        <f t="shared" si="496"/>
        <v>0</v>
      </c>
      <c r="EB81" s="112">
        <f t="shared" si="497"/>
        <v>0</v>
      </c>
      <c r="EC81" s="112">
        <f t="shared" si="498"/>
        <v>0</v>
      </c>
      <c r="ED81" s="110">
        <f t="shared" si="499"/>
        <v>0</v>
      </c>
      <c r="EE81" s="110">
        <f t="shared" si="500"/>
        <v>0</v>
      </c>
      <c r="EF81" s="112">
        <f t="shared" si="501"/>
        <v>0</v>
      </c>
      <c r="EG81" s="112">
        <f t="shared" si="502"/>
        <v>0</v>
      </c>
      <c r="EH81" s="112">
        <f t="shared" si="503"/>
        <v>0</v>
      </c>
      <c r="EI81" s="110">
        <f t="shared" si="504"/>
        <v>0</v>
      </c>
      <c r="EJ81" s="110">
        <f t="shared" si="505"/>
        <v>0</v>
      </c>
      <c r="EK81" s="112">
        <f t="shared" si="506"/>
        <v>0</v>
      </c>
      <c r="EL81" s="112">
        <f t="shared" si="507"/>
        <v>0</v>
      </c>
      <c r="EM81" s="112">
        <f t="shared" si="508"/>
        <v>0</v>
      </c>
      <c r="EN81" s="110">
        <f t="shared" si="509"/>
        <v>0</v>
      </c>
      <c r="EO81" s="110">
        <f t="shared" si="510"/>
        <v>0</v>
      </c>
      <c r="EP81" s="112">
        <f t="shared" si="511"/>
        <v>0</v>
      </c>
      <c r="EQ81" s="112">
        <f t="shared" si="512"/>
        <v>0</v>
      </c>
      <c r="ER81" s="112">
        <f t="shared" si="513"/>
        <v>0</v>
      </c>
      <c r="ES81" s="110">
        <f t="shared" si="514"/>
        <v>0</v>
      </c>
      <c r="ET81" s="110">
        <f t="shared" si="515"/>
        <v>0</v>
      </c>
      <c r="EU81" s="112">
        <f t="shared" si="516"/>
        <v>0</v>
      </c>
      <c r="EV81" s="112">
        <f t="shared" si="517"/>
        <v>0</v>
      </c>
      <c r="EW81" s="112">
        <f t="shared" si="518"/>
        <v>0</v>
      </c>
      <c r="EX81" s="110">
        <f t="shared" si="519"/>
        <v>0</v>
      </c>
      <c r="EY81" s="110">
        <f t="shared" si="520"/>
        <v>0</v>
      </c>
      <c r="EZ81" s="112">
        <f t="shared" si="521"/>
        <v>0</v>
      </c>
      <c r="FA81" s="112">
        <f t="shared" si="522"/>
        <v>0</v>
      </c>
      <c r="FB81" s="112">
        <f t="shared" si="523"/>
        <v>0</v>
      </c>
      <c r="FC81" s="110">
        <f t="shared" si="524"/>
        <v>0</v>
      </c>
      <c r="FD81" s="110">
        <f t="shared" si="525"/>
        <v>0</v>
      </c>
      <c r="FE81" s="112">
        <f t="shared" si="526"/>
        <v>0</v>
      </c>
      <c r="FF81" s="112">
        <f t="shared" si="527"/>
        <v>0</v>
      </c>
      <c r="FG81" s="112">
        <f t="shared" si="528"/>
        <v>0</v>
      </c>
      <c r="FH81" s="110">
        <f t="shared" si="529"/>
        <v>0</v>
      </c>
      <c r="FI81" s="110">
        <f t="shared" si="530"/>
        <v>0</v>
      </c>
      <c r="FJ81" s="113">
        <f t="shared" si="531"/>
        <v>0</v>
      </c>
      <c r="FK81" s="228">
        <f t="shared" si="532"/>
        <v>0</v>
      </c>
      <c r="FL81" s="110">
        <f t="shared" si="533"/>
        <v>0</v>
      </c>
      <c r="FM81" s="110">
        <f t="shared" si="534"/>
        <v>0</v>
      </c>
      <c r="FN81" s="110">
        <f t="shared" si="535"/>
        <v>0</v>
      </c>
      <c r="FO81" s="110">
        <f t="shared" si="536"/>
        <v>0</v>
      </c>
      <c r="FP81" s="110">
        <f t="shared" si="537"/>
        <v>0</v>
      </c>
      <c r="FQ81" s="110">
        <f t="shared" si="538"/>
        <v>0</v>
      </c>
      <c r="FR81" s="110">
        <f t="shared" si="539"/>
        <v>0</v>
      </c>
      <c r="FS81" s="110">
        <f t="shared" si="540"/>
        <v>0</v>
      </c>
      <c r="FT81" s="110">
        <f t="shared" si="541"/>
        <v>0</v>
      </c>
      <c r="FU81" s="110">
        <f t="shared" si="542"/>
        <v>0</v>
      </c>
      <c r="FV81" s="110">
        <f t="shared" si="543"/>
        <v>0</v>
      </c>
      <c r="FW81" s="110">
        <f t="shared" si="544"/>
        <v>0</v>
      </c>
      <c r="FX81" s="110">
        <f t="shared" si="545"/>
        <v>0</v>
      </c>
      <c r="FY81" s="110">
        <f t="shared" si="546"/>
        <v>0</v>
      </c>
      <c r="FZ81" s="110">
        <f t="shared" si="547"/>
        <v>0</v>
      </c>
      <c r="GA81" s="110">
        <f t="shared" si="548"/>
        <v>0</v>
      </c>
      <c r="GB81" s="110">
        <f t="shared" si="549"/>
        <v>0</v>
      </c>
      <c r="GC81" s="110">
        <f t="shared" si="550"/>
        <v>0</v>
      </c>
      <c r="GD81" s="110">
        <f t="shared" si="551"/>
        <v>0</v>
      </c>
      <c r="GE81" s="110">
        <f t="shared" si="552"/>
        <v>0</v>
      </c>
      <c r="GF81" s="110">
        <f t="shared" si="553"/>
        <v>0</v>
      </c>
      <c r="GG81" s="110">
        <f t="shared" si="554"/>
        <v>0</v>
      </c>
      <c r="GH81" s="110">
        <f t="shared" si="555"/>
        <v>0</v>
      </c>
      <c r="GI81" s="110">
        <f t="shared" si="556"/>
        <v>0</v>
      </c>
      <c r="GJ81" s="110">
        <f t="shared" si="557"/>
        <v>0</v>
      </c>
      <c r="GK81" s="110">
        <f t="shared" si="558"/>
        <v>0</v>
      </c>
      <c r="GL81" s="110">
        <f t="shared" si="559"/>
        <v>0</v>
      </c>
      <c r="GM81" s="110">
        <f t="shared" si="560"/>
        <v>0</v>
      </c>
      <c r="GN81" s="110">
        <f t="shared" si="561"/>
        <v>0</v>
      </c>
      <c r="GO81" s="110">
        <f t="shared" si="562"/>
        <v>0</v>
      </c>
      <c r="GP81" s="110">
        <f t="shared" si="563"/>
        <v>0</v>
      </c>
      <c r="GQ81" s="110">
        <f t="shared" si="564"/>
        <v>0</v>
      </c>
      <c r="GR81" s="110">
        <f t="shared" si="565"/>
        <v>0</v>
      </c>
      <c r="GS81" s="110">
        <f t="shared" si="566"/>
        <v>0</v>
      </c>
      <c r="GT81" s="110">
        <f t="shared" si="567"/>
        <v>0</v>
      </c>
      <c r="GU81" s="110">
        <f t="shared" si="568"/>
        <v>0</v>
      </c>
      <c r="GV81" s="110">
        <f t="shared" si="569"/>
        <v>0</v>
      </c>
      <c r="GW81" s="110">
        <f t="shared" si="570"/>
        <v>0</v>
      </c>
      <c r="GX81" s="110">
        <f t="shared" si="571"/>
        <v>0</v>
      </c>
      <c r="GY81" s="227">
        <f t="shared" si="572"/>
        <v>49.3</v>
      </c>
      <c r="GZ81" s="226">
        <f t="shared" si="573"/>
        <v>46.5</v>
      </c>
      <c r="HA81" s="226">
        <f t="shared" si="574"/>
        <v>29.5</v>
      </c>
      <c r="HB81" s="226">
        <f t="shared" si="575"/>
        <v>17</v>
      </c>
      <c r="HC81" s="226">
        <f t="shared" si="576"/>
        <v>36.6</v>
      </c>
      <c r="HD81" s="226">
        <f t="shared" si="577"/>
        <v>2.8</v>
      </c>
      <c r="HE81" s="115">
        <v>0</v>
      </c>
      <c r="HF81" s="174">
        <v>0</v>
      </c>
      <c r="HG81" s="225">
        <f t="shared" si="578"/>
        <v>0</v>
      </c>
      <c r="HH81" s="222"/>
      <c r="HI81" s="224">
        <v>0</v>
      </c>
      <c r="HJ81" s="221">
        <f t="shared" si="579"/>
        <v>49.3</v>
      </c>
      <c r="HK81" s="221">
        <f t="shared" si="580"/>
        <v>49.3</v>
      </c>
      <c r="HL81" s="223">
        <f t="shared" si="581"/>
        <v>29.5</v>
      </c>
      <c r="HM81" s="221">
        <f t="shared" si="582"/>
        <v>22.7</v>
      </c>
      <c r="HN81" s="222"/>
      <c r="HO81" s="221"/>
      <c r="HP81" s="114">
        <v>0</v>
      </c>
      <c r="HQ81" s="114">
        <v>0</v>
      </c>
      <c r="HR81" s="114">
        <v>0</v>
      </c>
      <c r="HS81" s="220">
        <f t="shared" si="583"/>
        <v>49.3</v>
      </c>
      <c r="HT81" s="220">
        <f t="shared" si="584"/>
        <v>0</v>
      </c>
      <c r="HU81" s="220">
        <f t="shared" si="585"/>
        <v>49.3</v>
      </c>
      <c r="HV81" s="210">
        <f t="shared" si="586"/>
        <v>0</v>
      </c>
      <c r="HW81" s="208"/>
      <c r="HX81" s="208"/>
      <c r="HY81" s="208"/>
      <c r="HZ81" s="208"/>
      <c r="IA81" s="208"/>
      <c r="IB81" s="208"/>
    </row>
    <row r="82" spans="1:310">
      <c r="A82" s="105" t="s">
        <v>156</v>
      </c>
      <c r="B82" s="237">
        <v>0</v>
      </c>
      <c r="C82" s="236">
        <f>4</f>
        <v>4</v>
      </c>
      <c r="D82" s="232">
        <v>0</v>
      </c>
      <c r="E82" s="232">
        <v>0</v>
      </c>
      <c r="F82" s="233">
        <v>0</v>
      </c>
      <c r="G82" s="235">
        <v>0</v>
      </c>
      <c r="H82" s="233"/>
      <c r="I82" s="234">
        <v>0</v>
      </c>
      <c r="J82" s="233">
        <f t="shared" si="403"/>
        <v>1</v>
      </c>
      <c r="K82" s="106">
        <v>0</v>
      </c>
      <c r="L82" s="231"/>
      <c r="M82" s="231"/>
      <c r="N82" s="231"/>
      <c r="O82" s="232">
        <v>0</v>
      </c>
      <c r="P82" s="106">
        <v>0</v>
      </c>
      <c r="Q82" s="231"/>
      <c r="R82" s="106">
        <v>0</v>
      </c>
      <c r="S82" s="231"/>
      <c r="T82" s="106">
        <v>0</v>
      </c>
      <c r="U82" s="231"/>
      <c r="V82" s="107">
        <v>0</v>
      </c>
      <c r="W82" s="107">
        <v>0</v>
      </c>
      <c r="X82" s="107">
        <v>0</v>
      </c>
      <c r="Y82" s="106">
        <v>0</v>
      </c>
      <c r="Z82" s="106">
        <v>0</v>
      </c>
      <c r="AA82" s="106">
        <v>0</v>
      </c>
      <c r="AB82" s="106">
        <v>0</v>
      </c>
      <c r="AC82" s="106">
        <v>0</v>
      </c>
      <c r="AD82" s="106">
        <v>0</v>
      </c>
      <c r="AE82" s="106">
        <v>0</v>
      </c>
      <c r="AF82" s="108">
        <v>0</v>
      </c>
      <c r="AG82" s="108">
        <v>0</v>
      </c>
      <c r="AH82" s="108">
        <v>0</v>
      </c>
      <c r="AI82" s="108">
        <v>0</v>
      </c>
      <c r="AJ82" s="231"/>
      <c r="AK82" s="108">
        <v>0</v>
      </c>
      <c r="AL82" s="230">
        <f t="shared" si="404"/>
        <v>0</v>
      </c>
      <c r="AM82" s="230">
        <f t="shared" si="405"/>
        <v>1</v>
      </c>
      <c r="AN82" s="230">
        <f t="shared" si="406"/>
        <v>1</v>
      </c>
      <c r="AO82" s="109">
        <f t="shared" si="407"/>
        <v>0</v>
      </c>
      <c r="AP82" s="110">
        <f t="shared" si="408"/>
        <v>0</v>
      </c>
      <c r="AQ82" s="110">
        <f t="shared" si="409"/>
        <v>0</v>
      </c>
      <c r="AR82" s="110">
        <f t="shared" si="410"/>
        <v>0</v>
      </c>
      <c r="AS82" s="110">
        <f t="shared" si="411"/>
        <v>0</v>
      </c>
      <c r="AT82" s="110">
        <f t="shared" si="412"/>
        <v>0</v>
      </c>
      <c r="AU82" s="110">
        <f t="shared" si="413"/>
        <v>0</v>
      </c>
      <c r="AV82" s="110">
        <f t="shared" si="414"/>
        <v>0</v>
      </c>
      <c r="AW82" s="110">
        <f t="shared" si="415"/>
        <v>0</v>
      </c>
      <c r="AX82" s="110">
        <f t="shared" si="416"/>
        <v>0</v>
      </c>
      <c r="AY82" s="110">
        <f t="shared" si="417"/>
        <v>0</v>
      </c>
      <c r="AZ82" s="110">
        <f t="shared" si="418"/>
        <v>0</v>
      </c>
      <c r="BA82" s="110">
        <f t="shared" si="419"/>
        <v>0</v>
      </c>
      <c r="BB82" s="110">
        <f t="shared" si="420"/>
        <v>0</v>
      </c>
      <c r="BC82" s="110">
        <f t="shared" si="421"/>
        <v>0</v>
      </c>
      <c r="BD82" s="110">
        <f t="shared" si="422"/>
        <v>0</v>
      </c>
      <c r="BE82" s="110">
        <f t="shared" si="423"/>
        <v>0</v>
      </c>
      <c r="BF82" s="110">
        <f t="shared" si="424"/>
        <v>0</v>
      </c>
      <c r="BG82" s="110">
        <f t="shared" si="425"/>
        <v>0</v>
      </c>
      <c r="BH82" s="110">
        <f t="shared" si="426"/>
        <v>0</v>
      </c>
      <c r="BI82" s="110">
        <f t="shared" si="427"/>
        <v>0</v>
      </c>
      <c r="BJ82" s="110">
        <f t="shared" si="428"/>
        <v>0</v>
      </c>
      <c r="BK82" s="110">
        <f t="shared" si="429"/>
        <v>0</v>
      </c>
      <c r="BL82" s="110">
        <f t="shared" si="430"/>
        <v>0</v>
      </c>
      <c r="BM82" s="110">
        <f t="shared" si="431"/>
        <v>0</v>
      </c>
      <c r="BN82" s="110">
        <f t="shared" si="432"/>
        <v>0</v>
      </c>
      <c r="BO82" s="110">
        <f t="shared" si="433"/>
        <v>0</v>
      </c>
      <c r="BP82" s="110">
        <f t="shared" si="434"/>
        <v>0</v>
      </c>
      <c r="BQ82" s="110">
        <f t="shared" si="435"/>
        <v>0</v>
      </c>
      <c r="BR82" s="110">
        <f t="shared" si="436"/>
        <v>0</v>
      </c>
      <c r="BS82" s="110">
        <f t="shared" si="437"/>
        <v>49.3</v>
      </c>
      <c r="BT82" s="110">
        <f t="shared" si="438"/>
        <v>46.5</v>
      </c>
      <c r="BU82" s="110">
        <f t="shared" si="439"/>
        <v>29.5</v>
      </c>
      <c r="BV82" s="110">
        <f t="shared" si="440"/>
        <v>17</v>
      </c>
      <c r="BW82" s="110">
        <f t="shared" si="441"/>
        <v>2.8</v>
      </c>
      <c r="BX82" s="110"/>
      <c r="BY82" s="110">
        <f t="shared" si="442"/>
        <v>0</v>
      </c>
      <c r="BZ82" s="110">
        <f t="shared" si="443"/>
        <v>0</v>
      </c>
      <c r="CA82" s="110">
        <f t="shared" si="444"/>
        <v>0</v>
      </c>
      <c r="CB82" s="110">
        <f t="shared" si="445"/>
        <v>0</v>
      </c>
      <c r="CC82" s="110">
        <f t="shared" si="446"/>
        <v>0</v>
      </c>
      <c r="CD82" s="110">
        <f t="shared" si="447"/>
        <v>0</v>
      </c>
      <c r="CE82" s="110">
        <f t="shared" si="448"/>
        <v>0</v>
      </c>
      <c r="CF82" s="110">
        <f t="shared" si="449"/>
        <v>0</v>
      </c>
      <c r="CG82" s="110">
        <f t="shared" si="450"/>
        <v>0</v>
      </c>
      <c r="CH82" s="229">
        <f t="shared" si="451"/>
        <v>0</v>
      </c>
      <c r="CI82" s="110">
        <f t="shared" si="452"/>
        <v>0</v>
      </c>
      <c r="CJ82" s="110">
        <f t="shared" si="453"/>
        <v>0</v>
      </c>
      <c r="CK82" s="110">
        <f t="shared" si="454"/>
        <v>0</v>
      </c>
      <c r="CL82" s="110">
        <f t="shared" si="455"/>
        <v>0</v>
      </c>
      <c r="CM82" s="229">
        <f t="shared" si="456"/>
        <v>0</v>
      </c>
      <c r="CN82" s="110">
        <f t="shared" si="457"/>
        <v>0</v>
      </c>
      <c r="CO82" s="110">
        <f t="shared" si="458"/>
        <v>0</v>
      </c>
      <c r="CP82" s="110">
        <f t="shared" si="459"/>
        <v>0</v>
      </c>
      <c r="CQ82" s="110">
        <f t="shared" si="460"/>
        <v>0</v>
      </c>
      <c r="CR82" s="229">
        <f t="shared" si="461"/>
        <v>0</v>
      </c>
      <c r="CS82" s="110">
        <f t="shared" si="462"/>
        <v>0</v>
      </c>
      <c r="CT82" s="110">
        <f t="shared" si="463"/>
        <v>0</v>
      </c>
      <c r="CU82" s="110">
        <f t="shared" si="464"/>
        <v>0</v>
      </c>
      <c r="CV82" s="110">
        <f t="shared" si="465"/>
        <v>0</v>
      </c>
      <c r="CW82" s="229">
        <f t="shared" si="466"/>
        <v>0</v>
      </c>
      <c r="CX82" s="110">
        <f t="shared" si="467"/>
        <v>0</v>
      </c>
      <c r="CY82" s="110">
        <f t="shared" si="468"/>
        <v>0</v>
      </c>
      <c r="CZ82" s="110">
        <f t="shared" si="469"/>
        <v>0</v>
      </c>
      <c r="DA82" s="110">
        <f t="shared" si="470"/>
        <v>0</v>
      </c>
      <c r="DB82" s="110">
        <f t="shared" si="471"/>
        <v>0</v>
      </c>
      <c r="DC82" s="110">
        <f t="shared" si="472"/>
        <v>0</v>
      </c>
      <c r="DD82" s="110">
        <f t="shared" si="473"/>
        <v>0</v>
      </c>
      <c r="DE82" s="110">
        <f t="shared" si="474"/>
        <v>0</v>
      </c>
      <c r="DF82" s="110">
        <f t="shared" si="475"/>
        <v>0</v>
      </c>
      <c r="DG82" s="110">
        <f t="shared" si="476"/>
        <v>0</v>
      </c>
      <c r="DH82" s="110">
        <f t="shared" si="477"/>
        <v>0</v>
      </c>
      <c r="DI82" s="110">
        <f t="shared" si="478"/>
        <v>0</v>
      </c>
      <c r="DJ82" s="110">
        <f t="shared" si="479"/>
        <v>0</v>
      </c>
      <c r="DK82" s="110">
        <f t="shared" si="480"/>
        <v>0</v>
      </c>
      <c r="DL82" s="110">
        <f t="shared" si="481"/>
        <v>0</v>
      </c>
      <c r="DM82" s="110">
        <f t="shared" si="482"/>
        <v>0</v>
      </c>
      <c r="DN82" s="110">
        <f t="shared" si="483"/>
        <v>0</v>
      </c>
      <c r="DO82" s="110">
        <f t="shared" si="484"/>
        <v>0</v>
      </c>
      <c r="DP82" s="110">
        <f t="shared" si="485"/>
        <v>0</v>
      </c>
      <c r="DQ82" s="110">
        <f t="shared" si="486"/>
        <v>0</v>
      </c>
      <c r="DR82" s="110">
        <f t="shared" si="487"/>
        <v>0</v>
      </c>
      <c r="DS82" s="110">
        <f t="shared" si="488"/>
        <v>0</v>
      </c>
      <c r="DT82" s="110">
        <f t="shared" si="489"/>
        <v>0</v>
      </c>
      <c r="DU82" s="110">
        <f t="shared" si="490"/>
        <v>0</v>
      </c>
      <c r="DV82" s="110">
        <f t="shared" si="491"/>
        <v>0</v>
      </c>
      <c r="DW82" s="111">
        <f t="shared" si="492"/>
        <v>0</v>
      </c>
      <c r="DX82" s="112">
        <f t="shared" si="493"/>
        <v>0</v>
      </c>
      <c r="DY82" s="110">
        <f t="shared" si="494"/>
        <v>0</v>
      </c>
      <c r="DZ82" s="110">
        <f t="shared" si="495"/>
        <v>0</v>
      </c>
      <c r="EA82" s="112">
        <f t="shared" si="496"/>
        <v>0</v>
      </c>
      <c r="EB82" s="112">
        <f t="shared" si="497"/>
        <v>0</v>
      </c>
      <c r="EC82" s="112">
        <f t="shared" si="498"/>
        <v>0</v>
      </c>
      <c r="ED82" s="110">
        <f t="shared" si="499"/>
        <v>0</v>
      </c>
      <c r="EE82" s="110">
        <f t="shared" si="500"/>
        <v>0</v>
      </c>
      <c r="EF82" s="112">
        <f t="shared" si="501"/>
        <v>0</v>
      </c>
      <c r="EG82" s="112">
        <f t="shared" si="502"/>
        <v>0</v>
      </c>
      <c r="EH82" s="112">
        <f t="shared" si="503"/>
        <v>0</v>
      </c>
      <c r="EI82" s="110">
        <f t="shared" si="504"/>
        <v>0</v>
      </c>
      <c r="EJ82" s="110">
        <f t="shared" si="505"/>
        <v>0</v>
      </c>
      <c r="EK82" s="112">
        <f t="shared" si="506"/>
        <v>0</v>
      </c>
      <c r="EL82" s="112">
        <f t="shared" si="507"/>
        <v>0</v>
      </c>
      <c r="EM82" s="112">
        <f t="shared" si="508"/>
        <v>0</v>
      </c>
      <c r="EN82" s="110">
        <f t="shared" si="509"/>
        <v>0</v>
      </c>
      <c r="EO82" s="110">
        <f t="shared" si="510"/>
        <v>0</v>
      </c>
      <c r="EP82" s="112">
        <f t="shared" si="511"/>
        <v>0</v>
      </c>
      <c r="EQ82" s="112">
        <f t="shared" si="512"/>
        <v>0</v>
      </c>
      <c r="ER82" s="112">
        <f t="shared" si="513"/>
        <v>0</v>
      </c>
      <c r="ES82" s="110">
        <f t="shared" si="514"/>
        <v>0</v>
      </c>
      <c r="ET82" s="110">
        <f t="shared" si="515"/>
        <v>0</v>
      </c>
      <c r="EU82" s="112">
        <f t="shared" si="516"/>
        <v>0</v>
      </c>
      <c r="EV82" s="112">
        <f t="shared" si="517"/>
        <v>0</v>
      </c>
      <c r="EW82" s="112">
        <f t="shared" si="518"/>
        <v>0</v>
      </c>
      <c r="EX82" s="110">
        <f t="shared" si="519"/>
        <v>0</v>
      </c>
      <c r="EY82" s="110">
        <f t="shared" si="520"/>
        <v>0</v>
      </c>
      <c r="EZ82" s="112">
        <f t="shared" si="521"/>
        <v>0</v>
      </c>
      <c r="FA82" s="112">
        <f t="shared" si="522"/>
        <v>0</v>
      </c>
      <c r="FB82" s="112">
        <f t="shared" si="523"/>
        <v>0</v>
      </c>
      <c r="FC82" s="110">
        <f t="shared" si="524"/>
        <v>0</v>
      </c>
      <c r="FD82" s="110">
        <f t="shared" si="525"/>
        <v>0</v>
      </c>
      <c r="FE82" s="112">
        <f t="shared" si="526"/>
        <v>0</v>
      </c>
      <c r="FF82" s="112">
        <f t="shared" si="527"/>
        <v>0</v>
      </c>
      <c r="FG82" s="112">
        <f t="shared" si="528"/>
        <v>0</v>
      </c>
      <c r="FH82" s="110">
        <f t="shared" si="529"/>
        <v>0</v>
      </c>
      <c r="FI82" s="110">
        <f t="shared" si="530"/>
        <v>0</v>
      </c>
      <c r="FJ82" s="113">
        <f t="shared" si="531"/>
        <v>0</v>
      </c>
      <c r="FK82" s="228">
        <f t="shared" si="532"/>
        <v>0</v>
      </c>
      <c r="FL82" s="110">
        <f t="shared" si="533"/>
        <v>0</v>
      </c>
      <c r="FM82" s="110">
        <f t="shared" si="534"/>
        <v>0</v>
      </c>
      <c r="FN82" s="110">
        <f t="shared" si="535"/>
        <v>0</v>
      </c>
      <c r="FO82" s="110">
        <f t="shared" si="536"/>
        <v>0</v>
      </c>
      <c r="FP82" s="110">
        <f t="shared" si="537"/>
        <v>0</v>
      </c>
      <c r="FQ82" s="110">
        <f t="shared" si="538"/>
        <v>0</v>
      </c>
      <c r="FR82" s="110">
        <f t="shared" si="539"/>
        <v>0</v>
      </c>
      <c r="FS82" s="110">
        <f t="shared" si="540"/>
        <v>0</v>
      </c>
      <c r="FT82" s="110">
        <f t="shared" si="541"/>
        <v>0</v>
      </c>
      <c r="FU82" s="110">
        <f t="shared" si="542"/>
        <v>0</v>
      </c>
      <c r="FV82" s="110">
        <f t="shared" si="543"/>
        <v>0</v>
      </c>
      <c r="FW82" s="110">
        <f t="shared" si="544"/>
        <v>0</v>
      </c>
      <c r="FX82" s="110">
        <f t="shared" si="545"/>
        <v>0</v>
      </c>
      <c r="FY82" s="110">
        <f t="shared" si="546"/>
        <v>0</v>
      </c>
      <c r="FZ82" s="110">
        <f t="shared" si="547"/>
        <v>0</v>
      </c>
      <c r="GA82" s="110">
        <f t="shared" si="548"/>
        <v>0</v>
      </c>
      <c r="GB82" s="110">
        <f t="shared" si="549"/>
        <v>0</v>
      </c>
      <c r="GC82" s="110">
        <f t="shared" si="550"/>
        <v>0</v>
      </c>
      <c r="GD82" s="110">
        <f t="shared" si="551"/>
        <v>0</v>
      </c>
      <c r="GE82" s="110">
        <f t="shared" si="552"/>
        <v>0</v>
      </c>
      <c r="GF82" s="110">
        <f t="shared" si="553"/>
        <v>0</v>
      </c>
      <c r="GG82" s="110">
        <f t="shared" si="554"/>
        <v>0</v>
      </c>
      <c r="GH82" s="110">
        <f t="shared" si="555"/>
        <v>0</v>
      </c>
      <c r="GI82" s="110">
        <f t="shared" si="556"/>
        <v>0</v>
      </c>
      <c r="GJ82" s="110">
        <f t="shared" si="557"/>
        <v>0</v>
      </c>
      <c r="GK82" s="110">
        <f t="shared" si="558"/>
        <v>0</v>
      </c>
      <c r="GL82" s="110">
        <f t="shared" si="559"/>
        <v>0</v>
      </c>
      <c r="GM82" s="110">
        <f t="shared" si="560"/>
        <v>0</v>
      </c>
      <c r="GN82" s="110">
        <f t="shared" si="561"/>
        <v>0</v>
      </c>
      <c r="GO82" s="110">
        <f t="shared" si="562"/>
        <v>0</v>
      </c>
      <c r="GP82" s="110">
        <f t="shared" si="563"/>
        <v>0</v>
      </c>
      <c r="GQ82" s="110">
        <f t="shared" si="564"/>
        <v>0</v>
      </c>
      <c r="GR82" s="110">
        <f t="shared" si="565"/>
        <v>0</v>
      </c>
      <c r="GS82" s="110">
        <f t="shared" si="566"/>
        <v>0</v>
      </c>
      <c r="GT82" s="110">
        <f t="shared" si="567"/>
        <v>0</v>
      </c>
      <c r="GU82" s="110">
        <f t="shared" si="568"/>
        <v>0</v>
      </c>
      <c r="GV82" s="110">
        <f t="shared" si="569"/>
        <v>0</v>
      </c>
      <c r="GW82" s="110">
        <f t="shared" si="570"/>
        <v>0</v>
      </c>
      <c r="GX82" s="110">
        <f t="shared" si="571"/>
        <v>0</v>
      </c>
      <c r="GY82" s="227">
        <f t="shared" si="572"/>
        <v>49.3</v>
      </c>
      <c r="GZ82" s="226">
        <f t="shared" si="573"/>
        <v>46.5</v>
      </c>
      <c r="HA82" s="226">
        <f t="shared" si="574"/>
        <v>29.5</v>
      </c>
      <c r="HB82" s="226">
        <f t="shared" si="575"/>
        <v>17</v>
      </c>
      <c r="HC82" s="226">
        <f t="shared" si="576"/>
        <v>36.6</v>
      </c>
      <c r="HD82" s="226">
        <f t="shared" si="577"/>
        <v>2.8</v>
      </c>
      <c r="HE82" s="115">
        <v>0</v>
      </c>
      <c r="HF82" s="174">
        <v>0</v>
      </c>
      <c r="HG82" s="225">
        <f t="shared" si="578"/>
        <v>0</v>
      </c>
      <c r="HH82" s="222"/>
      <c r="HI82" s="224">
        <v>0</v>
      </c>
      <c r="HJ82" s="221">
        <f t="shared" si="579"/>
        <v>49.3</v>
      </c>
      <c r="HK82" s="221">
        <f t="shared" si="580"/>
        <v>49.3</v>
      </c>
      <c r="HL82" s="223">
        <f t="shared" si="581"/>
        <v>29.5</v>
      </c>
      <c r="HM82" s="221">
        <f t="shared" si="582"/>
        <v>22.7</v>
      </c>
      <c r="HN82" s="222"/>
      <c r="HO82" s="221"/>
      <c r="HP82" s="114">
        <v>0</v>
      </c>
      <c r="HQ82" s="114">
        <v>0</v>
      </c>
      <c r="HR82" s="114">
        <v>0</v>
      </c>
      <c r="HS82" s="220">
        <f t="shared" si="583"/>
        <v>49.3</v>
      </c>
      <c r="HT82" s="220">
        <f t="shared" si="584"/>
        <v>0</v>
      </c>
      <c r="HU82" s="220">
        <f t="shared" si="585"/>
        <v>49.3</v>
      </c>
      <c r="HV82" s="210">
        <f t="shared" si="586"/>
        <v>0</v>
      </c>
      <c r="HW82" s="208"/>
      <c r="HX82" s="208"/>
      <c r="HY82" s="208"/>
      <c r="HZ82" s="208"/>
      <c r="IA82" s="208"/>
      <c r="IB82" s="208"/>
    </row>
    <row r="83" spans="1:310">
      <c r="A83" s="105" t="s">
        <v>161</v>
      </c>
      <c r="B83" s="237">
        <v>0</v>
      </c>
      <c r="C83" s="236">
        <f>10</f>
        <v>10</v>
      </c>
      <c r="D83" s="232">
        <v>0</v>
      </c>
      <c r="E83" s="232">
        <v>0</v>
      </c>
      <c r="F83" s="233">
        <v>0</v>
      </c>
      <c r="G83" s="235">
        <v>0</v>
      </c>
      <c r="H83" s="233"/>
      <c r="I83" s="234">
        <v>0</v>
      </c>
      <c r="J83" s="233">
        <f t="shared" si="403"/>
        <v>3</v>
      </c>
      <c r="K83" s="106">
        <v>0</v>
      </c>
      <c r="L83" s="231"/>
      <c r="M83" s="231"/>
      <c r="N83" s="231"/>
      <c r="O83" s="232">
        <v>0</v>
      </c>
      <c r="P83" s="106">
        <v>0</v>
      </c>
      <c r="Q83" s="231"/>
      <c r="R83" s="106">
        <v>0</v>
      </c>
      <c r="S83" s="231"/>
      <c r="T83" s="106">
        <v>0</v>
      </c>
      <c r="U83" s="231"/>
      <c r="V83" s="107">
        <v>0</v>
      </c>
      <c r="W83" s="107">
        <v>0</v>
      </c>
      <c r="X83" s="107">
        <v>0</v>
      </c>
      <c r="Y83" s="106">
        <v>0</v>
      </c>
      <c r="Z83" s="106">
        <v>0</v>
      </c>
      <c r="AA83" s="106">
        <v>0</v>
      </c>
      <c r="AB83" s="106">
        <v>0</v>
      </c>
      <c r="AC83" s="106">
        <v>0</v>
      </c>
      <c r="AD83" s="106">
        <v>0</v>
      </c>
      <c r="AE83" s="106">
        <v>0</v>
      </c>
      <c r="AF83" s="108">
        <v>0</v>
      </c>
      <c r="AG83" s="108">
        <v>0</v>
      </c>
      <c r="AH83" s="108">
        <v>0</v>
      </c>
      <c r="AI83" s="108">
        <v>0</v>
      </c>
      <c r="AJ83" s="231"/>
      <c r="AK83" s="108">
        <v>0</v>
      </c>
      <c r="AL83" s="230">
        <f t="shared" si="404"/>
        <v>0</v>
      </c>
      <c r="AM83" s="230">
        <f t="shared" si="405"/>
        <v>3</v>
      </c>
      <c r="AN83" s="230">
        <f t="shared" si="406"/>
        <v>3</v>
      </c>
      <c r="AO83" s="109">
        <f t="shared" si="407"/>
        <v>0</v>
      </c>
      <c r="AP83" s="110">
        <f t="shared" si="408"/>
        <v>0</v>
      </c>
      <c r="AQ83" s="110">
        <f t="shared" si="409"/>
        <v>0</v>
      </c>
      <c r="AR83" s="110">
        <f t="shared" si="410"/>
        <v>0</v>
      </c>
      <c r="AS83" s="110">
        <f t="shared" si="411"/>
        <v>0</v>
      </c>
      <c r="AT83" s="110">
        <f t="shared" si="412"/>
        <v>0</v>
      </c>
      <c r="AU83" s="110">
        <f t="shared" si="413"/>
        <v>0</v>
      </c>
      <c r="AV83" s="110">
        <f t="shared" si="414"/>
        <v>0</v>
      </c>
      <c r="AW83" s="110">
        <f t="shared" si="415"/>
        <v>0</v>
      </c>
      <c r="AX83" s="110">
        <f t="shared" si="416"/>
        <v>0</v>
      </c>
      <c r="AY83" s="110">
        <f t="shared" si="417"/>
        <v>0</v>
      </c>
      <c r="AZ83" s="110">
        <f t="shared" si="418"/>
        <v>0</v>
      </c>
      <c r="BA83" s="110">
        <f t="shared" si="419"/>
        <v>0</v>
      </c>
      <c r="BB83" s="110">
        <f t="shared" si="420"/>
        <v>0</v>
      </c>
      <c r="BC83" s="110">
        <f t="shared" si="421"/>
        <v>0</v>
      </c>
      <c r="BD83" s="110">
        <f t="shared" si="422"/>
        <v>0</v>
      </c>
      <c r="BE83" s="110">
        <f t="shared" si="423"/>
        <v>0</v>
      </c>
      <c r="BF83" s="110">
        <f t="shared" si="424"/>
        <v>0</v>
      </c>
      <c r="BG83" s="110">
        <f t="shared" si="425"/>
        <v>0</v>
      </c>
      <c r="BH83" s="110">
        <f t="shared" si="426"/>
        <v>0</v>
      </c>
      <c r="BI83" s="110">
        <f t="shared" si="427"/>
        <v>0</v>
      </c>
      <c r="BJ83" s="110">
        <f t="shared" si="428"/>
        <v>0</v>
      </c>
      <c r="BK83" s="110">
        <f t="shared" si="429"/>
        <v>0</v>
      </c>
      <c r="BL83" s="110">
        <f t="shared" si="430"/>
        <v>0</v>
      </c>
      <c r="BM83" s="110">
        <f t="shared" si="431"/>
        <v>0</v>
      </c>
      <c r="BN83" s="110">
        <f t="shared" si="432"/>
        <v>0</v>
      </c>
      <c r="BO83" s="110">
        <f t="shared" si="433"/>
        <v>0</v>
      </c>
      <c r="BP83" s="110">
        <f t="shared" si="434"/>
        <v>0</v>
      </c>
      <c r="BQ83" s="110">
        <f t="shared" si="435"/>
        <v>0</v>
      </c>
      <c r="BR83" s="110">
        <f t="shared" si="436"/>
        <v>0</v>
      </c>
      <c r="BS83" s="110">
        <f t="shared" si="437"/>
        <v>147.80000000000001</v>
      </c>
      <c r="BT83" s="110">
        <f t="shared" si="438"/>
        <v>139.4</v>
      </c>
      <c r="BU83" s="110">
        <f t="shared" si="439"/>
        <v>88.6</v>
      </c>
      <c r="BV83" s="110">
        <f t="shared" si="440"/>
        <v>50.8</v>
      </c>
      <c r="BW83" s="110">
        <f t="shared" si="441"/>
        <v>8.4</v>
      </c>
      <c r="BX83" s="110"/>
      <c r="BY83" s="110">
        <f t="shared" si="442"/>
        <v>0</v>
      </c>
      <c r="BZ83" s="110">
        <f t="shared" si="443"/>
        <v>0</v>
      </c>
      <c r="CA83" s="110">
        <f t="shared" si="444"/>
        <v>0</v>
      </c>
      <c r="CB83" s="110">
        <f t="shared" si="445"/>
        <v>0</v>
      </c>
      <c r="CC83" s="110">
        <f t="shared" si="446"/>
        <v>0</v>
      </c>
      <c r="CD83" s="110">
        <f t="shared" si="447"/>
        <v>0</v>
      </c>
      <c r="CE83" s="110">
        <f t="shared" si="448"/>
        <v>0</v>
      </c>
      <c r="CF83" s="110">
        <f t="shared" si="449"/>
        <v>0</v>
      </c>
      <c r="CG83" s="110">
        <f t="shared" si="450"/>
        <v>0</v>
      </c>
      <c r="CH83" s="229">
        <f t="shared" si="451"/>
        <v>0</v>
      </c>
      <c r="CI83" s="110">
        <f t="shared" si="452"/>
        <v>0</v>
      </c>
      <c r="CJ83" s="110">
        <f t="shared" si="453"/>
        <v>0</v>
      </c>
      <c r="CK83" s="110">
        <f t="shared" si="454"/>
        <v>0</v>
      </c>
      <c r="CL83" s="110">
        <f t="shared" si="455"/>
        <v>0</v>
      </c>
      <c r="CM83" s="229">
        <f t="shared" si="456"/>
        <v>0</v>
      </c>
      <c r="CN83" s="110">
        <f t="shared" si="457"/>
        <v>0</v>
      </c>
      <c r="CO83" s="110">
        <f t="shared" si="458"/>
        <v>0</v>
      </c>
      <c r="CP83" s="110">
        <f t="shared" si="459"/>
        <v>0</v>
      </c>
      <c r="CQ83" s="110">
        <f t="shared" si="460"/>
        <v>0</v>
      </c>
      <c r="CR83" s="229">
        <f t="shared" si="461"/>
        <v>0</v>
      </c>
      <c r="CS83" s="110">
        <f t="shared" si="462"/>
        <v>0</v>
      </c>
      <c r="CT83" s="110">
        <f t="shared" si="463"/>
        <v>0</v>
      </c>
      <c r="CU83" s="110">
        <f t="shared" si="464"/>
        <v>0</v>
      </c>
      <c r="CV83" s="110">
        <f t="shared" si="465"/>
        <v>0</v>
      </c>
      <c r="CW83" s="229">
        <f t="shared" si="466"/>
        <v>0</v>
      </c>
      <c r="CX83" s="110">
        <f t="shared" si="467"/>
        <v>0</v>
      </c>
      <c r="CY83" s="110">
        <f t="shared" si="468"/>
        <v>0</v>
      </c>
      <c r="CZ83" s="110">
        <f t="shared" si="469"/>
        <v>0</v>
      </c>
      <c r="DA83" s="110">
        <f t="shared" si="470"/>
        <v>0</v>
      </c>
      <c r="DB83" s="110">
        <f t="shared" si="471"/>
        <v>0</v>
      </c>
      <c r="DC83" s="110">
        <f t="shared" si="472"/>
        <v>0</v>
      </c>
      <c r="DD83" s="110">
        <f t="shared" si="473"/>
        <v>0</v>
      </c>
      <c r="DE83" s="110">
        <f t="shared" si="474"/>
        <v>0</v>
      </c>
      <c r="DF83" s="110">
        <f t="shared" si="475"/>
        <v>0</v>
      </c>
      <c r="DG83" s="110">
        <f t="shared" si="476"/>
        <v>0</v>
      </c>
      <c r="DH83" s="110">
        <f t="shared" si="477"/>
        <v>0</v>
      </c>
      <c r="DI83" s="110">
        <f t="shared" si="478"/>
        <v>0</v>
      </c>
      <c r="DJ83" s="110">
        <f t="shared" si="479"/>
        <v>0</v>
      </c>
      <c r="DK83" s="110">
        <f t="shared" si="480"/>
        <v>0</v>
      </c>
      <c r="DL83" s="110">
        <f t="shared" si="481"/>
        <v>0</v>
      </c>
      <c r="DM83" s="110">
        <f t="shared" si="482"/>
        <v>0</v>
      </c>
      <c r="DN83" s="110">
        <f t="shared" si="483"/>
        <v>0</v>
      </c>
      <c r="DO83" s="110">
        <f t="shared" si="484"/>
        <v>0</v>
      </c>
      <c r="DP83" s="110">
        <f t="shared" si="485"/>
        <v>0</v>
      </c>
      <c r="DQ83" s="110">
        <f t="shared" si="486"/>
        <v>0</v>
      </c>
      <c r="DR83" s="110">
        <f t="shared" si="487"/>
        <v>0</v>
      </c>
      <c r="DS83" s="110">
        <f t="shared" si="488"/>
        <v>0</v>
      </c>
      <c r="DT83" s="110">
        <f t="shared" si="489"/>
        <v>0</v>
      </c>
      <c r="DU83" s="110">
        <f t="shared" si="490"/>
        <v>0</v>
      </c>
      <c r="DV83" s="110">
        <f t="shared" si="491"/>
        <v>0</v>
      </c>
      <c r="DW83" s="111">
        <f t="shared" si="492"/>
        <v>0</v>
      </c>
      <c r="DX83" s="112">
        <f t="shared" si="493"/>
        <v>0</v>
      </c>
      <c r="DY83" s="110">
        <f t="shared" si="494"/>
        <v>0</v>
      </c>
      <c r="DZ83" s="110">
        <f t="shared" si="495"/>
        <v>0</v>
      </c>
      <c r="EA83" s="112">
        <f t="shared" si="496"/>
        <v>0</v>
      </c>
      <c r="EB83" s="112">
        <f t="shared" si="497"/>
        <v>0</v>
      </c>
      <c r="EC83" s="112">
        <f t="shared" si="498"/>
        <v>0</v>
      </c>
      <c r="ED83" s="110">
        <f t="shared" si="499"/>
        <v>0</v>
      </c>
      <c r="EE83" s="110">
        <f t="shared" si="500"/>
        <v>0</v>
      </c>
      <c r="EF83" s="112">
        <f t="shared" si="501"/>
        <v>0</v>
      </c>
      <c r="EG83" s="112">
        <f t="shared" si="502"/>
        <v>0</v>
      </c>
      <c r="EH83" s="112">
        <f t="shared" si="503"/>
        <v>0</v>
      </c>
      <c r="EI83" s="110">
        <f t="shared" si="504"/>
        <v>0</v>
      </c>
      <c r="EJ83" s="110">
        <f t="shared" si="505"/>
        <v>0</v>
      </c>
      <c r="EK83" s="112">
        <f t="shared" si="506"/>
        <v>0</v>
      </c>
      <c r="EL83" s="112">
        <f t="shared" si="507"/>
        <v>0</v>
      </c>
      <c r="EM83" s="112">
        <f t="shared" si="508"/>
        <v>0</v>
      </c>
      <c r="EN83" s="110">
        <f t="shared" si="509"/>
        <v>0</v>
      </c>
      <c r="EO83" s="110">
        <f t="shared" si="510"/>
        <v>0</v>
      </c>
      <c r="EP83" s="112">
        <f t="shared" si="511"/>
        <v>0</v>
      </c>
      <c r="EQ83" s="112">
        <f t="shared" si="512"/>
        <v>0</v>
      </c>
      <c r="ER83" s="112">
        <f t="shared" si="513"/>
        <v>0</v>
      </c>
      <c r="ES83" s="110">
        <f t="shared" si="514"/>
        <v>0</v>
      </c>
      <c r="ET83" s="110">
        <f t="shared" si="515"/>
        <v>0</v>
      </c>
      <c r="EU83" s="112">
        <f t="shared" si="516"/>
        <v>0</v>
      </c>
      <c r="EV83" s="112">
        <f t="shared" si="517"/>
        <v>0</v>
      </c>
      <c r="EW83" s="112">
        <f t="shared" si="518"/>
        <v>0</v>
      </c>
      <c r="EX83" s="110">
        <f t="shared" si="519"/>
        <v>0</v>
      </c>
      <c r="EY83" s="110">
        <f t="shared" si="520"/>
        <v>0</v>
      </c>
      <c r="EZ83" s="112">
        <f t="shared" si="521"/>
        <v>0</v>
      </c>
      <c r="FA83" s="112">
        <f t="shared" si="522"/>
        <v>0</v>
      </c>
      <c r="FB83" s="112">
        <f t="shared" si="523"/>
        <v>0</v>
      </c>
      <c r="FC83" s="110">
        <f t="shared" si="524"/>
        <v>0</v>
      </c>
      <c r="FD83" s="110">
        <f t="shared" si="525"/>
        <v>0</v>
      </c>
      <c r="FE83" s="112">
        <f t="shared" si="526"/>
        <v>0</v>
      </c>
      <c r="FF83" s="112">
        <f t="shared" si="527"/>
        <v>0</v>
      </c>
      <c r="FG83" s="112">
        <f t="shared" si="528"/>
        <v>0</v>
      </c>
      <c r="FH83" s="110">
        <f t="shared" si="529"/>
        <v>0</v>
      </c>
      <c r="FI83" s="110">
        <f t="shared" si="530"/>
        <v>0</v>
      </c>
      <c r="FJ83" s="113">
        <f t="shared" si="531"/>
        <v>0</v>
      </c>
      <c r="FK83" s="228">
        <f t="shared" si="532"/>
        <v>0</v>
      </c>
      <c r="FL83" s="110">
        <f t="shared" si="533"/>
        <v>0</v>
      </c>
      <c r="FM83" s="110">
        <f t="shared" si="534"/>
        <v>0</v>
      </c>
      <c r="FN83" s="110">
        <f t="shared" si="535"/>
        <v>0</v>
      </c>
      <c r="FO83" s="110">
        <f t="shared" si="536"/>
        <v>0</v>
      </c>
      <c r="FP83" s="110">
        <f t="shared" si="537"/>
        <v>0</v>
      </c>
      <c r="FQ83" s="110">
        <f t="shared" si="538"/>
        <v>0</v>
      </c>
      <c r="FR83" s="110">
        <f t="shared" si="539"/>
        <v>0</v>
      </c>
      <c r="FS83" s="110">
        <f t="shared" si="540"/>
        <v>0</v>
      </c>
      <c r="FT83" s="110">
        <f t="shared" si="541"/>
        <v>0</v>
      </c>
      <c r="FU83" s="110">
        <f t="shared" si="542"/>
        <v>0</v>
      </c>
      <c r="FV83" s="110">
        <f t="shared" si="543"/>
        <v>0</v>
      </c>
      <c r="FW83" s="110">
        <f t="shared" si="544"/>
        <v>0</v>
      </c>
      <c r="FX83" s="110">
        <f t="shared" si="545"/>
        <v>0</v>
      </c>
      <c r="FY83" s="110">
        <f t="shared" si="546"/>
        <v>0</v>
      </c>
      <c r="FZ83" s="110">
        <f t="shared" si="547"/>
        <v>0</v>
      </c>
      <c r="GA83" s="110">
        <f t="shared" si="548"/>
        <v>0</v>
      </c>
      <c r="GB83" s="110">
        <f t="shared" si="549"/>
        <v>0</v>
      </c>
      <c r="GC83" s="110">
        <f t="shared" si="550"/>
        <v>0</v>
      </c>
      <c r="GD83" s="110">
        <f t="shared" si="551"/>
        <v>0</v>
      </c>
      <c r="GE83" s="110">
        <f t="shared" si="552"/>
        <v>0</v>
      </c>
      <c r="GF83" s="110">
        <f t="shared" si="553"/>
        <v>0</v>
      </c>
      <c r="GG83" s="110">
        <f t="shared" si="554"/>
        <v>0</v>
      </c>
      <c r="GH83" s="110">
        <f t="shared" si="555"/>
        <v>0</v>
      </c>
      <c r="GI83" s="110">
        <f t="shared" si="556"/>
        <v>0</v>
      </c>
      <c r="GJ83" s="110">
        <f t="shared" si="557"/>
        <v>0</v>
      </c>
      <c r="GK83" s="110">
        <f t="shared" si="558"/>
        <v>0</v>
      </c>
      <c r="GL83" s="110">
        <f t="shared" si="559"/>
        <v>0</v>
      </c>
      <c r="GM83" s="110">
        <f t="shared" si="560"/>
        <v>0</v>
      </c>
      <c r="GN83" s="110">
        <f t="shared" si="561"/>
        <v>0</v>
      </c>
      <c r="GO83" s="110">
        <f t="shared" si="562"/>
        <v>0</v>
      </c>
      <c r="GP83" s="110">
        <f t="shared" si="563"/>
        <v>0</v>
      </c>
      <c r="GQ83" s="110">
        <f t="shared" si="564"/>
        <v>0</v>
      </c>
      <c r="GR83" s="110">
        <f t="shared" si="565"/>
        <v>0</v>
      </c>
      <c r="GS83" s="110">
        <f t="shared" si="566"/>
        <v>0</v>
      </c>
      <c r="GT83" s="110">
        <f t="shared" si="567"/>
        <v>0</v>
      </c>
      <c r="GU83" s="110">
        <f t="shared" si="568"/>
        <v>0</v>
      </c>
      <c r="GV83" s="110">
        <f t="shared" si="569"/>
        <v>0</v>
      </c>
      <c r="GW83" s="110">
        <f t="shared" si="570"/>
        <v>0</v>
      </c>
      <c r="GX83" s="110">
        <f t="shared" si="571"/>
        <v>0</v>
      </c>
      <c r="GY83" s="227">
        <f t="shared" si="572"/>
        <v>147.80000000000001</v>
      </c>
      <c r="GZ83" s="226">
        <f t="shared" si="573"/>
        <v>139.4</v>
      </c>
      <c r="HA83" s="226">
        <f t="shared" si="574"/>
        <v>88.6</v>
      </c>
      <c r="HB83" s="226">
        <f t="shared" si="575"/>
        <v>50.8</v>
      </c>
      <c r="HC83" s="226">
        <f t="shared" si="576"/>
        <v>36.4</v>
      </c>
      <c r="HD83" s="226">
        <f t="shared" si="577"/>
        <v>8.4</v>
      </c>
      <c r="HE83" s="115">
        <v>0</v>
      </c>
      <c r="HF83" s="174">
        <v>0</v>
      </c>
      <c r="HG83" s="225">
        <f t="shared" si="578"/>
        <v>0</v>
      </c>
      <c r="HH83" s="222"/>
      <c r="HI83" s="224">
        <v>0</v>
      </c>
      <c r="HJ83" s="221">
        <f t="shared" si="579"/>
        <v>147.80000000000001</v>
      </c>
      <c r="HK83" s="221">
        <f t="shared" si="580"/>
        <v>147.80000000000001</v>
      </c>
      <c r="HL83" s="223">
        <f t="shared" si="581"/>
        <v>88.6</v>
      </c>
      <c r="HM83" s="221">
        <f t="shared" si="582"/>
        <v>68</v>
      </c>
      <c r="HN83" s="222"/>
      <c r="HO83" s="221"/>
      <c r="HP83" s="114">
        <v>0</v>
      </c>
      <c r="HQ83" s="114">
        <v>0</v>
      </c>
      <c r="HR83" s="114">
        <v>0</v>
      </c>
      <c r="HS83" s="220">
        <f t="shared" si="583"/>
        <v>147.80000000000001</v>
      </c>
      <c r="HT83" s="220">
        <f t="shared" si="584"/>
        <v>0</v>
      </c>
      <c r="HU83" s="220">
        <f t="shared" si="585"/>
        <v>147.80000000000001</v>
      </c>
      <c r="HV83" s="210">
        <f t="shared" si="586"/>
        <v>0</v>
      </c>
      <c r="HW83" s="208"/>
      <c r="HX83" s="208"/>
      <c r="HY83" s="208"/>
      <c r="HZ83" s="208"/>
      <c r="IA83" s="208"/>
      <c r="IB83" s="208"/>
    </row>
    <row r="84" spans="1:310" ht="39" customHeight="1">
      <c r="A84" s="105" t="s">
        <v>229</v>
      </c>
      <c r="B84" s="237">
        <v>0</v>
      </c>
      <c r="C84" s="236">
        <f>11</f>
        <v>11</v>
      </c>
      <c r="D84" s="232">
        <v>0</v>
      </c>
      <c r="E84" s="232">
        <v>0</v>
      </c>
      <c r="F84" s="233">
        <v>0</v>
      </c>
      <c r="G84" s="235">
        <v>0</v>
      </c>
      <c r="H84" s="233"/>
      <c r="I84" s="234">
        <v>0</v>
      </c>
      <c r="J84" s="233">
        <f t="shared" si="403"/>
        <v>3</v>
      </c>
      <c r="K84" s="106">
        <v>0</v>
      </c>
      <c r="L84" s="231"/>
      <c r="M84" s="231"/>
      <c r="N84" s="231"/>
      <c r="O84" s="232">
        <v>0</v>
      </c>
      <c r="P84" s="106">
        <v>0</v>
      </c>
      <c r="Q84" s="231"/>
      <c r="R84" s="106">
        <v>0</v>
      </c>
      <c r="S84" s="231"/>
      <c r="T84" s="106">
        <v>0</v>
      </c>
      <c r="U84" s="231"/>
      <c r="V84" s="107">
        <v>0</v>
      </c>
      <c r="W84" s="107">
        <v>0</v>
      </c>
      <c r="X84" s="107">
        <v>0</v>
      </c>
      <c r="Y84" s="106">
        <v>0</v>
      </c>
      <c r="Z84" s="106">
        <v>0</v>
      </c>
      <c r="AA84" s="106">
        <v>0</v>
      </c>
      <c r="AB84" s="106">
        <v>0</v>
      </c>
      <c r="AC84" s="106">
        <v>0</v>
      </c>
      <c r="AD84" s="106">
        <v>0</v>
      </c>
      <c r="AE84" s="106">
        <v>0</v>
      </c>
      <c r="AF84" s="108">
        <v>0</v>
      </c>
      <c r="AG84" s="108">
        <v>0</v>
      </c>
      <c r="AH84" s="108">
        <v>0</v>
      </c>
      <c r="AI84" s="108">
        <v>0</v>
      </c>
      <c r="AJ84" s="231"/>
      <c r="AK84" s="108">
        <v>0</v>
      </c>
      <c r="AL84" s="230">
        <f t="shared" si="404"/>
        <v>0</v>
      </c>
      <c r="AM84" s="230">
        <f t="shared" si="405"/>
        <v>3</v>
      </c>
      <c r="AN84" s="230">
        <f t="shared" si="406"/>
        <v>3</v>
      </c>
      <c r="AO84" s="109">
        <f t="shared" si="407"/>
        <v>0</v>
      </c>
      <c r="AP84" s="110">
        <f t="shared" si="408"/>
        <v>0</v>
      </c>
      <c r="AQ84" s="110">
        <f t="shared" si="409"/>
        <v>0</v>
      </c>
      <c r="AR84" s="110">
        <f t="shared" si="410"/>
        <v>0</v>
      </c>
      <c r="AS84" s="110">
        <f t="shared" si="411"/>
        <v>0</v>
      </c>
      <c r="AT84" s="110">
        <f t="shared" si="412"/>
        <v>0</v>
      </c>
      <c r="AU84" s="110">
        <f t="shared" si="413"/>
        <v>0</v>
      </c>
      <c r="AV84" s="110">
        <f t="shared" si="414"/>
        <v>0</v>
      </c>
      <c r="AW84" s="110">
        <f t="shared" si="415"/>
        <v>0</v>
      </c>
      <c r="AX84" s="110">
        <f t="shared" si="416"/>
        <v>0</v>
      </c>
      <c r="AY84" s="110">
        <f t="shared" si="417"/>
        <v>0</v>
      </c>
      <c r="AZ84" s="110">
        <f t="shared" si="418"/>
        <v>0</v>
      </c>
      <c r="BA84" s="110">
        <f t="shared" si="419"/>
        <v>0</v>
      </c>
      <c r="BB84" s="110">
        <f t="shared" si="420"/>
        <v>0</v>
      </c>
      <c r="BC84" s="110">
        <f t="shared" si="421"/>
        <v>0</v>
      </c>
      <c r="BD84" s="110">
        <f t="shared" si="422"/>
        <v>0</v>
      </c>
      <c r="BE84" s="110">
        <f t="shared" si="423"/>
        <v>0</v>
      </c>
      <c r="BF84" s="110">
        <f t="shared" si="424"/>
        <v>0</v>
      </c>
      <c r="BG84" s="110">
        <f t="shared" si="425"/>
        <v>0</v>
      </c>
      <c r="BH84" s="110">
        <f t="shared" si="426"/>
        <v>0</v>
      </c>
      <c r="BI84" s="110">
        <f t="shared" si="427"/>
        <v>0</v>
      </c>
      <c r="BJ84" s="110">
        <f t="shared" si="428"/>
        <v>0</v>
      </c>
      <c r="BK84" s="110">
        <f t="shared" si="429"/>
        <v>0</v>
      </c>
      <c r="BL84" s="110">
        <f t="shared" si="430"/>
        <v>0</v>
      </c>
      <c r="BM84" s="110">
        <f t="shared" si="431"/>
        <v>0</v>
      </c>
      <c r="BN84" s="110">
        <f t="shared" si="432"/>
        <v>0</v>
      </c>
      <c r="BO84" s="110">
        <f t="shared" si="433"/>
        <v>0</v>
      </c>
      <c r="BP84" s="110">
        <f t="shared" si="434"/>
        <v>0</v>
      </c>
      <c r="BQ84" s="110">
        <f t="shared" si="435"/>
        <v>0</v>
      </c>
      <c r="BR84" s="110">
        <f t="shared" si="436"/>
        <v>0</v>
      </c>
      <c r="BS84" s="110">
        <f t="shared" si="437"/>
        <v>147.80000000000001</v>
      </c>
      <c r="BT84" s="110">
        <f t="shared" si="438"/>
        <v>139.4</v>
      </c>
      <c r="BU84" s="110">
        <f t="shared" si="439"/>
        <v>88.6</v>
      </c>
      <c r="BV84" s="110">
        <f t="shared" si="440"/>
        <v>50.8</v>
      </c>
      <c r="BW84" s="110">
        <f t="shared" si="441"/>
        <v>8.4</v>
      </c>
      <c r="BX84" s="110"/>
      <c r="BY84" s="110">
        <f t="shared" si="442"/>
        <v>0</v>
      </c>
      <c r="BZ84" s="110">
        <f t="shared" si="443"/>
        <v>0</v>
      </c>
      <c r="CA84" s="110">
        <f t="shared" si="444"/>
        <v>0</v>
      </c>
      <c r="CB84" s="110">
        <f t="shared" si="445"/>
        <v>0</v>
      </c>
      <c r="CC84" s="110">
        <f t="shared" si="446"/>
        <v>0</v>
      </c>
      <c r="CD84" s="110">
        <f t="shared" si="447"/>
        <v>0</v>
      </c>
      <c r="CE84" s="110">
        <f t="shared" si="448"/>
        <v>0</v>
      </c>
      <c r="CF84" s="110">
        <f t="shared" si="449"/>
        <v>0</v>
      </c>
      <c r="CG84" s="110">
        <f t="shared" si="450"/>
        <v>0</v>
      </c>
      <c r="CH84" s="229">
        <f t="shared" si="451"/>
        <v>0</v>
      </c>
      <c r="CI84" s="110">
        <f t="shared" si="452"/>
        <v>0</v>
      </c>
      <c r="CJ84" s="110">
        <f t="shared" si="453"/>
        <v>0</v>
      </c>
      <c r="CK84" s="110">
        <f t="shared" si="454"/>
        <v>0</v>
      </c>
      <c r="CL84" s="110">
        <f t="shared" si="455"/>
        <v>0</v>
      </c>
      <c r="CM84" s="229">
        <f t="shared" si="456"/>
        <v>0</v>
      </c>
      <c r="CN84" s="110">
        <f t="shared" si="457"/>
        <v>0</v>
      </c>
      <c r="CO84" s="110">
        <f t="shared" si="458"/>
        <v>0</v>
      </c>
      <c r="CP84" s="110">
        <f t="shared" si="459"/>
        <v>0</v>
      </c>
      <c r="CQ84" s="110">
        <f t="shared" si="460"/>
        <v>0</v>
      </c>
      <c r="CR84" s="229">
        <f t="shared" si="461"/>
        <v>0</v>
      </c>
      <c r="CS84" s="110">
        <f t="shared" si="462"/>
        <v>0</v>
      </c>
      <c r="CT84" s="110">
        <f t="shared" si="463"/>
        <v>0</v>
      </c>
      <c r="CU84" s="110">
        <f t="shared" si="464"/>
        <v>0</v>
      </c>
      <c r="CV84" s="110">
        <f t="shared" si="465"/>
        <v>0</v>
      </c>
      <c r="CW84" s="229">
        <f t="shared" si="466"/>
        <v>0</v>
      </c>
      <c r="CX84" s="110">
        <f t="shared" si="467"/>
        <v>0</v>
      </c>
      <c r="CY84" s="110">
        <f t="shared" si="468"/>
        <v>0</v>
      </c>
      <c r="CZ84" s="110">
        <f t="shared" si="469"/>
        <v>0</v>
      </c>
      <c r="DA84" s="110">
        <f t="shared" si="470"/>
        <v>0</v>
      </c>
      <c r="DB84" s="110">
        <f t="shared" si="471"/>
        <v>0</v>
      </c>
      <c r="DC84" s="110">
        <f t="shared" si="472"/>
        <v>0</v>
      </c>
      <c r="DD84" s="110">
        <f t="shared" si="473"/>
        <v>0</v>
      </c>
      <c r="DE84" s="110">
        <f t="shared" si="474"/>
        <v>0</v>
      </c>
      <c r="DF84" s="110">
        <f t="shared" si="475"/>
        <v>0</v>
      </c>
      <c r="DG84" s="110">
        <f t="shared" si="476"/>
        <v>0</v>
      </c>
      <c r="DH84" s="110">
        <f t="shared" si="477"/>
        <v>0</v>
      </c>
      <c r="DI84" s="110">
        <f t="shared" si="478"/>
        <v>0</v>
      </c>
      <c r="DJ84" s="110">
        <f t="shared" si="479"/>
        <v>0</v>
      </c>
      <c r="DK84" s="110">
        <f t="shared" si="480"/>
        <v>0</v>
      </c>
      <c r="DL84" s="110">
        <f t="shared" si="481"/>
        <v>0</v>
      </c>
      <c r="DM84" s="110">
        <f t="shared" si="482"/>
        <v>0</v>
      </c>
      <c r="DN84" s="110">
        <f t="shared" si="483"/>
        <v>0</v>
      </c>
      <c r="DO84" s="110">
        <f t="shared" si="484"/>
        <v>0</v>
      </c>
      <c r="DP84" s="110">
        <f t="shared" si="485"/>
        <v>0</v>
      </c>
      <c r="DQ84" s="110">
        <f t="shared" si="486"/>
        <v>0</v>
      </c>
      <c r="DR84" s="110">
        <f t="shared" si="487"/>
        <v>0</v>
      </c>
      <c r="DS84" s="110">
        <f t="shared" si="488"/>
        <v>0</v>
      </c>
      <c r="DT84" s="110">
        <f t="shared" si="489"/>
        <v>0</v>
      </c>
      <c r="DU84" s="110">
        <f t="shared" si="490"/>
        <v>0</v>
      </c>
      <c r="DV84" s="110">
        <f t="shared" si="491"/>
        <v>0</v>
      </c>
      <c r="DW84" s="111">
        <f t="shared" si="492"/>
        <v>0</v>
      </c>
      <c r="DX84" s="112">
        <f t="shared" si="493"/>
        <v>0</v>
      </c>
      <c r="DY84" s="110">
        <f t="shared" si="494"/>
        <v>0</v>
      </c>
      <c r="DZ84" s="110">
        <f t="shared" si="495"/>
        <v>0</v>
      </c>
      <c r="EA84" s="112">
        <f t="shared" si="496"/>
        <v>0</v>
      </c>
      <c r="EB84" s="112">
        <f t="shared" si="497"/>
        <v>0</v>
      </c>
      <c r="EC84" s="112">
        <f t="shared" si="498"/>
        <v>0</v>
      </c>
      <c r="ED84" s="110">
        <f t="shared" si="499"/>
        <v>0</v>
      </c>
      <c r="EE84" s="110">
        <f t="shared" si="500"/>
        <v>0</v>
      </c>
      <c r="EF84" s="112">
        <f t="shared" si="501"/>
        <v>0</v>
      </c>
      <c r="EG84" s="112">
        <f t="shared" si="502"/>
        <v>0</v>
      </c>
      <c r="EH84" s="112">
        <f t="shared" si="503"/>
        <v>0</v>
      </c>
      <c r="EI84" s="110">
        <f t="shared" si="504"/>
        <v>0</v>
      </c>
      <c r="EJ84" s="110">
        <f t="shared" si="505"/>
        <v>0</v>
      </c>
      <c r="EK84" s="112">
        <f t="shared" si="506"/>
        <v>0</v>
      </c>
      <c r="EL84" s="112">
        <f t="shared" si="507"/>
        <v>0</v>
      </c>
      <c r="EM84" s="112">
        <f t="shared" si="508"/>
        <v>0</v>
      </c>
      <c r="EN84" s="110">
        <f t="shared" si="509"/>
        <v>0</v>
      </c>
      <c r="EO84" s="110">
        <f t="shared" si="510"/>
        <v>0</v>
      </c>
      <c r="EP84" s="112">
        <f t="shared" si="511"/>
        <v>0</v>
      </c>
      <c r="EQ84" s="112">
        <f t="shared" si="512"/>
        <v>0</v>
      </c>
      <c r="ER84" s="112">
        <f t="shared" si="513"/>
        <v>0</v>
      </c>
      <c r="ES84" s="110">
        <f t="shared" si="514"/>
        <v>0</v>
      </c>
      <c r="ET84" s="110">
        <f t="shared" si="515"/>
        <v>0</v>
      </c>
      <c r="EU84" s="112">
        <f t="shared" si="516"/>
        <v>0</v>
      </c>
      <c r="EV84" s="112">
        <f t="shared" si="517"/>
        <v>0</v>
      </c>
      <c r="EW84" s="112">
        <f t="shared" si="518"/>
        <v>0</v>
      </c>
      <c r="EX84" s="110">
        <f t="shared" si="519"/>
        <v>0</v>
      </c>
      <c r="EY84" s="110">
        <f t="shared" si="520"/>
        <v>0</v>
      </c>
      <c r="EZ84" s="112">
        <f t="shared" si="521"/>
        <v>0</v>
      </c>
      <c r="FA84" s="112">
        <f t="shared" si="522"/>
        <v>0</v>
      </c>
      <c r="FB84" s="112">
        <f t="shared" si="523"/>
        <v>0</v>
      </c>
      <c r="FC84" s="110">
        <f t="shared" si="524"/>
        <v>0</v>
      </c>
      <c r="FD84" s="110">
        <f t="shared" si="525"/>
        <v>0</v>
      </c>
      <c r="FE84" s="112">
        <f t="shared" si="526"/>
        <v>0</v>
      </c>
      <c r="FF84" s="112">
        <f t="shared" si="527"/>
        <v>0</v>
      </c>
      <c r="FG84" s="112">
        <f t="shared" si="528"/>
        <v>0</v>
      </c>
      <c r="FH84" s="110">
        <f t="shared" si="529"/>
        <v>0</v>
      </c>
      <c r="FI84" s="110">
        <f t="shared" si="530"/>
        <v>0</v>
      </c>
      <c r="FJ84" s="113">
        <f t="shared" si="531"/>
        <v>0</v>
      </c>
      <c r="FK84" s="228">
        <f t="shared" si="532"/>
        <v>0</v>
      </c>
      <c r="FL84" s="110">
        <f t="shared" si="533"/>
        <v>0</v>
      </c>
      <c r="FM84" s="110">
        <f t="shared" si="534"/>
        <v>0</v>
      </c>
      <c r="FN84" s="110">
        <f t="shared" si="535"/>
        <v>0</v>
      </c>
      <c r="FO84" s="110">
        <f t="shared" si="536"/>
        <v>0</v>
      </c>
      <c r="FP84" s="110">
        <f t="shared" si="537"/>
        <v>0</v>
      </c>
      <c r="FQ84" s="110">
        <f t="shared" si="538"/>
        <v>0</v>
      </c>
      <c r="FR84" s="110">
        <f t="shared" si="539"/>
        <v>0</v>
      </c>
      <c r="FS84" s="110">
        <f t="shared" si="540"/>
        <v>0</v>
      </c>
      <c r="FT84" s="110">
        <f t="shared" si="541"/>
        <v>0</v>
      </c>
      <c r="FU84" s="110">
        <f t="shared" si="542"/>
        <v>0</v>
      </c>
      <c r="FV84" s="110">
        <f t="shared" si="543"/>
        <v>0</v>
      </c>
      <c r="FW84" s="110">
        <f t="shared" si="544"/>
        <v>0</v>
      </c>
      <c r="FX84" s="110">
        <f t="shared" si="545"/>
        <v>0</v>
      </c>
      <c r="FY84" s="110">
        <f t="shared" si="546"/>
        <v>0</v>
      </c>
      <c r="FZ84" s="110">
        <f t="shared" si="547"/>
        <v>0</v>
      </c>
      <c r="GA84" s="110">
        <f t="shared" si="548"/>
        <v>0</v>
      </c>
      <c r="GB84" s="110">
        <f t="shared" si="549"/>
        <v>0</v>
      </c>
      <c r="GC84" s="110">
        <f t="shared" si="550"/>
        <v>0</v>
      </c>
      <c r="GD84" s="110">
        <f t="shared" si="551"/>
        <v>0</v>
      </c>
      <c r="GE84" s="110">
        <f t="shared" si="552"/>
        <v>0</v>
      </c>
      <c r="GF84" s="110">
        <f t="shared" si="553"/>
        <v>0</v>
      </c>
      <c r="GG84" s="110">
        <f t="shared" si="554"/>
        <v>0</v>
      </c>
      <c r="GH84" s="110">
        <f t="shared" si="555"/>
        <v>0</v>
      </c>
      <c r="GI84" s="110">
        <f t="shared" si="556"/>
        <v>0</v>
      </c>
      <c r="GJ84" s="110">
        <f t="shared" si="557"/>
        <v>0</v>
      </c>
      <c r="GK84" s="110">
        <f t="shared" si="558"/>
        <v>0</v>
      </c>
      <c r="GL84" s="110">
        <f t="shared" si="559"/>
        <v>0</v>
      </c>
      <c r="GM84" s="110">
        <f t="shared" si="560"/>
        <v>0</v>
      </c>
      <c r="GN84" s="110">
        <f t="shared" si="561"/>
        <v>0</v>
      </c>
      <c r="GO84" s="110">
        <f t="shared" si="562"/>
        <v>0</v>
      </c>
      <c r="GP84" s="110">
        <f t="shared" si="563"/>
        <v>0</v>
      </c>
      <c r="GQ84" s="110">
        <f t="shared" si="564"/>
        <v>0</v>
      </c>
      <c r="GR84" s="110">
        <f t="shared" si="565"/>
        <v>0</v>
      </c>
      <c r="GS84" s="110">
        <f t="shared" si="566"/>
        <v>0</v>
      </c>
      <c r="GT84" s="110">
        <f t="shared" si="567"/>
        <v>0</v>
      </c>
      <c r="GU84" s="110">
        <f t="shared" si="568"/>
        <v>0</v>
      </c>
      <c r="GV84" s="110">
        <f t="shared" si="569"/>
        <v>0</v>
      </c>
      <c r="GW84" s="110">
        <f t="shared" si="570"/>
        <v>0</v>
      </c>
      <c r="GX84" s="110">
        <f t="shared" si="571"/>
        <v>0</v>
      </c>
      <c r="GY84" s="227">
        <f t="shared" si="572"/>
        <v>147.80000000000001</v>
      </c>
      <c r="GZ84" s="226">
        <f t="shared" si="573"/>
        <v>139.4</v>
      </c>
      <c r="HA84" s="226">
        <f t="shared" si="574"/>
        <v>88.6</v>
      </c>
      <c r="HB84" s="226">
        <f t="shared" si="575"/>
        <v>50.8</v>
      </c>
      <c r="HC84" s="226">
        <f t="shared" si="576"/>
        <v>36.4</v>
      </c>
      <c r="HD84" s="226">
        <f t="shared" si="577"/>
        <v>8.4</v>
      </c>
      <c r="HE84" s="115">
        <v>0</v>
      </c>
      <c r="HF84" s="174">
        <v>0</v>
      </c>
      <c r="HG84" s="225">
        <f t="shared" si="578"/>
        <v>0</v>
      </c>
      <c r="HH84" s="222"/>
      <c r="HI84" s="224">
        <v>0</v>
      </c>
      <c r="HJ84" s="221">
        <f t="shared" si="579"/>
        <v>147.80000000000001</v>
      </c>
      <c r="HK84" s="221">
        <f t="shared" si="580"/>
        <v>147.80000000000001</v>
      </c>
      <c r="HL84" s="223">
        <f t="shared" si="581"/>
        <v>88.6</v>
      </c>
      <c r="HM84" s="221">
        <f t="shared" si="582"/>
        <v>68</v>
      </c>
      <c r="HN84" s="222"/>
      <c r="HO84" s="221"/>
      <c r="HP84" s="114">
        <v>0</v>
      </c>
      <c r="HQ84" s="114">
        <v>0</v>
      </c>
      <c r="HR84" s="114">
        <v>0</v>
      </c>
      <c r="HS84" s="220">
        <f t="shared" si="583"/>
        <v>147.80000000000001</v>
      </c>
      <c r="HT84" s="220">
        <f t="shared" si="584"/>
        <v>0</v>
      </c>
      <c r="HU84" s="220">
        <f t="shared" si="585"/>
        <v>147.80000000000001</v>
      </c>
      <c r="HV84" s="210">
        <f t="shared" si="586"/>
        <v>0</v>
      </c>
      <c r="HW84" s="208"/>
      <c r="HX84" s="208"/>
      <c r="HY84" s="208"/>
      <c r="HZ84" s="208"/>
      <c r="IA84" s="208"/>
      <c r="IB84" s="208"/>
    </row>
    <row r="85" spans="1:310">
      <c r="A85" s="105" t="s">
        <v>171</v>
      </c>
      <c r="B85" s="237">
        <v>0</v>
      </c>
      <c r="C85" s="236">
        <f>1</f>
        <v>1</v>
      </c>
      <c r="D85" s="232">
        <v>0</v>
      </c>
      <c r="E85" s="232">
        <v>0</v>
      </c>
      <c r="F85" s="233">
        <v>0</v>
      </c>
      <c r="G85" s="235">
        <v>0</v>
      </c>
      <c r="H85" s="233"/>
      <c r="I85" s="234">
        <v>0</v>
      </c>
      <c r="J85" s="233">
        <f t="shared" si="403"/>
        <v>1</v>
      </c>
      <c r="K85" s="106">
        <v>0</v>
      </c>
      <c r="L85" s="231"/>
      <c r="M85" s="231"/>
      <c r="N85" s="231"/>
      <c r="O85" s="232">
        <v>0</v>
      </c>
      <c r="P85" s="106">
        <v>0</v>
      </c>
      <c r="Q85" s="231"/>
      <c r="R85" s="106">
        <v>0</v>
      </c>
      <c r="S85" s="231"/>
      <c r="T85" s="106">
        <v>0</v>
      </c>
      <c r="U85" s="231"/>
      <c r="V85" s="107">
        <v>0</v>
      </c>
      <c r="W85" s="107">
        <v>0</v>
      </c>
      <c r="X85" s="107">
        <v>0</v>
      </c>
      <c r="Y85" s="106">
        <v>0</v>
      </c>
      <c r="Z85" s="106">
        <v>0</v>
      </c>
      <c r="AA85" s="106">
        <v>0</v>
      </c>
      <c r="AB85" s="106">
        <v>0</v>
      </c>
      <c r="AC85" s="106">
        <v>0</v>
      </c>
      <c r="AD85" s="106">
        <v>0</v>
      </c>
      <c r="AE85" s="106">
        <v>0</v>
      </c>
      <c r="AF85" s="108">
        <v>0</v>
      </c>
      <c r="AG85" s="108">
        <v>0</v>
      </c>
      <c r="AH85" s="108">
        <v>0</v>
      </c>
      <c r="AI85" s="108">
        <v>0</v>
      </c>
      <c r="AJ85" s="231"/>
      <c r="AK85" s="108">
        <v>0</v>
      </c>
      <c r="AL85" s="230">
        <f t="shared" si="404"/>
        <v>0</v>
      </c>
      <c r="AM85" s="230">
        <f t="shared" si="405"/>
        <v>1</v>
      </c>
      <c r="AN85" s="230">
        <f t="shared" si="406"/>
        <v>1</v>
      </c>
      <c r="AO85" s="109">
        <f t="shared" si="407"/>
        <v>0</v>
      </c>
      <c r="AP85" s="110">
        <f t="shared" si="408"/>
        <v>0</v>
      </c>
      <c r="AQ85" s="110">
        <f t="shared" si="409"/>
        <v>0</v>
      </c>
      <c r="AR85" s="110">
        <f t="shared" si="410"/>
        <v>0</v>
      </c>
      <c r="AS85" s="110">
        <f t="shared" si="411"/>
        <v>0</v>
      </c>
      <c r="AT85" s="110">
        <f t="shared" si="412"/>
        <v>0</v>
      </c>
      <c r="AU85" s="110">
        <f t="shared" si="413"/>
        <v>0</v>
      </c>
      <c r="AV85" s="110">
        <f t="shared" si="414"/>
        <v>0</v>
      </c>
      <c r="AW85" s="110">
        <f t="shared" si="415"/>
        <v>0</v>
      </c>
      <c r="AX85" s="110">
        <f t="shared" si="416"/>
        <v>0</v>
      </c>
      <c r="AY85" s="110">
        <f t="shared" si="417"/>
        <v>0</v>
      </c>
      <c r="AZ85" s="110">
        <f t="shared" si="418"/>
        <v>0</v>
      </c>
      <c r="BA85" s="110">
        <f t="shared" si="419"/>
        <v>0</v>
      </c>
      <c r="BB85" s="110">
        <f t="shared" si="420"/>
        <v>0</v>
      </c>
      <c r="BC85" s="110">
        <f t="shared" si="421"/>
        <v>0</v>
      </c>
      <c r="BD85" s="110">
        <f t="shared" si="422"/>
        <v>0</v>
      </c>
      <c r="BE85" s="110">
        <f t="shared" si="423"/>
        <v>0</v>
      </c>
      <c r="BF85" s="110">
        <f t="shared" si="424"/>
        <v>0</v>
      </c>
      <c r="BG85" s="110">
        <f t="shared" si="425"/>
        <v>0</v>
      </c>
      <c r="BH85" s="110">
        <f t="shared" si="426"/>
        <v>0</v>
      </c>
      <c r="BI85" s="110">
        <f t="shared" si="427"/>
        <v>0</v>
      </c>
      <c r="BJ85" s="110">
        <f t="shared" si="428"/>
        <v>0</v>
      </c>
      <c r="BK85" s="110">
        <f t="shared" si="429"/>
        <v>0</v>
      </c>
      <c r="BL85" s="110">
        <f t="shared" si="430"/>
        <v>0</v>
      </c>
      <c r="BM85" s="110">
        <f t="shared" si="431"/>
        <v>0</v>
      </c>
      <c r="BN85" s="110">
        <f t="shared" si="432"/>
        <v>0</v>
      </c>
      <c r="BO85" s="110">
        <f t="shared" si="433"/>
        <v>0</v>
      </c>
      <c r="BP85" s="110">
        <f t="shared" si="434"/>
        <v>0</v>
      </c>
      <c r="BQ85" s="110">
        <f t="shared" si="435"/>
        <v>0</v>
      </c>
      <c r="BR85" s="110">
        <f t="shared" si="436"/>
        <v>0</v>
      </c>
      <c r="BS85" s="110">
        <f t="shared" si="437"/>
        <v>49.3</v>
      </c>
      <c r="BT85" s="110">
        <f t="shared" si="438"/>
        <v>46.5</v>
      </c>
      <c r="BU85" s="110">
        <f t="shared" si="439"/>
        <v>29.5</v>
      </c>
      <c r="BV85" s="110">
        <f t="shared" si="440"/>
        <v>17</v>
      </c>
      <c r="BW85" s="110">
        <f t="shared" si="441"/>
        <v>2.8</v>
      </c>
      <c r="BX85" s="110"/>
      <c r="BY85" s="110">
        <f t="shared" si="442"/>
        <v>0</v>
      </c>
      <c r="BZ85" s="110">
        <f t="shared" si="443"/>
        <v>0</v>
      </c>
      <c r="CA85" s="110">
        <f t="shared" si="444"/>
        <v>0</v>
      </c>
      <c r="CB85" s="110">
        <f t="shared" si="445"/>
        <v>0</v>
      </c>
      <c r="CC85" s="110">
        <f t="shared" si="446"/>
        <v>0</v>
      </c>
      <c r="CD85" s="110">
        <f t="shared" si="447"/>
        <v>0</v>
      </c>
      <c r="CE85" s="110">
        <f t="shared" si="448"/>
        <v>0</v>
      </c>
      <c r="CF85" s="110">
        <f t="shared" si="449"/>
        <v>0</v>
      </c>
      <c r="CG85" s="110">
        <f t="shared" si="450"/>
        <v>0</v>
      </c>
      <c r="CH85" s="229">
        <f t="shared" si="451"/>
        <v>0</v>
      </c>
      <c r="CI85" s="110">
        <f t="shared" si="452"/>
        <v>0</v>
      </c>
      <c r="CJ85" s="110">
        <f t="shared" si="453"/>
        <v>0</v>
      </c>
      <c r="CK85" s="110">
        <f t="shared" si="454"/>
        <v>0</v>
      </c>
      <c r="CL85" s="110">
        <f t="shared" si="455"/>
        <v>0</v>
      </c>
      <c r="CM85" s="229">
        <f t="shared" si="456"/>
        <v>0</v>
      </c>
      <c r="CN85" s="110">
        <f t="shared" si="457"/>
        <v>0</v>
      </c>
      <c r="CO85" s="110">
        <f t="shared" si="458"/>
        <v>0</v>
      </c>
      <c r="CP85" s="110">
        <f t="shared" si="459"/>
        <v>0</v>
      </c>
      <c r="CQ85" s="110">
        <f t="shared" si="460"/>
        <v>0</v>
      </c>
      <c r="CR85" s="229">
        <f t="shared" si="461"/>
        <v>0</v>
      </c>
      <c r="CS85" s="110">
        <f t="shared" si="462"/>
        <v>0</v>
      </c>
      <c r="CT85" s="110">
        <f t="shared" si="463"/>
        <v>0</v>
      </c>
      <c r="CU85" s="110">
        <f t="shared" si="464"/>
        <v>0</v>
      </c>
      <c r="CV85" s="110">
        <f t="shared" si="465"/>
        <v>0</v>
      </c>
      <c r="CW85" s="229">
        <f t="shared" si="466"/>
        <v>0</v>
      </c>
      <c r="CX85" s="110">
        <f t="shared" si="467"/>
        <v>0</v>
      </c>
      <c r="CY85" s="110">
        <f t="shared" si="468"/>
        <v>0</v>
      </c>
      <c r="CZ85" s="110">
        <f t="shared" si="469"/>
        <v>0</v>
      </c>
      <c r="DA85" s="110">
        <f t="shared" si="470"/>
        <v>0</v>
      </c>
      <c r="DB85" s="110">
        <f t="shared" si="471"/>
        <v>0</v>
      </c>
      <c r="DC85" s="110">
        <f t="shared" si="472"/>
        <v>0</v>
      </c>
      <c r="DD85" s="110">
        <f t="shared" si="473"/>
        <v>0</v>
      </c>
      <c r="DE85" s="110">
        <f t="shared" si="474"/>
        <v>0</v>
      </c>
      <c r="DF85" s="110">
        <f t="shared" si="475"/>
        <v>0</v>
      </c>
      <c r="DG85" s="110">
        <f t="shared" si="476"/>
        <v>0</v>
      </c>
      <c r="DH85" s="110">
        <f t="shared" si="477"/>
        <v>0</v>
      </c>
      <c r="DI85" s="110">
        <f t="shared" si="478"/>
        <v>0</v>
      </c>
      <c r="DJ85" s="110">
        <f t="shared" si="479"/>
        <v>0</v>
      </c>
      <c r="DK85" s="110">
        <f t="shared" si="480"/>
        <v>0</v>
      </c>
      <c r="DL85" s="110">
        <f t="shared" si="481"/>
        <v>0</v>
      </c>
      <c r="DM85" s="110">
        <f t="shared" si="482"/>
        <v>0</v>
      </c>
      <c r="DN85" s="110">
        <f t="shared" si="483"/>
        <v>0</v>
      </c>
      <c r="DO85" s="110">
        <f t="shared" si="484"/>
        <v>0</v>
      </c>
      <c r="DP85" s="110">
        <f t="shared" si="485"/>
        <v>0</v>
      </c>
      <c r="DQ85" s="110">
        <f t="shared" si="486"/>
        <v>0</v>
      </c>
      <c r="DR85" s="110">
        <f t="shared" si="487"/>
        <v>0</v>
      </c>
      <c r="DS85" s="110">
        <f t="shared" si="488"/>
        <v>0</v>
      </c>
      <c r="DT85" s="110">
        <f t="shared" si="489"/>
        <v>0</v>
      </c>
      <c r="DU85" s="110">
        <f t="shared" si="490"/>
        <v>0</v>
      </c>
      <c r="DV85" s="110">
        <f t="shared" si="491"/>
        <v>0</v>
      </c>
      <c r="DW85" s="111">
        <f t="shared" si="492"/>
        <v>0</v>
      </c>
      <c r="DX85" s="112">
        <f t="shared" si="493"/>
        <v>0</v>
      </c>
      <c r="DY85" s="110">
        <f t="shared" si="494"/>
        <v>0</v>
      </c>
      <c r="DZ85" s="110">
        <f t="shared" si="495"/>
        <v>0</v>
      </c>
      <c r="EA85" s="112">
        <f t="shared" si="496"/>
        <v>0</v>
      </c>
      <c r="EB85" s="112">
        <f t="shared" si="497"/>
        <v>0</v>
      </c>
      <c r="EC85" s="112">
        <f t="shared" si="498"/>
        <v>0</v>
      </c>
      <c r="ED85" s="110">
        <f t="shared" si="499"/>
        <v>0</v>
      </c>
      <c r="EE85" s="110">
        <f t="shared" si="500"/>
        <v>0</v>
      </c>
      <c r="EF85" s="112">
        <f t="shared" si="501"/>
        <v>0</v>
      </c>
      <c r="EG85" s="112">
        <f t="shared" si="502"/>
        <v>0</v>
      </c>
      <c r="EH85" s="112">
        <f t="shared" si="503"/>
        <v>0</v>
      </c>
      <c r="EI85" s="110">
        <f t="shared" si="504"/>
        <v>0</v>
      </c>
      <c r="EJ85" s="110">
        <f t="shared" si="505"/>
        <v>0</v>
      </c>
      <c r="EK85" s="112">
        <f t="shared" si="506"/>
        <v>0</v>
      </c>
      <c r="EL85" s="112">
        <f t="shared" si="507"/>
        <v>0</v>
      </c>
      <c r="EM85" s="112">
        <f t="shared" si="508"/>
        <v>0</v>
      </c>
      <c r="EN85" s="110">
        <f t="shared" si="509"/>
        <v>0</v>
      </c>
      <c r="EO85" s="110">
        <f t="shared" si="510"/>
        <v>0</v>
      </c>
      <c r="EP85" s="112">
        <f t="shared" si="511"/>
        <v>0</v>
      </c>
      <c r="EQ85" s="112">
        <f t="shared" si="512"/>
        <v>0</v>
      </c>
      <c r="ER85" s="112">
        <f t="shared" si="513"/>
        <v>0</v>
      </c>
      <c r="ES85" s="110">
        <f t="shared" si="514"/>
        <v>0</v>
      </c>
      <c r="ET85" s="110">
        <f t="shared" si="515"/>
        <v>0</v>
      </c>
      <c r="EU85" s="112">
        <f t="shared" si="516"/>
        <v>0</v>
      </c>
      <c r="EV85" s="112">
        <f t="shared" si="517"/>
        <v>0</v>
      </c>
      <c r="EW85" s="112">
        <f t="shared" si="518"/>
        <v>0</v>
      </c>
      <c r="EX85" s="110">
        <f t="shared" si="519"/>
        <v>0</v>
      </c>
      <c r="EY85" s="110">
        <f t="shared" si="520"/>
        <v>0</v>
      </c>
      <c r="EZ85" s="112">
        <f t="shared" si="521"/>
        <v>0</v>
      </c>
      <c r="FA85" s="112">
        <f t="shared" si="522"/>
        <v>0</v>
      </c>
      <c r="FB85" s="112">
        <f t="shared" si="523"/>
        <v>0</v>
      </c>
      <c r="FC85" s="110">
        <f t="shared" si="524"/>
        <v>0</v>
      </c>
      <c r="FD85" s="110">
        <f t="shared" si="525"/>
        <v>0</v>
      </c>
      <c r="FE85" s="112">
        <f t="shared" si="526"/>
        <v>0</v>
      </c>
      <c r="FF85" s="112">
        <f t="shared" si="527"/>
        <v>0</v>
      </c>
      <c r="FG85" s="112">
        <f t="shared" si="528"/>
        <v>0</v>
      </c>
      <c r="FH85" s="110">
        <f t="shared" si="529"/>
        <v>0</v>
      </c>
      <c r="FI85" s="110">
        <f t="shared" si="530"/>
        <v>0</v>
      </c>
      <c r="FJ85" s="113">
        <f t="shared" si="531"/>
        <v>0</v>
      </c>
      <c r="FK85" s="228">
        <f t="shared" si="532"/>
        <v>0</v>
      </c>
      <c r="FL85" s="110">
        <f t="shared" si="533"/>
        <v>0</v>
      </c>
      <c r="FM85" s="110">
        <f t="shared" si="534"/>
        <v>0</v>
      </c>
      <c r="FN85" s="110">
        <f t="shared" si="535"/>
        <v>0</v>
      </c>
      <c r="FO85" s="110">
        <f t="shared" si="536"/>
        <v>0</v>
      </c>
      <c r="FP85" s="110">
        <f t="shared" si="537"/>
        <v>0</v>
      </c>
      <c r="FQ85" s="110">
        <f t="shared" si="538"/>
        <v>0</v>
      </c>
      <c r="FR85" s="110">
        <f t="shared" si="539"/>
        <v>0</v>
      </c>
      <c r="FS85" s="110">
        <f t="shared" si="540"/>
        <v>0</v>
      </c>
      <c r="FT85" s="110">
        <f t="shared" si="541"/>
        <v>0</v>
      </c>
      <c r="FU85" s="110">
        <f t="shared" si="542"/>
        <v>0</v>
      </c>
      <c r="FV85" s="110">
        <f t="shared" si="543"/>
        <v>0</v>
      </c>
      <c r="FW85" s="110">
        <f t="shared" si="544"/>
        <v>0</v>
      </c>
      <c r="FX85" s="110">
        <f t="shared" si="545"/>
        <v>0</v>
      </c>
      <c r="FY85" s="110">
        <f t="shared" si="546"/>
        <v>0</v>
      </c>
      <c r="FZ85" s="110">
        <f t="shared" si="547"/>
        <v>0</v>
      </c>
      <c r="GA85" s="110">
        <f t="shared" si="548"/>
        <v>0</v>
      </c>
      <c r="GB85" s="110">
        <f t="shared" si="549"/>
        <v>0</v>
      </c>
      <c r="GC85" s="110">
        <f t="shared" si="550"/>
        <v>0</v>
      </c>
      <c r="GD85" s="110">
        <f t="shared" si="551"/>
        <v>0</v>
      </c>
      <c r="GE85" s="110">
        <f t="shared" si="552"/>
        <v>0</v>
      </c>
      <c r="GF85" s="110">
        <f t="shared" si="553"/>
        <v>0</v>
      </c>
      <c r="GG85" s="110">
        <f t="shared" si="554"/>
        <v>0</v>
      </c>
      <c r="GH85" s="110">
        <f t="shared" si="555"/>
        <v>0</v>
      </c>
      <c r="GI85" s="110">
        <f t="shared" si="556"/>
        <v>0</v>
      </c>
      <c r="GJ85" s="110">
        <f t="shared" si="557"/>
        <v>0</v>
      </c>
      <c r="GK85" s="110">
        <f t="shared" si="558"/>
        <v>0</v>
      </c>
      <c r="GL85" s="110">
        <f t="shared" si="559"/>
        <v>0</v>
      </c>
      <c r="GM85" s="110">
        <f t="shared" si="560"/>
        <v>0</v>
      </c>
      <c r="GN85" s="110">
        <f t="shared" si="561"/>
        <v>0</v>
      </c>
      <c r="GO85" s="110">
        <f t="shared" si="562"/>
        <v>0</v>
      </c>
      <c r="GP85" s="110">
        <f t="shared" si="563"/>
        <v>0</v>
      </c>
      <c r="GQ85" s="110">
        <f t="shared" si="564"/>
        <v>0</v>
      </c>
      <c r="GR85" s="110">
        <f t="shared" si="565"/>
        <v>0</v>
      </c>
      <c r="GS85" s="110">
        <f t="shared" si="566"/>
        <v>0</v>
      </c>
      <c r="GT85" s="110">
        <f t="shared" si="567"/>
        <v>0</v>
      </c>
      <c r="GU85" s="110">
        <f t="shared" si="568"/>
        <v>0</v>
      </c>
      <c r="GV85" s="110">
        <f t="shared" si="569"/>
        <v>0</v>
      </c>
      <c r="GW85" s="110">
        <f t="shared" si="570"/>
        <v>0</v>
      </c>
      <c r="GX85" s="110">
        <f t="shared" si="571"/>
        <v>0</v>
      </c>
      <c r="GY85" s="227">
        <f t="shared" si="572"/>
        <v>49.3</v>
      </c>
      <c r="GZ85" s="226">
        <f t="shared" si="573"/>
        <v>46.5</v>
      </c>
      <c r="HA85" s="226">
        <f t="shared" si="574"/>
        <v>29.5</v>
      </c>
      <c r="HB85" s="226">
        <f t="shared" si="575"/>
        <v>17</v>
      </c>
      <c r="HC85" s="226">
        <f t="shared" si="576"/>
        <v>36.6</v>
      </c>
      <c r="HD85" s="226">
        <f t="shared" si="577"/>
        <v>2.8</v>
      </c>
      <c r="HE85" s="115">
        <v>0</v>
      </c>
      <c r="HF85" s="174">
        <v>0</v>
      </c>
      <c r="HG85" s="225">
        <f t="shared" si="578"/>
        <v>0</v>
      </c>
      <c r="HH85" s="222"/>
      <c r="HI85" s="224">
        <v>0</v>
      </c>
      <c r="HJ85" s="221">
        <f t="shared" si="579"/>
        <v>49.3</v>
      </c>
      <c r="HK85" s="221">
        <f t="shared" si="580"/>
        <v>49.3</v>
      </c>
      <c r="HL85" s="223">
        <f t="shared" si="581"/>
        <v>29.5</v>
      </c>
      <c r="HM85" s="221">
        <f t="shared" si="582"/>
        <v>22.7</v>
      </c>
      <c r="HN85" s="222"/>
      <c r="HO85" s="221"/>
      <c r="HP85" s="114">
        <v>0</v>
      </c>
      <c r="HQ85" s="114">
        <v>0</v>
      </c>
      <c r="HR85" s="114">
        <v>0</v>
      </c>
      <c r="HS85" s="220">
        <f t="shared" si="583"/>
        <v>49.3</v>
      </c>
      <c r="HT85" s="220">
        <f t="shared" si="584"/>
        <v>0</v>
      </c>
      <c r="HU85" s="220">
        <f t="shared" si="585"/>
        <v>49.3</v>
      </c>
      <c r="HV85" s="210">
        <f t="shared" si="586"/>
        <v>0</v>
      </c>
      <c r="HW85" s="208"/>
      <c r="HX85" s="208"/>
      <c r="HY85" s="208"/>
      <c r="HZ85" s="208"/>
      <c r="IA85" s="208"/>
      <c r="IB85" s="208"/>
    </row>
    <row r="86" spans="1:310">
      <c r="A86" s="105" t="s">
        <v>172</v>
      </c>
      <c r="B86" s="237">
        <v>0</v>
      </c>
      <c r="C86" s="236">
        <f>4</f>
        <v>4</v>
      </c>
      <c r="D86" s="232">
        <v>0</v>
      </c>
      <c r="E86" s="232">
        <v>0</v>
      </c>
      <c r="F86" s="233">
        <v>0</v>
      </c>
      <c r="G86" s="235">
        <v>0</v>
      </c>
      <c r="H86" s="233"/>
      <c r="I86" s="234">
        <v>0</v>
      </c>
      <c r="J86" s="233">
        <f t="shared" si="403"/>
        <v>1</v>
      </c>
      <c r="K86" s="106">
        <v>0</v>
      </c>
      <c r="L86" s="231"/>
      <c r="M86" s="231"/>
      <c r="N86" s="231"/>
      <c r="O86" s="232">
        <v>0</v>
      </c>
      <c r="P86" s="106">
        <v>0</v>
      </c>
      <c r="Q86" s="231"/>
      <c r="R86" s="106">
        <v>0</v>
      </c>
      <c r="S86" s="231"/>
      <c r="T86" s="106">
        <v>0</v>
      </c>
      <c r="U86" s="231"/>
      <c r="V86" s="107">
        <v>0</v>
      </c>
      <c r="W86" s="107">
        <v>0</v>
      </c>
      <c r="X86" s="107">
        <v>0</v>
      </c>
      <c r="Y86" s="106">
        <v>0</v>
      </c>
      <c r="Z86" s="106">
        <v>0</v>
      </c>
      <c r="AA86" s="106">
        <v>0</v>
      </c>
      <c r="AB86" s="106">
        <v>0</v>
      </c>
      <c r="AC86" s="106">
        <v>0</v>
      </c>
      <c r="AD86" s="106">
        <v>0</v>
      </c>
      <c r="AE86" s="106">
        <v>0</v>
      </c>
      <c r="AF86" s="108">
        <v>0</v>
      </c>
      <c r="AG86" s="108">
        <v>0</v>
      </c>
      <c r="AH86" s="108">
        <v>0</v>
      </c>
      <c r="AI86" s="108">
        <v>0</v>
      </c>
      <c r="AJ86" s="231"/>
      <c r="AK86" s="108">
        <v>0</v>
      </c>
      <c r="AL86" s="230">
        <f t="shared" si="404"/>
        <v>0</v>
      </c>
      <c r="AM86" s="230">
        <f t="shared" si="405"/>
        <v>1</v>
      </c>
      <c r="AN86" s="230">
        <f t="shared" si="406"/>
        <v>1</v>
      </c>
      <c r="AO86" s="109">
        <f t="shared" si="407"/>
        <v>0</v>
      </c>
      <c r="AP86" s="110">
        <f t="shared" si="408"/>
        <v>0</v>
      </c>
      <c r="AQ86" s="110">
        <f t="shared" si="409"/>
        <v>0</v>
      </c>
      <c r="AR86" s="110">
        <f t="shared" si="410"/>
        <v>0</v>
      </c>
      <c r="AS86" s="110">
        <f t="shared" si="411"/>
        <v>0</v>
      </c>
      <c r="AT86" s="110">
        <f t="shared" si="412"/>
        <v>0</v>
      </c>
      <c r="AU86" s="110">
        <f t="shared" si="413"/>
        <v>0</v>
      </c>
      <c r="AV86" s="110">
        <f t="shared" si="414"/>
        <v>0</v>
      </c>
      <c r="AW86" s="110">
        <f t="shared" si="415"/>
        <v>0</v>
      </c>
      <c r="AX86" s="110">
        <f t="shared" si="416"/>
        <v>0</v>
      </c>
      <c r="AY86" s="110">
        <f t="shared" si="417"/>
        <v>0</v>
      </c>
      <c r="AZ86" s="110">
        <f t="shared" si="418"/>
        <v>0</v>
      </c>
      <c r="BA86" s="110">
        <f t="shared" si="419"/>
        <v>0</v>
      </c>
      <c r="BB86" s="110">
        <f t="shared" si="420"/>
        <v>0</v>
      </c>
      <c r="BC86" s="110">
        <f t="shared" si="421"/>
        <v>0</v>
      </c>
      <c r="BD86" s="110">
        <f t="shared" si="422"/>
        <v>0</v>
      </c>
      <c r="BE86" s="110">
        <f t="shared" si="423"/>
        <v>0</v>
      </c>
      <c r="BF86" s="110">
        <f t="shared" si="424"/>
        <v>0</v>
      </c>
      <c r="BG86" s="110">
        <f t="shared" si="425"/>
        <v>0</v>
      </c>
      <c r="BH86" s="110">
        <f t="shared" si="426"/>
        <v>0</v>
      </c>
      <c r="BI86" s="110">
        <f t="shared" si="427"/>
        <v>0</v>
      </c>
      <c r="BJ86" s="110">
        <f t="shared" si="428"/>
        <v>0</v>
      </c>
      <c r="BK86" s="110">
        <f t="shared" si="429"/>
        <v>0</v>
      </c>
      <c r="BL86" s="110">
        <f t="shared" si="430"/>
        <v>0</v>
      </c>
      <c r="BM86" s="110">
        <f t="shared" si="431"/>
        <v>0</v>
      </c>
      <c r="BN86" s="110">
        <f t="shared" si="432"/>
        <v>0</v>
      </c>
      <c r="BO86" s="110">
        <f t="shared" si="433"/>
        <v>0</v>
      </c>
      <c r="BP86" s="110">
        <f t="shared" si="434"/>
        <v>0</v>
      </c>
      <c r="BQ86" s="110">
        <f t="shared" si="435"/>
        <v>0</v>
      </c>
      <c r="BR86" s="110">
        <f t="shared" si="436"/>
        <v>0</v>
      </c>
      <c r="BS86" s="110">
        <f t="shared" si="437"/>
        <v>49.3</v>
      </c>
      <c r="BT86" s="110">
        <f t="shared" si="438"/>
        <v>46.5</v>
      </c>
      <c r="BU86" s="110">
        <f t="shared" si="439"/>
        <v>29.5</v>
      </c>
      <c r="BV86" s="110">
        <f t="shared" si="440"/>
        <v>17</v>
      </c>
      <c r="BW86" s="110">
        <f t="shared" si="441"/>
        <v>2.8</v>
      </c>
      <c r="BX86" s="110"/>
      <c r="BY86" s="110">
        <f t="shared" si="442"/>
        <v>0</v>
      </c>
      <c r="BZ86" s="110">
        <f t="shared" si="443"/>
        <v>0</v>
      </c>
      <c r="CA86" s="110">
        <f t="shared" si="444"/>
        <v>0</v>
      </c>
      <c r="CB86" s="110">
        <f t="shared" si="445"/>
        <v>0</v>
      </c>
      <c r="CC86" s="110">
        <f t="shared" si="446"/>
        <v>0</v>
      </c>
      <c r="CD86" s="110">
        <f t="shared" si="447"/>
        <v>0</v>
      </c>
      <c r="CE86" s="110">
        <f t="shared" si="448"/>
        <v>0</v>
      </c>
      <c r="CF86" s="110">
        <f t="shared" si="449"/>
        <v>0</v>
      </c>
      <c r="CG86" s="110">
        <f t="shared" si="450"/>
        <v>0</v>
      </c>
      <c r="CH86" s="229">
        <f t="shared" si="451"/>
        <v>0</v>
      </c>
      <c r="CI86" s="110">
        <f t="shared" si="452"/>
        <v>0</v>
      </c>
      <c r="CJ86" s="110">
        <f t="shared" si="453"/>
        <v>0</v>
      </c>
      <c r="CK86" s="110">
        <f t="shared" si="454"/>
        <v>0</v>
      </c>
      <c r="CL86" s="110">
        <f t="shared" si="455"/>
        <v>0</v>
      </c>
      <c r="CM86" s="229">
        <f t="shared" si="456"/>
        <v>0</v>
      </c>
      <c r="CN86" s="110">
        <f t="shared" si="457"/>
        <v>0</v>
      </c>
      <c r="CO86" s="110">
        <f t="shared" si="458"/>
        <v>0</v>
      </c>
      <c r="CP86" s="110">
        <f t="shared" si="459"/>
        <v>0</v>
      </c>
      <c r="CQ86" s="110">
        <f t="shared" si="460"/>
        <v>0</v>
      </c>
      <c r="CR86" s="229">
        <f t="shared" si="461"/>
        <v>0</v>
      </c>
      <c r="CS86" s="110">
        <f t="shared" si="462"/>
        <v>0</v>
      </c>
      <c r="CT86" s="110">
        <f t="shared" si="463"/>
        <v>0</v>
      </c>
      <c r="CU86" s="110">
        <f t="shared" si="464"/>
        <v>0</v>
      </c>
      <c r="CV86" s="110">
        <f t="shared" si="465"/>
        <v>0</v>
      </c>
      <c r="CW86" s="229">
        <f t="shared" si="466"/>
        <v>0</v>
      </c>
      <c r="CX86" s="110">
        <f t="shared" si="467"/>
        <v>0</v>
      </c>
      <c r="CY86" s="110">
        <f t="shared" si="468"/>
        <v>0</v>
      </c>
      <c r="CZ86" s="110">
        <f t="shared" si="469"/>
        <v>0</v>
      </c>
      <c r="DA86" s="110">
        <f t="shared" si="470"/>
        <v>0</v>
      </c>
      <c r="DB86" s="110">
        <f t="shared" si="471"/>
        <v>0</v>
      </c>
      <c r="DC86" s="110">
        <f t="shared" si="472"/>
        <v>0</v>
      </c>
      <c r="DD86" s="110">
        <f t="shared" si="473"/>
        <v>0</v>
      </c>
      <c r="DE86" s="110">
        <f t="shared" si="474"/>
        <v>0</v>
      </c>
      <c r="DF86" s="110">
        <f t="shared" si="475"/>
        <v>0</v>
      </c>
      <c r="DG86" s="110">
        <f t="shared" si="476"/>
        <v>0</v>
      </c>
      <c r="DH86" s="110">
        <f t="shared" si="477"/>
        <v>0</v>
      </c>
      <c r="DI86" s="110">
        <f t="shared" si="478"/>
        <v>0</v>
      </c>
      <c r="DJ86" s="110">
        <f t="shared" si="479"/>
        <v>0</v>
      </c>
      <c r="DK86" s="110">
        <f t="shared" si="480"/>
        <v>0</v>
      </c>
      <c r="DL86" s="110">
        <f t="shared" si="481"/>
        <v>0</v>
      </c>
      <c r="DM86" s="110">
        <f t="shared" si="482"/>
        <v>0</v>
      </c>
      <c r="DN86" s="110">
        <f t="shared" si="483"/>
        <v>0</v>
      </c>
      <c r="DO86" s="110">
        <f t="shared" si="484"/>
        <v>0</v>
      </c>
      <c r="DP86" s="110">
        <f t="shared" si="485"/>
        <v>0</v>
      </c>
      <c r="DQ86" s="110">
        <f t="shared" si="486"/>
        <v>0</v>
      </c>
      <c r="DR86" s="110">
        <f t="shared" si="487"/>
        <v>0</v>
      </c>
      <c r="DS86" s="110">
        <f t="shared" si="488"/>
        <v>0</v>
      </c>
      <c r="DT86" s="110">
        <f t="shared" si="489"/>
        <v>0</v>
      </c>
      <c r="DU86" s="110">
        <f t="shared" si="490"/>
        <v>0</v>
      </c>
      <c r="DV86" s="110">
        <f t="shared" si="491"/>
        <v>0</v>
      </c>
      <c r="DW86" s="111">
        <f t="shared" si="492"/>
        <v>0</v>
      </c>
      <c r="DX86" s="112">
        <f t="shared" si="493"/>
        <v>0</v>
      </c>
      <c r="DY86" s="110">
        <f t="shared" si="494"/>
        <v>0</v>
      </c>
      <c r="DZ86" s="110">
        <f t="shared" si="495"/>
        <v>0</v>
      </c>
      <c r="EA86" s="112">
        <f t="shared" si="496"/>
        <v>0</v>
      </c>
      <c r="EB86" s="112">
        <f t="shared" si="497"/>
        <v>0</v>
      </c>
      <c r="EC86" s="112">
        <f t="shared" si="498"/>
        <v>0</v>
      </c>
      <c r="ED86" s="110">
        <f t="shared" si="499"/>
        <v>0</v>
      </c>
      <c r="EE86" s="110">
        <f t="shared" si="500"/>
        <v>0</v>
      </c>
      <c r="EF86" s="112">
        <f t="shared" si="501"/>
        <v>0</v>
      </c>
      <c r="EG86" s="112">
        <f t="shared" si="502"/>
        <v>0</v>
      </c>
      <c r="EH86" s="112">
        <f t="shared" si="503"/>
        <v>0</v>
      </c>
      <c r="EI86" s="110">
        <f t="shared" si="504"/>
        <v>0</v>
      </c>
      <c r="EJ86" s="110">
        <f t="shared" si="505"/>
        <v>0</v>
      </c>
      <c r="EK86" s="112">
        <f t="shared" si="506"/>
        <v>0</v>
      </c>
      <c r="EL86" s="112">
        <f t="shared" si="507"/>
        <v>0</v>
      </c>
      <c r="EM86" s="112">
        <f t="shared" si="508"/>
        <v>0</v>
      </c>
      <c r="EN86" s="110">
        <f t="shared" si="509"/>
        <v>0</v>
      </c>
      <c r="EO86" s="110">
        <f t="shared" si="510"/>
        <v>0</v>
      </c>
      <c r="EP86" s="112">
        <f t="shared" si="511"/>
        <v>0</v>
      </c>
      <c r="EQ86" s="112">
        <f t="shared" si="512"/>
        <v>0</v>
      </c>
      <c r="ER86" s="112">
        <f t="shared" si="513"/>
        <v>0</v>
      </c>
      <c r="ES86" s="110">
        <f t="shared" si="514"/>
        <v>0</v>
      </c>
      <c r="ET86" s="110">
        <f t="shared" si="515"/>
        <v>0</v>
      </c>
      <c r="EU86" s="112">
        <f t="shared" si="516"/>
        <v>0</v>
      </c>
      <c r="EV86" s="112">
        <f t="shared" si="517"/>
        <v>0</v>
      </c>
      <c r="EW86" s="112">
        <f t="shared" si="518"/>
        <v>0</v>
      </c>
      <c r="EX86" s="110">
        <f t="shared" si="519"/>
        <v>0</v>
      </c>
      <c r="EY86" s="110">
        <f t="shared" si="520"/>
        <v>0</v>
      </c>
      <c r="EZ86" s="112">
        <f t="shared" si="521"/>
        <v>0</v>
      </c>
      <c r="FA86" s="112">
        <f t="shared" si="522"/>
        <v>0</v>
      </c>
      <c r="FB86" s="112">
        <f t="shared" si="523"/>
        <v>0</v>
      </c>
      <c r="FC86" s="110">
        <f t="shared" si="524"/>
        <v>0</v>
      </c>
      <c r="FD86" s="110">
        <f t="shared" si="525"/>
        <v>0</v>
      </c>
      <c r="FE86" s="112">
        <f t="shared" si="526"/>
        <v>0</v>
      </c>
      <c r="FF86" s="112">
        <f t="shared" si="527"/>
        <v>0</v>
      </c>
      <c r="FG86" s="112">
        <f t="shared" si="528"/>
        <v>0</v>
      </c>
      <c r="FH86" s="110">
        <f t="shared" si="529"/>
        <v>0</v>
      </c>
      <c r="FI86" s="110">
        <f t="shared" si="530"/>
        <v>0</v>
      </c>
      <c r="FJ86" s="113">
        <f t="shared" si="531"/>
        <v>0</v>
      </c>
      <c r="FK86" s="228">
        <f t="shared" si="532"/>
        <v>0</v>
      </c>
      <c r="FL86" s="110">
        <f t="shared" si="533"/>
        <v>0</v>
      </c>
      <c r="FM86" s="110">
        <f t="shared" si="534"/>
        <v>0</v>
      </c>
      <c r="FN86" s="110">
        <f t="shared" si="535"/>
        <v>0</v>
      </c>
      <c r="FO86" s="110">
        <f t="shared" si="536"/>
        <v>0</v>
      </c>
      <c r="FP86" s="110">
        <f t="shared" si="537"/>
        <v>0</v>
      </c>
      <c r="FQ86" s="110">
        <f t="shared" si="538"/>
        <v>0</v>
      </c>
      <c r="FR86" s="110">
        <f t="shared" si="539"/>
        <v>0</v>
      </c>
      <c r="FS86" s="110">
        <f t="shared" si="540"/>
        <v>0</v>
      </c>
      <c r="FT86" s="110">
        <f t="shared" si="541"/>
        <v>0</v>
      </c>
      <c r="FU86" s="110">
        <f t="shared" si="542"/>
        <v>0</v>
      </c>
      <c r="FV86" s="110">
        <f t="shared" si="543"/>
        <v>0</v>
      </c>
      <c r="FW86" s="110">
        <f t="shared" si="544"/>
        <v>0</v>
      </c>
      <c r="FX86" s="110">
        <f t="shared" si="545"/>
        <v>0</v>
      </c>
      <c r="FY86" s="110">
        <f t="shared" si="546"/>
        <v>0</v>
      </c>
      <c r="FZ86" s="110">
        <f t="shared" si="547"/>
        <v>0</v>
      </c>
      <c r="GA86" s="110">
        <f t="shared" si="548"/>
        <v>0</v>
      </c>
      <c r="GB86" s="110">
        <f t="shared" si="549"/>
        <v>0</v>
      </c>
      <c r="GC86" s="110">
        <f t="shared" si="550"/>
        <v>0</v>
      </c>
      <c r="GD86" s="110">
        <f t="shared" si="551"/>
        <v>0</v>
      </c>
      <c r="GE86" s="110">
        <f t="shared" si="552"/>
        <v>0</v>
      </c>
      <c r="GF86" s="110">
        <f t="shared" si="553"/>
        <v>0</v>
      </c>
      <c r="GG86" s="110">
        <f t="shared" si="554"/>
        <v>0</v>
      </c>
      <c r="GH86" s="110">
        <f t="shared" si="555"/>
        <v>0</v>
      </c>
      <c r="GI86" s="110">
        <f t="shared" si="556"/>
        <v>0</v>
      </c>
      <c r="GJ86" s="110">
        <f t="shared" si="557"/>
        <v>0</v>
      </c>
      <c r="GK86" s="110">
        <f t="shared" si="558"/>
        <v>0</v>
      </c>
      <c r="GL86" s="110">
        <f t="shared" si="559"/>
        <v>0</v>
      </c>
      <c r="GM86" s="110">
        <f t="shared" si="560"/>
        <v>0</v>
      </c>
      <c r="GN86" s="110">
        <f t="shared" si="561"/>
        <v>0</v>
      </c>
      <c r="GO86" s="110">
        <f t="shared" si="562"/>
        <v>0</v>
      </c>
      <c r="GP86" s="110">
        <f t="shared" si="563"/>
        <v>0</v>
      </c>
      <c r="GQ86" s="110">
        <f t="shared" si="564"/>
        <v>0</v>
      </c>
      <c r="GR86" s="110">
        <f t="shared" si="565"/>
        <v>0</v>
      </c>
      <c r="GS86" s="110">
        <f t="shared" si="566"/>
        <v>0</v>
      </c>
      <c r="GT86" s="110">
        <f t="shared" si="567"/>
        <v>0</v>
      </c>
      <c r="GU86" s="110">
        <f t="shared" si="568"/>
        <v>0</v>
      </c>
      <c r="GV86" s="110">
        <f t="shared" si="569"/>
        <v>0</v>
      </c>
      <c r="GW86" s="110">
        <f t="shared" si="570"/>
        <v>0</v>
      </c>
      <c r="GX86" s="110">
        <f t="shared" si="571"/>
        <v>0</v>
      </c>
      <c r="GY86" s="227">
        <f t="shared" si="572"/>
        <v>49.3</v>
      </c>
      <c r="GZ86" s="226">
        <f t="shared" si="573"/>
        <v>46.5</v>
      </c>
      <c r="HA86" s="226">
        <f t="shared" si="574"/>
        <v>29.5</v>
      </c>
      <c r="HB86" s="226">
        <f t="shared" si="575"/>
        <v>17</v>
      </c>
      <c r="HC86" s="226">
        <f t="shared" si="576"/>
        <v>36.6</v>
      </c>
      <c r="HD86" s="226">
        <f t="shared" si="577"/>
        <v>2.8</v>
      </c>
      <c r="HE86" s="115">
        <v>0</v>
      </c>
      <c r="HF86" s="174">
        <v>0</v>
      </c>
      <c r="HG86" s="225">
        <f t="shared" si="578"/>
        <v>0</v>
      </c>
      <c r="HH86" s="222"/>
      <c r="HI86" s="224">
        <v>0</v>
      </c>
      <c r="HJ86" s="221">
        <f t="shared" si="579"/>
        <v>49.3</v>
      </c>
      <c r="HK86" s="221">
        <f t="shared" si="580"/>
        <v>49.3</v>
      </c>
      <c r="HL86" s="223">
        <f t="shared" si="581"/>
        <v>29.5</v>
      </c>
      <c r="HM86" s="221">
        <f t="shared" si="582"/>
        <v>22.7</v>
      </c>
      <c r="HN86" s="222"/>
      <c r="HO86" s="221"/>
      <c r="HP86" s="114">
        <v>0</v>
      </c>
      <c r="HQ86" s="114">
        <v>0</v>
      </c>
      <c r="HR86" s="114">
        <v>0</v>
      </c>
      <c r="HS86" s="220">
        <f t="shared" si="583"/>
        <v>49.3</v>
      </c>
      <c r="HT86" s="220">
        <f t="shared" si="584"/>
        <v>0</v>
      </c>
      <c r="HU86" s="220">
        <f t="shared" si="585"/>
        <v>49.3</v>
      </c>
      <c r="HV86" s="210">
        <f t="shared" si="586"/>
        <v>0</v>
      </c>
      <c r="HW86" s="208"/>
      <c r="HX86" s="208"/>
      <c r="HY86" s="208"/>
      <c r="HZ86" s="208"/>
      <c r="IA86" s="208"/>
      <c r="IB86" s="208"/>
    </row>
    <row r="87" spans="1:310">
      <c r="A87" s="105" t="s">
        <v>174</v>
      </c>
      <c r="B87" s="237">
        <v>0</v>
      </c>
      <c r="C87" s="236">
        <f>1</f>
        <v>1</v>
      </c>
      <c r="D87" s="232">
        <v>0</v>
      </c>
      <c r="E87" s="232">
        <v>0</v>
      </c>
      <c r="F87" s="233">
        <v>0</v>
      </c>
      <c r="G87" s="235">
        <v>0</v>
      </c>
      <c r="H87" s="233"/>
      <c r="I87" s="234">
        <v>0</v>
      </c>
      <c r="J87" s="233">
        <f t="shared" si="403"/>
        <v>1</v>
      </c>
      <c r="K87" s="106">
        <v>0</v>
      </c>
      <c r="L87" s="231"/>
      <c r="M87" s="231"/>
      <c r="N87" s="231"/>
      <c r="O87" s="232">
        <v>0</v>
      </c>
      <c r="P87" s="106">
        <v>0</v>
      </c>
      <c r="Q87" s="231"/>
      <c r="R87" s="106">
        <v>0</v>
      </c>
      <c r="S87" s="231"/>
      <c r="T87" s="106">
        <v>0</v>
      </c>
      <c r="U87" s="231"/>
      <c r="V87" s="107">
        <v>0</v>
      </c>
      <c r="W87" s="107">
        <v>0</v>
      </c>
      <c r="X87" s="107">
        <v>0</v>
      </c>
      <c r="Y87" s="106">
        <v>0</v>
      </c>
      <c r="Z87" s="106">
        <v>0</v>
      </c>
      <c r="AA87" s="106">
        <v>0</v>
      </c>
      <c r="AB87" s="106">
        <v>0</v>
      </c>
      <c r="AC87" s="106">
        <v>0</v>
      </c>
      <c r="AD87" s="106">
        <v>0</v>
      </c>
      <c r="AE87" s="106">
        <v>0</v>
      </c>
      <c r="AF87" s="108">
        <v>0</v>
      </c>
      <c r="AG87" s="108">
        <v>0</v>
      </c>
      <c r="AH87" s="108">
        <v>0</v>
      </c>
      <c r="AI87" s="108">
        <v>0</v>
      </c>
      <c r="AJ87" s="231"/>
      <c r="AK87" s="108">
        <v>0</v>
      </c>
      <c r="AL87" s="230">
        <f t="shared" si="404"/>
        <v>0</v>
      </c>
      <c r="AM87" s="230">
        <f t="shared" si="405"/>
        <v>1</v>
      </c>
      <c r="AN87" s="230">
        <f t="shared" si="406"/>
        <v>1</v>
      </c>
      <c r="AO87" s="109">
        <f t="shared" si="407"/>
        <v>0</v>
      </c>
      <c r="AP87" s="110">
        <f t="shared" si="408"/>
        <v>0</v>
      </c>
      <c r="AQ87" s="110">
        <f t="shared" si="409"/>
        <v>0</v>
      </c>
      <c r="AR87" s="110">
        <f t="shared" si="410"/>
        <v>0</v>
      </c>
      <c r="AS87" s="110">
        <f t="shared" si="411"/>
        <v>0</v>
      </c>
      <c r="AT87" s="110">
        <f t="shared" si="412"/>
        <v>0</v>
      </c>
      <c r="AU87" s="110">
        <f t="shared" si="413"/>
        <v>0</v>
      </c>
      <c r="AV87" s="110">
        <f t="shared" si="414"/>
        <v>0</v>
      </c>
      <c r="AW87" s="110">
        <f t="shared" si="415"/>
        <v>0</v>
      </c>
      <c r="AX87" s="110">
        <f t="shared" si="416"/>
        <v>0</v>
      </c>
      <c r="AY87" s="110">
        <f t="shared" si="417"/>
        <v>0</v>
      </c>
      <c r="AZ87" s="110">
        <f t="shared" si="418"/>
        <v>0</v>
      </c>
      <c r="BA87" s="110">
        <f t="shared" si="419"/>
        <v>0</v>
      </c>
      <c r="BB87" s="110">
        <f t="shared" si="420"/>
        <v>0</v>
      </c>
      <c r="BC87" s="110">
        <f t="shared" si="421"/>
        <v>0</v>
      </c>
      <c r="BD87" s="110">
        <f t="shared" si="422"/>
        <v>0</v>
      </c>
      <c r="BE87" s="110">
        <f t="shared" si="423"/>
        <v>0</v>
      </c>
      <c r="BF87" s="110">
        <f t="shared" si="424"/>
        <v>0</v>
      </c>
      <c r="BG87" s="110">
        <f t="shared" si="425"/>
        <v>0</v>
      </c>
      <c r="BH87" s="110">
        <f t="shared" si="426"/>
        <v>0</v>
      </c>
      <c r="BI87" s="110">
        <f t="shared" si="427"/>
        <v>0</v>
      </c>
      <c r="BJ87" s="110">
        <f t="shared" si="428"/>
        <v>0</v>
      </c>
      <c r="BK87" s="110">
        <f t="shared" si="429"/>
        <v>0</v>
      </c>
      <c r="BL87" s="110">
        <f t="shared" si="430"/>
        <v>0</v>
      </c>
      <c r="BM87" s="110">
        <f t="shared" si="431"/>
        <v>0</v>
      </c>
      <c r="BN87" s="110">
        <f t="shared" si="432"/>
        <v>0</v>
      </c>
      <c r="BO87" s="110">
        <f t="shared" si="433"/>
        <v>0</v>
      </c>
      <c r="BP87" s="110">
        <f t="shared" si="434"/>
        <v>0</v>
      </c>
      <c r="BQ87" s="110">
        <f t="shared" si="435"/>
        <v>0</v>
      </c>
      <c r="BR87" s="110">
        <f t="shared" si="436"/>
        <v>0</v>
      </c>
      <c r="BS87" s="110">
        <f t="shared" si="437"/>
        <v>49.3</v>
      </c>
      <c r="BT87" s="110">
        <f t="shared" si="438"/>
        <v>46.5</v>
      </c>
      <c r="BU87" s="110">
        <f t="shared" si="439"/>
        <v>29.5</v>
      </c>
      <c r="BV87" s="110">
        <f t="shared" si="440"/>
        <v>17</v>
      </c>
      <c r="BW87" s="110">
        <f t="shared" si="441"/>
        <v>2.8</v>
      </c>
      <c r="BX87" s="110"/>
      <c r="BY87" s="110">
        <f t="shared" si="442"/>
        <v>0</v>
      </c>
      <c r="BZ87" s="110">
        <f t="shared" si="443"/>
        <v>0</v>
      </c>
      <c r="CA87" s="110">
        <f t="shared" si="444"/>
        <v>0</v>
      </c>
      <c r="CB87" s="110">
        <f t="shared" si="445"/>
        <v>0</v>
      </c>
      <c r="CC87" s="110">
        <f t="shared" si="446"/>
        <v>0</v>
      </c>
      <c r="CD87" s="110">
        <f t="shared" si="447"/>
        <v>0</v>
      </c>
      <c r="CE87" s="110">
        <f t="shared" si="448"/>
        <v>0</v>
      </c>
      <c r="CF87" s="110">
        <f t="shared" si="449"/>
        <v>0</v>
      </c>
      <c r="CG87" s="110">
        <f t="shared" si="450"/>
        <v>0</v>
      </c>
      <c r="CH87" s="229">
        <f t="shared" si="451"/>
        <v>0</v>
      </c>
      <c r="CI87" s="110">
        <f t="shared" si="452"/>
        <v>0</v>
      </c>
      <c r="CJ87" s="110">
        <f t="shared" si="453"/>
        <v>0</v>
      </c>
      <c r="CK87" s="110">
        <f t="shared" si="454"/>
        <v>0</v>
      </c>
      <c r="CL87" s="110">
        <f t="shared" si="455"/>
        <v>0</v>
      </c>
      <c r="CM87" s="229">
        <f t="shared" si="456"/>
        <v>0</v>
      </c>
      <c r="CN87" s="110">
        <f t="shared" si="457"/>
        <v>0</v>
      </c>
      <c r="CO87" s="110">
        <f t="shared" si="458"/>
        <v>0</v>
      </c>
      <c r="CP87" s="110">
        <f t="shared" si="459"/>
        <v>0</v>
      </c>
      <c r="CQ87" s="110">
        <f t="shared" si="460"/>
        <v>0</v>
      </c>
      <c r="CR87" s="229">
        <f t="shared" si="461"/>
        <v>0</v>
      </c>
      <c r="CS87" s="110">
        <f t="shared" si="462"/>
        <v>0</v>
      </c>
      <c r="CT87" s="110">
        <f t="shared" si="463"/>
        <v>0</v>
      </c>
      <c r="CU87" s="110">
        <f t="shared" si="464"/>
        <v>0</v>
      </c>
      <c r="CV87" s="110">
        <f t="shared" si="465"/>
        <v>0</v>
      </c>
      <c r="CW87" s="229">
        <f t="shared" si="466"/>
        <v>0</v>
      </c>
      <c r="CX87" s="110">
        <f t="shared" si="467"/>
        <v>0</v>
      </c>
      <c r="CY87" s="110">
        <f t="shared" si="468"/>
        <v>0</v>
      </c>
      <c r="CZ87" s="110">
        <f t="shared" si="469"/>
        <v>0</v>
      </c>
      <c r="DA87" s="110">
        <f t="shared" si="470"/>
        <v>0</v>
      </c>
      <c r="DB87" s="110">
        <f t="shared" si="471"/>
        <v>0</v>
      </c>
      <c r="DC87" s="110">
        <f t="shared" si="472"/>
        <v>0</v>
      </c>
      <c r="DD87" s="110">
        <f t="shared" si="473"/>
        <v>0</v>
      </c>
      <c r="DE87" s="110">
        <f t="shared" si="474"/>
        <v>0</v>
      </c>
      <c r="DF87" s="110">
        <f t="shared" si="475"/>
        <v>0</v>
      </c>
      <c r="DG87" s="110">
        <f t="shared" si="476"/>
        <v>0</v>
      </c>
      <c r="DH87" s="110">
        <f t="shared" si="477"/>
        <v>0</v>
      </c>
      <c r="DI87" s="110">
        <f t="shared" si="478"/>
        <v>0</v>
      </c>
      <c r="DJ87" s="110">
        <f t="shared" si="479"/>
        <v>0</v>
      </c>
      <c r="DK87" s="110">
        <f t="shared" si="480"/>
        <v>0</v>
      </c>
      <c r="DL87" s="110">
        <f t="shared" si="481"/>
        <v>0</v>
      </c>
      <c r="DM87" s="110">
        <f t="shared" si="482"/>
        <v>0</v>
      </c>
      <c r="DN87" s="110">
        <f t="shared" si="483"/>
        <v>0</v>
      </c>
      <c r="DO87" s="110">
        <f t="shared" si="484"/>
        <v>0</v>
      </c>
      <c r="DP87" s="110">
        <f t="shared" si="485"/>
        <v>0</v>
      </c>
      <c r="DQ87" s="110">
        <f t="shared" si="486"/>
        <v>0</v>
      </c>
      <c r="DR87" s="110">
        <f t="shared" si="487"/>
        <v>0</v>
      </c>
      <c r="DS87" s="110">
        <f t="shared" si="488"/>
        <v>0</v>
      </c>
      <c r="DT87" s="110">
        <f t="shared" si="489"/>
        <v>0</v>
      </c>
      <c r="DU87" s="110">
        <f t="shared" si="490"/>
        <v>0</v>
      </c>
      <c r="DV87" s="110">
        <f t="shared" si="491"/>
        <v>0</v>
      </c>
      <c r="DW87" s="111">
        <f t="shared" si="492"/>
        <v>0</v>
      </c>
      <c r="DX87" s="112">
        <f t="shared" si="493"/>
        <v>0</v>
      </c>
      <c r="DY87" s="110">
        <f t="shared" si="494"/>
        <v>0</v>
      </c>
      <c r="DZ87" s="110">
        <f t="shared" si="495"/>
        <v>0</v>
      </c>
      <c r="EA87" s="112">
        <f t="shared" si="496"/>
        <v>0</v>
      </c>
      <c r="EB87" s="112">
        <f t="shared" si="497"/>
        <v>0</v>
      </c>
      <c r="EC87" s="112">
        <f t="shared" si="498"/>
        <v>0</v>
      </c>
      <c r="ED87" s="110">
        <f t="shared" si="499"/>
        <v>0</v>
      </c>
      <c r="EE87" s="110">
        <f t="shared" si="500"/>
        <v>0</v>
      </c>
      <c r="EF87" s="112">
        <f t="shared" si="501"/>
        <v>0</v>
      </c>
      <c r="EG87" s="112">
        <f t="shared" si="502"/>
        <v>0</v>
      </c>
      <c r="EH87" s="112">
        <f t="shared" si="503"/>
        <v>0</v>
      </c>
      <c r="EI87" s="110">
        <f t="shared" si="504"/>
        <v>0</v>
      </c>
      <c r="EJ87" s="110">
        <f t="shared" si="505"/>
        <v>0</v>
      </c>
      <c r="EK87" s="112">
        <f t="shared" si="506"/>
        <v>0</v>
      </c>
      <c r="EL87" s="112">
        <f t="shared" si="507"/>
        <v>0</v>
      </c>
      <c r="EM87" s="112">
        <f t="shared" si="508"/>
        <v>0</v>
      </c>
      <c r="EN87" s="110">
        <f t="shared" si="509"/>
        <v>0</v>
      </c>
      <c r="EO87" s="110">
        <f t="shared" si="510"/>
        <v>0</v>
      </c>
      <c r="EP87" s="112">
        <f t="shared" si="511"/>
        <v>0</v>
      </c>
      <c r="EQ87" s="112">
        <f t="shared" si="512"/>
        <v>0</v>
      </c>
      <c r="ER87" s="112">
        <f t="shared" si="513"/>
        <v>0</v>
      </c>
      <c r="ES87" s="110">
        <f t="shared" si="514"/>
        <v>0</v>
      </c>
      <c r="ET87" s="110">
        <f t="shared" si="515"/>
        <v>0</v>
      </c>
      <c r="EU87" s="112">
        <f t="shared" si="516"/>
        <v>0</v>
      </c>
      <c r="EV87" s="112">
        <f t="shared" si="517"/>
        <v>0</v>
      </c>
      <c r="EW87" s="112">
        <f t="shared" si="518"/>
        <v>0</v>
      </c>
      <c r="EX87" s="110">
        <f t="shared" si="519"/>
        <v>0</v>
      </c>
      <c r="EY87" s="110">
        <f t="shared" si="520"/>
        <v>0</v>
      </c>
      <c r="EZ87" s="112">
        <f t="shared" si="521"/>
        <v>0</v>
      </c>
      <c r="FA87" s="112">
        <f t="shared" si="522"/>
        <v>0</v>
      </c>
      <c r="FB87" s="112">
        <f t="shared" si="523"/>
        <v>0</v>
      </c>
      <c r="FC87" s="110">
        <f t="shared" si="524"/>
        <v>0</v>
      </c>
      <c r="FD87" s="110">
        <f t="shared" si="525"/>
        <v>0</v>
      </c>
      <c r="FE87" s="112">
        <f t="shared" si="526"/>
        <v>0</v>
      </c>
      <c r="FF87" s="112">
        <f t="shared" si="527"/>
        <v>0</v>
      </c>
      <c r="FG87" s="112">
        <f t="shared" si="528"/>
        <v>0</v>
      </c>
      <c r="FH87" s="110">
        <f t="shared" si="529"/>
        <v>0</v>
      </c>
      <c r="FI87" s="110">
        <f t="shared" si="530"/>
        <v>0</v>
      </c>
      <c r="FJ87" s="113">
        <f t="shared" si="531"/>
        <v>0</v>
      </c>
      <c r="FK87" s="228">
        <f t="shared" si="532"/>
        <v>0</v>
      </c>
      <c r="FL87" s="110">
        <f t="shared" si="533"/>
        <v>0</v>
      </c>
      <c r="FM87" s="110">
        <f t="shared" si="534"/>
        <v>0</v>
      </c>
      <c r="FN87" s="110">
        <f t="shared" si="535"/>
        <v>0</v>
      </c>
      <c r="FO87" s="110">
        <f t="shared" si="536"/>
        <v>0</v>
      </c>
      <c r="FP87" s="110">
        <f t="shared" si="537"/>
        <v>0</v>
      </c>
      <c r="FQ87" s="110">
        <f t="shared" si="538"/>
        <v>0</v>
      </c>
      <c r="FR87" s="110">
        <f t="shared" si="539"/>
        <v>0</v>
      </c>
      <c r="FS87" s="110">
        <f t="shared" si="540"/>
        <v>0</v>
      </c>
      <c r="FT87" s="110">
        <f t="shared" si="541"/>
        <v>0</v>
      </c>
      <c r="FU87" s="110">
        <f t="shared" si="542"/>
        <v>0</v>
      </c>
      <c r="FV87" s="110">
        <f t="shared" si="543"/>
        <v>0</v>
      </c>
      <c r="FW87" s="110">
        <f t="shared" si="544"/>
        <v>0</v>
      </c>
      <c r="FX87" s="110">
        <f t="shared" si="545"/>
        <v>0</v>
      </c>
      <c r="FY87" s="110">
        <f t="shared" si="546"/>
        <v>0</v>
      </c>
      <c r="FZ87" s="110">
        <f t="shared" si="547"/>
        <v>0</v>
      </c>
      <c r="GA87" s="110">
        <f t="shared" si="548"/>
        <v>0</v>
      </c>
      <c r="GB87" s="110">
        <f t="shared" si="549"/>
        <v>0</v>
      </c>
      <c r="GC87" s="110">
        <f t="shared" si="550"/>
        <v>0</v>
      </c>
      <c r="GD87" s="110">
        <f t="shared" si="551"/>
        <v>0</v>
      </c>
      <c r="GE87" s="110">
        <f t="shared" si="552"/>
        <v>0</v>
      </c>
      <c r="GF87" s="110">
        <f t="shared" si="553"/>
        <v>0</v>
      </c>
      <c r="GG87" s="110">
        <f t="shared" si="554"/>
        <v>0</v>
      </c>
      <c r="GH87" s="110">
        <f t="shared" si="555"/>
        <v>0</v>
      </c>
      <c r="GI87" s="110">
        <f t="shared" si="556"/>
        <v>0</v>
      </c>
      <c r="GJ87" s="110">
        <f t="shared" si="557"/>
        <v>0</v>
      </c>
      <c r="GK87" s="110">
        <f t="shared" si="558"/>
        <v>0</v>
      </c>
      <c r="GL87" s="110">
        <f t="shared" si="559"/>
        <v>0</v>
      </c>
      <c r="GM87" s="110">
        <f t="shared" si="560"/>
        <v>0</v>
      </c>
      <c r="GN87" s="110">
        <f t="shared" si="561"/>
        <v>0</v>
      </c>
      <c r="GO87" s="110">
        <f t="shared" si="562"/>
        <v>0</v>
      </c>
      <c r="GP87" s="110">
        <f t="shared" si="563"/>
        <v>0</v>
      </c>
      <c r="GQ87" s="110">
        <f t="shared" si="564"/>
        <v>0</v>
      </c>
      <c r="GR87" s="110">
        <f t="shared" si="565"/>
        <v>0</v>
      </c>
      <c r="GS87" s="110">
        <f t="shared" si="566"/>
        <v>0</v>
      </c>
      <c r="GT87" s="110">
        <f t="shared" si="567"/>
        <v>0</v>
      </c>
      <c r="GU87" s="110">
        <f t="shared" si="568"/>
        <v>0</v>
      </c>
      <c r="GV87" s="110">
        <f t="shared" si="569"/>
        <v>0</v>
      </c>
      <c r="GW87" s="110">
        <f t="shared" si="570"/>
        <v>0</v>
      </c>
      <c r="GX87" s="110">
        <f t="shared" si="571"/>
        <v>0</v>
      </c>
      <c r="GY87" s="227">
        <f t="shared" si="572"/>
        <v>49.3</v>
      </c>
      <c r="GZ87" s="226">
        <f t="shared" si="573"/>
        <v>46.5</v>
      </c>
      <c r="HA87" s="226">
        <f t="shared" si="574"/>
        <v>29.5</v>
      </c>
      <c r="HB87" s="226">
        <f t="shared" si="575"/>
        <v>17</v>
      </c>
      <c r="HC87" s="226">
        <f t="shared" si="576"/>
        <v>36.6</v>
      </c>
      <c r="HD87" s="226">
        <f t="shared" si="577"/>
        <v>2.8</v>
      </c>
      <c r="HE87" s="115">
        <v>0</v>
      </c>
      <c r="HF87" s="174">
        <v>0</v>
      </c>
      <c r="HG87" s="225">
        <f t="shared" si="578"/>
        <v>0</v>
      </c>
      <c r="HH87" s="222"/>
      <c r="HI87" s="224">
        <v>0</v>
      </c>
      <c r="HJ87" s="221">
        <f t="shared" si="579"/>
        <v>49.3</v>
      </c>
      <c r="HK87" s="221">
        <f t="shared" si="580"/>
        <v>49.3</v>
      </c>
      <c r="HL87" s="223">
        <f t="shared" si="581"/>
        <v>29.5</v>
      </c>
      <c r="HM87" s="221">
        <f t="shared" si="582"/>
        <v>22.7</v>
      </c>
      <c r="HN87" s="222"/>
      <c r="HO87" s="221"/>
      <c r="HP87" s="114">
        <v>0</v>
      </c>
      <c r="HQ87" s="114">
        <v>0</v>
      </c>
      <c r="HR87" s="114">
        <v>0</v>
      </c>
      <c r="HS87" s="220">
        <f t="shared" si="583"/>
        <v>49.3</v>
      </c>
      <c r="HT87" s="220">
        <f t="shared" si="584"/>
        <v>0</v>
      </c>
      <c r="HU87" s="220">
        <f t="shared" si="585"/>
        <v>49.3</v>
      </c>
      <c r="HV87" s="210">
        <f t="shared" si="586"/>
        <v>0</v>
      </c>
      <c r="HW87" s="208"/>
      <c r="HX87" s="208"/>
      <c r="HY87" s="208"/>
      <c r="HZ87" s="208"/>
      <c r="IA87" s="208"/>
      <c r="IB87" s="208"/>
    </row>
    <row r="88" spans="1:310">
      <c r="A88" s="219" t="s">
        <v>232</v>
      </c>
      <c r="B88" s="218">
        <f>SUM(B74:B87)</f>
        <v>0</v>
      </c>
      <c r="C88" s="218">
        <f>SUM(C74:C87)</f>
        <v>64</v>
      </c>
      <c r="D88" s="215">
        <f>SUM(D36:D87)</f>
        <v>0</v>
      </c>
      <c r="E88" s="215">
        <f>SUM(E36:E87)</f>
        <v>0</v>
      </c>
      <c r="F88" s="217">
        <f t="shared" ref="F88:BQ88" si="587">SUM(F74:F87)</f>
        <v>0</v>
      </c>
      <c r="G88" s="217">
        <f t="shared" si="587"/>
        <v>0</v>
      </c>
      <c r="H88" s="217">
        <f t="shared" si="587"/>
        <v>0</v>
      </c>
      <c r="I88" s="217">
        <f t="shared" si="587"/>
        <v>0</v>
      </c>
      <c r="J88" s="217">
        <f t="shared" si="587"/>
        <v>21</v>
      </c>
      <c r="K88" s="215">
        <f t="shared" si="587"/>
        <v>0</v>
      </c>
      <c r="L88" s="215">
        <f t="shared" si="587"/>
        <v>0</v>
      </c>
      <c r="M88" s="215">
        <f t="shared" si="587"/>
        <v>0</v>
      </c>
      <c r="N88" s="215">
        <f t="shared" si="587"/>
        <v>0</v>
      </c>
      <c r="O88" s="215">
        <f t="shared" si="587"/>
        <v>0</v>
      </c>
      <c r="P88" s="215">
        <f t="shared" si="587"/>
        <v>0</v>
      </c>
      <c r="Q88" s="215">
        <f t="shared" si="587"/>
        <v>0</v>
      </c>
      <c r="R88" s="215">
        <f t="shared" si="587"/>
        <v>0</v>
      </c>
      <c r="S88" s="215">
        <f t="shared" si="587"/>
        <v>0</v>
      </c>
      <c r="T88" s="215">
        <f t="shared" si="587"/>
        <v>0</v>
      </c>
      <c r="U88" s="215">
        <f t="shared" si="587"/>
        <v>0</v>
      </c>
      <c r="V88" s="215">
        <f t="shared" si="587"/>
        <v>0</v>
      </c>
      <c r="W88" s="215">
        <f t="shared" si="587"/>
        <v>0</v>
      </c>
      <c r="X88" s="215">
        <f t="shared" si="587"/>
        <v>0</v>
      </c>
      <c r="Y88" s="215">
        <f t="shared" si="587"/>
        <v>0</v>
      </c>
      <c r="Z88" s="215">
        <f t="shared" si="587"/>
        <v>0</v>
      </c>
      <c r="AA88" s="215">
        <f t="shared" si="587"/>
        <v>0</v>
      </c>
      <c r="AB88" s="215">
        <f t="shared" si="587"/>
        <v>0</v>
      </c>
      <c r="AC88" s="215">
        <f t="shared" si="587"/>
        <v>0</v>
      </c>
      <c r="AD88" s="215">
        <f t="shared" si="587"/>
        <v>0</v>
      </c>
      <c r="AE88" s="215">
        <f t="shared" si="587"/>
        <v>0</v>
      </c>
      <c r="AF88" s="215">
        <f t="shared" si="587"/>
        <v>0</v>
      </c>
      <c r="AG88" s="215">
        <f t="shared" si="587"/>
        <v>0</v>
      </c>
      <c r="AH88" s="215">
        <f t="shared" si="587"/>
        <v>0</v>
      </c>
      <c r="AI88" s="215">
        <f t="shared" si="587"/>
        <v>0</v>
      </c>
      <c r="AJ88" s="215">
        <f t="shared" si="587"/>
        <v>0</v>
      </c>
      <c r="AK88" s="215">
        <f t="shared" si="587"/>
        <v>0</v>
      </c>
      <c r="AL88" s="215">
        <f t="shared" si="587"/>
        <v>0</v>
      </c>
      <c r="AM88" s="215">
        <f t="shared" si="587"/>
        <v>21</v>
      </c>
      <c r="AN88" s="215">
        <f t="shared" si="587"/>
        <v>21</v>
      </c>
      <c r="AO88" s="215">
        <f t="shared" si="587"/>
        <v>0</v>
      </c>
      <c r="AP88" s="215">
        <f t="shared" si="587"/>
        <v>0</v>
      </c>
      <c r="AQ88" s="215">
        <f t="shared" si="587"/>
        <v>0</v>
      </c>
      <c r="AR88" s="215">
        <f t="shared" si="587"/>
        <v>0</v>
      </c>
      <c r="AS88" s="215">
        <f t="shared" si="587"/>
        <v>0</v>
      </c>
      <c r="AT88" s="215">
        <f t="shared" si="587"/>
        <v>0</v>
      </c>
      <c r="AU88" s="215">
        <f t="shared" si="587"/>
        <v>0</v>
      </c>
      <c r="AV88" s="215">
        <f t="shared" si="587"/>
        <v>0</v>
      </c>
      <c r="AW88" s="215">
        <f t="shared" si="587"/>
        <v>0</v>
      </c>
      <c r="AX88" s="215">
        <f t="shared" si="587"/>
        <v>0</v>
      </c>
      <c r="AY88" s="215">
        <f t="shared" si="587"/>
        <v>0</v>
      </c>
      <c r="AZ88" s="215">
        <f t="shared" si="587"/>
        <v>0</v>
      </c>
      <c r="BA88" s="215">
        <f t="shared" si="587"/>
        <v>0</v>
      </c>
      <c r="BB88" s="215">
        <f t="shared" si="587"/>
        <v>0</v>
      </c>
      <c r="BC88" s="215">
        <f t="shared" si="587"/>
        <v>0</v>
      </c>
      <c r="BD88" s="215">
        <f t="shared" si="587"/>
        <v>0</v>
      </c>
      <c r="BE88" s="215">
        <f t="shared" si="587"/>
        <v>0</v>
      </c>
      <c r="BF88" s="215">
        <f t="shared" si="587"/>
        <v>0</v>
      </c>
      <c r="BG88" s="215">
        <f t="shared" si="587"/>
        <v>0</v>
      </c>
      <c r="BH88" s="215">
        <f t="shared" si="587"/>
        <v>0</v>
      </c>
      <c r="BI88" s="215">
        <f t="shared" si="587"/>
        <v>0</v>
      </c>
      <c r="BJ88" s="215">
        <f t="shared" si="587"/>
        <v>0</v>
      </c>
      <c r="BK88" s="215">
        <f t="shared" si="587"/>
        <v>0</v>
      </c>
      <c r="BL88" s="215">
        <f t="shared" si="587"/>
        <v>0</v>
      </c>
      <c r="BM88" s="215">
        <f t="shared" si="587"/>
        <v>0</v>
      </c>
      <c r="BN88" s="215">
        <f t="shared" si="587"/>
        <v>0</v>
      </c>
      <c r="BO88" s="215">
        <f t="shared" si="587"/>
        <v>0</v>
      </c>
      <c r="BP88" s="215">
        <f t="shared" si="587"/>
        <v>0</v>
      </c>
      <c r="BQ88" s="215">
        <f t="shared" si="587"/>
        <v>0</v>
      </c>
      <c r="BR88" s="215">
        <f t="shared" ref="BR88:EC88" si="588">SUM(BR74:BR87)</f>
        <v>0</v>
      </c>
      <c r="BS88" s="215">
        <f t="shared" si="588"/>
        <v>1035</v>
      </c>
      <c r="BT88" s="215">
        <f t="shared" si="588"/>
        <v>976</v>
      </c>
      <c r="BU88" s="215">
        <f t="shared" si="588"/>
        <v>620</v>
      </c>
      <c r="BV88" s="215">
        <f t="shared" si="588"/>
        <v>356</v>
      </c>
      <c r="BW88" s="215">
        <f t="shared" si="588"/>
        <v>59</v>
      </c>
      <c r="BX88" s="215">
        <f t="shared" si="588"/>
        <v>0</v>
      </c>
      <c r="BY88" s="215">
        <f t="shared" si="588"/>
        <v>0</v>
      </c>
      <c r="BZ88" s="215">
        <f t="shared" si="588"/>
        <v>0</v>
      </c>
      <c r="CA88" s="215">
        <f t="shared" si="588"/>
        <v>0</v>
      </c>
      <c r="CB88" s="215">
        <f t="shared" si="588"/>
        <v>0</v>
      </c>
      <c r="CC88" s="215">
        <f t="shared" si="588"/>
        <v>0</v>
      </c>
      <c r="CD88" s="215">
        <f t="shared" si="588"/>
        <v>0</v>
      </c>
      <c r="CE88" s="215">
        <f t="shared" si="588"/>
        <v>0</v>
      </c>
      <c r="CF88" s="215">
        <f t="shared" si="588"/>
        <v>0</v>
      </c>
      <c r="CG88" s="215">
        <f t="shared" si="588"/>
        <v>0</v>
      </c>
      <c r="CH88" s="215">
        <f t="shared" si="588"/>
        <v>0</v>
      </c>
      <c r="CI88" s="215">
        <f t="shared" si="588"/>
        <v>0</v>
      </c>
      <c r="CJ88" s="215">
        <f t="shared" si="588"/>
        <v>0</v>
      </c>
      <c r="CK88" s="215">
        <f t="shared" si="588"/>
        <v>0</v>
      </c>
      <c r="CL88" s="215">
        <f t="shared" si="588"/>
        <v>0</v>
      </c>
      <c r="CM88" s="215">
        <f t="shared" si="588"/>
        <v>0</v>
      </c>
      <c r="CN88" s="215">
        <f t="shared" si="588"/>
        <v>0</v>
      </c>
      <c r="CO88" s="215">
        <f t="shared" si="588"/>
        <v>0</v>
      </c>
      <c r="CP88" s="215">
        <f t="shared" si="588"/>
        <v>0</v>
      </c>
      <c r="CQ88" s="215">
        <f t="shared" si="588"/>
        <v>0</v>
      </c>
      <c r="CR88" s="215">
        <f t="shared" si="588"/>
        <v>0</v>
      </c>
      <c r="CS88" s="215">
        <f t="shared" si="588"/>
        <v>0</v>
      </c>
      <c r="CT88" s="215">
        <f t="shared" si="588"/>
        <v>0</v>
      </c>
      <c r="CU88" s="215">
        <f t="shared" si="588"/>
        <v>0</v>
      </c>
      <c r="CV88" s="215">
        <f t="shared" si="588"/>
        <v>0</v>
      </c>
      <c r="CW88" s="215">
        <f t="shared" si="588"/>
        <v>0</v>
      </c>
      <c r="CX88" s="215">
        <f t="shared" si="588"/>
        <v>0</v>
      </c>
      <c r="CY88" s="215">
        <f t="shared" si="588"/>
        <v>0</v>
      </c>
      <c r="CZ88" s="215">
        <f t="shared" si="588"/>
        <v>0</v>
      </c>
      <c r="DA88" s="215">
        <f t="shared" si="588"/>
        <v>0</v>
      </c>
      <c r="DB88" s="215">
        <f t="shared" si="588"/>
        <v>0</v>
      </c>
      <c r="DC88" s="215">
        <f t="shared" si="588"/>
        <v>0</v>
      </c>
      <c r="DD88" s="215">
        <f t="shared" si="588"/>
        <v>0</v>
      </c>
      <c r="DE88" s="215">
        <f t="shared" si="588"/>
        <v>0</v>
      </c>
      <c r="DF88" s="215">
        <f t="shared" si="588"/>
        <v>0</v>
      </c>
      <c r="DG88" s="215">
        <f t="shared" si="588"/>
        <v>0</v>
      </c>
      <c r="DH88" s="215">
        <f t="shared" si="588"/>
        <v>0</v>
      </c>
      <c r="DI88" s="215">
        <f t="shared" si="588"/>
        <v>0</v>
      </c>
      <c r="DJ88" s="215">
        <f t="shared" si="588"/>
        <v>0</v>
      </c>
      <c r="DK88" s="215">
        <f t="shared" si="588"/>
        <v>0</v>
      </c>
      <c r="DL88" s="215">
        <f t="shared" si="588"/>
        <v>0</v>
      </c>
      <c r="DM88" s="215">
        <f t="shared" si="588"/>
        <v>0</v>
      </c>
      <c r="DN88" s="215">
        <f t="shared" si="588"/>
        <v>0</v>
      </c>
      <c r="DO88" s="215">
        <f t="shared" si="588"/>
        <v>0</v>
      </c>
      <c r="DP88" s="215">
        <f t="shared" si="588"/>
        <v>0</v>
      </c>
      <c r="DQ88" s="215">
        <f t="shared" si="588"/>
        <v>0</v>
      </c>
      <c r="DR88" s="215">
        <f t="shared" si="588"/>
        <v>0</v>
      </c>
      <c r="DS88" s="215">
        <f t="shared" si="588"/>
        <v>0</v>
      </c>
      <c r="DT88" s="215">
        <f t="shared" si="588"/>
        <v>0</v>
      </c>
      <c r="DU88" s="215">
        <f t="shared" si="588"/>
        <v>0</v>
      </c>
      <c r="DV88" s="215">
        <f t="shared" si="588"/>
        <v>0</v>
      </c>
      <c r="DW88" s="215">
        <f t="shared" si="588"/>
        <v>0</v>
      </c>
      <c r="DX88" s="215">
        <f t="shared" si="588"/>
        <v>0</v>
      </c>
      <c r="DY88" s="215">
        <f t="shared" si="588"/>
        <v>0</v>
      </c>
      <c r="DZ88" s="215">
        <f t="shared" si="588"/>
        <v>0</v>
      </c>
      <c r="EA88" s="215">
        <f t="shared" si="588"/>
        <v>0</v>
      </c>
      <c r="EB88" s="215">
        <f t="shared" si="588"/>
        <v>0</v>
      </c>
      <c r="EC88" s="215">
        <f t="shared" si="588"/>
        <v>0</v>
      </c>
      <c r="ED88" s="215">
        <f t="shared" ref="ED88:GO88" si="589">SUM(ED74:ED87)</f>
        <v>0</v>
      </c>
      <c r="EE88" s="215">
        <f t="shared" si="589"/>
        <v>0</v>
      </c>
      <c r="EF88" s="215">
        <f t="shared" si="589"/>
        <v>0</v>
      </c>
      <c r="EG88" s="215">
        <f t="shared" si="589"/>
        <v>0</v>
      </c>
      <c r="EH88" s="215">
        <f t="shared" si="589"/>
        <v>0</v>
      </c>
      <c r="EI88" s="215">
        <f t="shared" si="589"/>
        <v>0</v>
      </c>
      <c r="EJ88" s="215">
        <f t="shared" si="589"/>
        <v>0</v>
      </c>
      <c r="EK88" s="215">
        <f t="shared" si="589"/>
        <v>0</v>
      </c>
      <c r="EL88" s="215">
        <f t="shared" si="589"/>
        <v>0</v>
      </c>
      <c r="EM88" s="215">
        <f t="shared" si="589"/>
        <v>0</v>
      </c>
      <c r="EN88" s="215">
        <f t="shared" si="589"/>
        <v>0</v>
      </c>
      <c r="EO88" s="215">
        <f t="shared" si="589"/>
        <v>0</v>
      </c>
      <c r="EP88" s="215">
        <f t="shared" si="589"/>
        <v>0</v>
      </c>
      <c r="EQ88" s="215">
        <f t="shared" si="589"/>
        <v>0</v>
      </c>
      <c r="ER88" s="215">
        <f t="shared" si="589"/>
        <v>0</v>
      </c>
      <c r="ES88" s="215">
        <f t="shared" si="589"/>
        <v>0</v>
      </c>
      <c r="ET88" s="215">
        <f t="shared" si="589"/>
        <v>0</v>
      </c>
      <c r="EU88" s="215">
        <f t="shared" si="589"/>
        <v>0</v>
      </c>
      <c r="EV88" s="215">
        <f t="shared" si="589"/>
        <v>0</v>
      </c>
      <c r="EW88" s="215">
        <f t="shared" si="589"/>
        <v>0</v>
      </c>
      <c r="EX88" s="215">
        <f t="shared" si="589"/>
        <v>0</v>
      </c>
      <c r="EY88" s="215">
        <f t="shared" si="589"/>
        <v>0</v>
      </c>
      <c r="EZ88" s="215">
        <f t="shared" si="589"/>
        <v>0</v>
      </c>
      <c r="FA88" s="215">
        <f t="shared" si="589"/>
        <v>0</v>
      </c>
      <c r="FB88" s="215">
        <f t="shared" si="589"/>
        <v>0</v>
      </c>
      <c r="FC88" s="215">
        <f t="shared" si="589"/>
        <v>0</v>
      </c>
      <c r="FD88" s="215">
        <f t="shared" si="589"/>
        <v>0</v>
      </c>
      <c r="FE88" s="215">
        <f t="shared" si="589"/>
        <v>0</v>
      </c>
      <c r="FF88" s="215">
        <f t="shared" si="589"/>
        <v>0</v>
      </c>
      <c r="FG88" s="215">
        <f t="shared" si="589"/>
        <v>0</v>
      </c>
      <c r="FH88" s="215">
        <f t="shared" si="589"/>
        <v>0</v>
      </c>
      <c r="FI88" s="215">
        <f t="shared" si="589"/>
        <v>0</v>
      </c>
      <c r="FJ88" s="215">
        <f t="shared" si="589"/>
        <v>0</v>
      </c>
      <c r="FK88" s="215">
        <f t="shared" si="589"/>
        <v>0</v>
      </c>
      <c r="FL88" s="215">
        <f t="shared" si="589"/>
        <v>0</v>
      </c>
      <c r="FM88" s="215">
        <f t="shared" si="589"/>
        <v>0</v>
      </c>
      <c r="FN88" s="215">
        <f t="shared" si="589"/>
        <v>0</v>
      </c>
      <c r="FO88" s="215">
        <f t="shared" si="589"/>
        <v>0</v>
      </c>
      <c r="FP88" s="215">
        <f t="shared" si="589"/>
        <v>0</v>
      </c>
      <c r="FQ88" s="215">
        <f t="shared" si="589"/>
        <v>0</v>
      </c>
      <c r="FR88" s="215">
        <f t="shared" si="589"/>
        <v>0</v>
      </c>
      <c r="FS88" s="215">
        <f t="shared" si="589"/>
        <v>0</v>
      </c>
      <c r="FT88" s="215">
        <f t="shared" si="589"/>
        <v>0</v>
      </c>
      <c r="FU88" s="215">
        <f t="shared" si="589"/>
        <v>0</v>
      </c>
      <c r="FV88" s="215">
        <f t="shared" si="589"/>
        <v>0</v>
      </c>
      <c r="FW88" s="215">
        <f t="shared" si="589"/>
        <v>0</v>
      </c>
      <c r="FX88" s="215">
        <f t="shared" si="589"/>
        <v>0</v>
      </c>
      <c r="FY88" s="215">
        <f t="shared" si="589"/>
        <v>0</v>
      </c>
      <c r="FZ88" s="215">
        <f t="shared" si="589"/>
        <v>0</v>
      </c>
      <c r="GA88" s="215">
        <f t="shared" si="589"/>
        <v>0</v>
      </c>
      <c r="GB88" s="215">
        <f t="shared" si="589"/>
        <v>0</v>
      </c>
      <c r="GC88" s="215">
        <f t="shared" si="589"/>
        <v>0</v>
      </c>
      <c r="GD88" s="215">
        <f t="shared" si="589"/>
        <v>0</v>
      </c>
      <c r="GE88" s="215">
        <f t="shared" si="589"/>
        <v>0</v>
      </c>
      <c r="GF88" s="215">
        <f t="shared" si="589"/>
        <v>0</v>
      </c>
      <c r="GG88" s="215">
        <f t="shared" si="589"/>
        <v>0</v>
      </c>
      <c r="GH88" s="215">
        <f t="shared" si="589"/>
        <v>0</v>
      </c>
      <c r="GI88" s="215">
        <f t="shared" si="589"/>
        <v>0</v>
      </c>
      <c r="GJ88" s="215">
        <f t="shared" si="589"/>
        <v>0</v>
      </c>
      <c r="GK88" s="215">
        <f t="shared" si="589"/>
        <v>0</v>
      </c>
      <c r="GL88" s="215">
        <f t="shared" si="589"/>
        <v>0</v>
      </c>
      <c r="GM88" s="215">
        <f t="shared" si="589"/>
        <v>0</v>
      </c>
      <c r="GN88" s="215">
        <f t="shared" si="589"/>
        <v>0</v>
      </c>
      <c r="GO88" s="215">
        <f t="shared" si="589"/>
        <v>0</v>
      </c>
      <c r="GP88" s="215">
        <f t="shared" ref="GP88:HN88" si="590">SUM(GP74:GP87)</f>
        <v>0</v>
      </c>
      <c r="GQ88" s="215">
        <f t="shared" si="590"/>
        <v>0</v>
      </c>
      <c r="GR88" s="215">
        <f t="shared" si="590"/>
        <v>0</v>
      </c>
      <c r="GS88" s="215">
        <f t="shared" si="590"/>
        <v>0</v>
      </c>
      <c r="GT88" s="215">
        <f t="shared" si="590"/>
        <v>0</v>
      </c>
      <c r="GU88" s="215">
        <f t="shared" si="590"/>
        <v>0</v>
      </c>
      <c r="GV88" s="215">
        <f t="shared" si="590"/>
        <v>0</v>
      </c>
      <c r="GW88" s="215">
        <f t="shared" si="590"/>
        <v>0</v>
      </c>
      <c r="GX88" s="215">
        <f t="shared" si="590"/>
        <v>0</v>
      </c>
      <c r="GY88" s="216">
        <f t="shared" si="590"/>
        <v>1035</v>
      </c>
      <c r="GZ88" s="216">
        <f t="shared" si="590"/>
        <v>976.1</v>
      </c>
      <c r="HA88" s="216">
        <f t="shared" si="590"/>
        <v>619.9</v>
      </c>
      <c r="HB88" s="216">
        <f t="shared" si="590"/>
        <v>356.2</v>
      </c>
      <c r="HC88" s="216">
        <f t="shared" si="590"/>
        <v>511.8</v>
      </c>
      <c r="HD88" s="216">
        <f t="shared" si="590"/>
        <v>58.9</v>
      </c>
      <c r="HE88" s="215">
        <f t="shared" si="590"/>
        <v>0</v>
      </c>
      <c r="HF88" s="215">
        <f t="shared" si="590"/>
        <v>0</v>
      </c>
      <c r="HG88" s="214">
        <f t="shared" si="590"/>
        <v>0</v>
      </c>
      <c r="HH88" s="213">
        <f t="shared" si="590"/>
        <v>0</v>
      </c>
      <c r="HI88" s="175">
        <f t="shared" si="590"/>
        <v>0</v>
      </c>
      <c r="HJ88" s="175">
        <f t="shared" si="590"/>
        <v>1035</v>
      </c>
      <c r="HK88" s="175">
        <f t="shared" si="590"/>
        <v>1035</v>
      </c>
      <c r="HL88" s="175">
        <f t="shared" si="590"/>
        <v>619.9</v>
      </c>
      <c r="HM88" s="175">
        <f t="shared" si="590"/>
        <v>476.5</v>
      </c>
      <c r="HN88" s="213">
        <f t="shared" si="590"/>
        <v>0</v>
      </c>
      <c r="HO88" s="212"/>
      <c r="HP88" s="211">
        <f t="shared" ref="HP88:HU88" si="591">SUM(HP74:HP87)</f>
        <v>0</v>
      </c>
      <c r="HQ88" s="211">
        <f t="shared" si="591"/>
        <v>0</v>
      </c>
      <c r="HR88" s="211">
        <f t="shared" si="591"/>
        <v>0</v>
      </c>
      <c r="HS88" s="211">
        <f t="shared" si="591"/>
        <v>1035</v>
      </c>
      <c r="HT88" s="211">
        <f t="shared" si="591"/>
        <v>0</v>
      </c>
      <c r="HU88" s="211">
        <f t="shared" si="591"/>
        <v>1035</v>
      </c>
      <c r="HV88" s="210">
        <f t="shared" si="586"/>
        <v>0</v>
      </c>
      <c r="HW88" s="209"/>
      <c r="HX88" s="209"/>
      <c r="HY88" s="209"/>
      <c r="HZ88" s="209"/>
      <c r="IA88" s="209"/>
      <c r="IB88" s="208"/>
    </row>
    <row r="89" spans="1:310" s="126" customFormat="1">
      <c r="A89" s="1"/>
      <c r="B89" s="1"/>
      <c r="C89" s="1"/>
      <c r="D89" s="64"/>
      <c r="E89" s="64"/>
      <c r="F89" s="67"/>
      <c r="G89" s="64"/>
      <c r="H89" s="64"/>
      <c r="I89" s="64"/>
      <c r="J89" s="64"/>
      <c r="K89" s="64"/>
      <c r="L89" s="64"/>
      <c r="M89" s="64"/>
      <c r="N89" s="64"/>
      <c r="O89" s="64"/>
      <c r="P89" s="64"/>
      <c r="Q89" s="64"/>
      <c r="R89" s="64"/>
      <c r="S89" s="64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7"/>
      <c r="AP89" s="67"/>
      <c r="AQ89" s="67"/>
      <c r="AR89" s="67"/>
      <c r="AS89" s="64"/>
      <c r="AT89" s="67"/>
      <c r="AU89" s="64"/>
      <c r="AV89" s="64"/>
      <c r="AW89" s="64"/>
      <c r="AX89" s="64"/>
      <c r="AY89" s="67"/>
      <c r="AZ89" s="64"/>
      <c r="BA89" s="64"/>
      <c r="BB89" s="64"/>
      <c r="BC89" s="64"/>
      <c r="BD89" s="67"/>
      <c r="BE89" s="64"/>
      <c r="BF89" s="64"/>
      <c r="BG89" s="64"/>
      <c r="BH89" s="64"/>
      <c r="BI89" s="67"/>
      <c r="BJ89" s="64"/>
      <c r="BK89" s="64"/>
      <c r="BL89" s="64"/>
      <c r="BM89" s="64"/>
      <c r="BN89" s="67"/>
      <c r="BO89" s="64"/>
      <c r="BP89" s="64"/>
      <c r="BQ89" s="64"/>
      <c r="BR89" s="64"/>
      <c r="BS89" s="67"/>
      <c r="BT89" s="67"/>
      <c r="BU89" s="67"/>
      <c r="BV89" s="67"/>
      <c r="BW89" s="64"/>
      <c r="BX89" s="64"/>
      <c r="BY89" s="64"/>
      <c r="BZ89" s="64"/>
      <c r="CA89" s="64"/>
      <c r="CB89" s="64"/>
      <c r="CC89" s="64"/>
      <c r="CD89" s="67"/>
      <c r="CE89" s="67"/>
      <c r="CF89" s="67"/>
      <c r="CG89" s="67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  <c r="DQ89" s="64"/>
      <c r="DR89" s="64"/>
      <c r="DS89" s="64"/>
      <c r="DT89" s="64"/>
      <c r="DU89" s="64"/>
      <c r="DV89" s="64"/>
      <c r="DW89" s="67"/>
      <c r="DX89" s="67"/>
      <c r="DY89" s="67"/>
      <c r="DZ89" s="67"/>
      <c r="EA89" s="64"/>
      <c r="EB89" s="67"/>
      <c r="EC89" s="67"/>
      <c r="ED89" s="67"/>
      <c r="EE89" s="67"/>
      <c r="EF89" s="64"/>
      <c r="EG89" s="67"/>
      <c r="EH89" s="64"/>
      <c r="EI89" s="64"/>
      <c r="EJ89" s="64"/>
      <c r="EK89" s="64"/>
      <c r="EL89" s="67"/>
      <c r="EM89" s="64"/>
      <c r="EN89" s="64"/>
      <c r="EO89" s="64"/>
      <c r="EP89" s="64"/>
      <c r="EQ89" s="67"/>
      <c r="ER89" s="64"/>
      <c r="ES89" s="64"/>
      <c r="ET89" s="64"/>
      <c r="EU89" s="64"/>
      <c r="EV89" s="67"/>
      <c r="EW89" s="64"/>
      <c r="EX89" s="64"/>
      <c r="EY89" s="64"/>
      <c r="EZ89" s="64"/>
      <c r="FA89" s="67"/>
      <c r="FB89" s="64"/>
      <c r="FC89" s="64"/>
      <c r="FD89" s="64"/>
      <c r="FE89" s="64"/>
      <c r="FF89" s="67"/>
      <c r="FG89" s="64"/>
      <c r="FH89" s="64"/>
      <c r="FI89" s="64"/>
      <c r="FJ89" s="64"/>
      <c r="FK89" s="67"/>
      <c r="FL89" s="64"/>
      <c r="FM89" s="64"/>
      <c r="FN89" s="64"/>
      <c r="FO89" s="64"/>
      <c r="FP89" s="67"/>
      <c r="FQ89" s="64"/>
      <c r="FR89" s="64"/>
      <c r="FS89" s="64"/>
      <c r="FT89" s="64"/>
      <c r="FU89" s="67"/>
      <c r="FV89" s="64"/>
      <c r="FW89" s="64"/>
      <c r="FX89" s="64"/>
      <c r="FY89" s="64"/>
      <c r="FZ89" s="67"/>
      <c r="GA89" s="64"/>
      <c r="GB89" s="64"/>
      <c r="GC89" s="64"/>
      <c r="GD89" s="64"/>
      <c r="GE89" s="67"/>
      <c r="GF89" s="64"/>
      <c r="GG89" s="64"/>
      <c r="GH89" s="64"/>
      <c r="GI89" s="64"/>
      <c r="GJ89" s="67"/>
      <c r="GK89" s="64"/>
      <c r="GL89" s="64"/>
      <c r="GM89" s="64"/>
      <c r="GN89" s="64"/>
      <c r="GO89" s="67"/>
      <c r="GP89" s="64"/>
      <c r="GQ89" s="64"/>
      <c r="GR89" s="64"/>
      <c r="GS89" s="64"/>
      <c r="GT89" s="64"/>
      <c r="GU89" s="64"/>
      <c r="GV89" s="64"/>
      <c r="GW89" s="64"/>
      <c r="GX89" s="64"/>
      <c r="GY89" s="64"/>
      <c r="GZ89" s="64"/>
      <c r="HA89" s="64"/>
      <c r="HB89" s="64"/>
      <c r="HC89" s="64"/>
      <c r="HD89" s="64"/>
      <c r="HE89" s="125"/>
      <c r="HF89" s="207"/>
      <c r="HG89" s="207"/>
      <c r="HH89" s="67"/>
      <c r="HI89" s="67"/>
      <c r="HJ89" s="67"/>
      <c r="HK89" s="67"/>
      <c r="HL89" s="67"/>
      <c r="HM89" s="67"/>
      <c r="HN89" s="67"/>
      <c r="HO89" s="67"/>
      <c r="HP89" s="67"/>
      <c r="HQ89" s="67"/>
      <c r="HR89" s="67"/>
      <c r="HS89" s="67"/>
      <c r="HT89" s="67"/>
      <c r="HU89" s="67"/>
      <c r="HV89" s="67"/>
      <c r="HW89" s="67"/>
      <c r="HX89" s="67"/>
      <c r="HY89" s="67"/>
      <c r="HZ89" s="67"/>
      <c r="IA89" s="67"/>
      <c r="IB89" s="67"/>
      <c r="IC89" s="67"/>
      <c r="ID89" s="67"/>
      <c r="IE89" s="67"/>
      <c r="IF89" s="67"/>
      <c r="IG89" s="67"/>
      <c r="IH89" s="67"/>
      <c r="II89" s="67"/>
      <c r="IJ89" s="67"/>
      <c r="IK89" s="67"/>
      <c r="IL89" s="67"/>
      <c r="IM89" s="67"/>
      <c r="IN89" s="67"/>
      <c r="IO89" s="67"/>
      <c r="IP89" s="67"/>
      <c r="IQ89" s="67"/>
      <c r="IR89" s="67"/>
      <c r="IS89" s="67"/>
      <c r="IT89" s="67"/>
      <c r="IU89" s="67"/>
      <c r="IV89" s="67"/>
      <c r="IW89" s="67"/>
      <c r="IX89" s="67"/>
      <c r="IY89" s="67"/>
      <c r="IZ89" s="67"/>
      <c r="JA89" s="67"/>
      <c r="JB89" s="67"/>
      <c r="JC89" s="67"/>
      <c r="JD89" s="67"/>
      <c r="JE89" s="67"/>
      <c r="JF89" s="67"/>
      <c r="JG89" s="67"/>
      <c r="JH89" s="67"/>
      <c r="JI89" s="67"/>
      <c r="JJ89" s="67"/>
      <c r="JK89" s="67"/>
      <c r="JL89" s="67"/>
      <c r="JM89" s="67"/>
      <c r="JN89" s="67"/>
      <c r="JO89" s="67"/>
      <c r="JP89" s="67"/>
      <c r="JQ89" s="67"/>
      <c r="JR89" s="67"/>
      <c r="JS89" s="67"/>
      <c r="JT89" s="67"/>
      <c r="JU89" s="67"/>
      <c r="JV89" s="67"/>
      <c r="JW89" s="67"/>
      <c r="JX89" s="67"/>
      <c r="JY89" s="67"/>
      <c r="JZ89" s="67"/>
      <c r="KA89" s="67"/>
      <c r="KB89" s="67"/>
      <c r="KC89" s="67"/>
      <c r="KD89" s="67"/>
      <c r="KE89" s="67"/>
      <c r="KF89" s="67"/>
      <c r="KG89" s="67"/>
      <c r="KH89" s="67"/>
      <c r="KI89" s="67"/>
      <c r="KJ89" s="67"/>
      <c r="KK89" s="67"/>
      <c r="KL89" s="67"/>
      <c r="KM89" s="67"/>
      <c r="KN89" s="67"/>
      <c r="KO89" s="67"/>
      <c r="KP89" s="67"/>
      <c r="KQ89" s="67"/>
      <c r="KR89" s="67"/>
      <c r="KS89" s="67"/>
      <c r="KT89" s="67"/>
      <c r="KU89" s="67"/>
      <c r="KV89" s="67"/>
      <c r="KW89" s="67"/>
      <c r="KX89" s="67"/>
    </row>
    <row r="90" spans="1:310" s="126" customFormat="1">
      <c r="A90" s="1" t="s">
        <v>312</v>
      </c>
      <c r="B90" s="1"/>
      <c r="C90" s="1"/>
      <c r="D90" s="64"/>
      <c r="E90" s="64"/>
      <c r="F90" s="67"/>
      <c r="G90" s="64"/>
      <c r="H90" s="64"/>
      <c r="I90" s="64"/>
      <c r="J90" s="64"/>
      <c r="K90" s="64"/>
      <c r="L90" s="64"/>
      <c r="M90" s="64"/>
      <c r="N90" s="64"/>
      <c r="O90" s="64"/>
      <c r="P90" s="64"/>
      <c r="Q90" s="64"/>
      <c r="R90" s="64"/>
      <c r="S90" s="64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7"/>
      <c r="AP90" s="67"/>
      <c r="AQ90" s="67"/>
      <c r="AR90" s="67"/>
      <c r="AS90" s="64"/>
      <c r="AT90" s="67"/>
      <c r="AU90" s="64"/>
      <c r="AV90" s="64"/>
      <c r="AW90" s="64"/>
      <c r="AX90" s="64"/>
      <c r="AY90" s="67"/>
      <c r="AZ90" s="64"/>
      <c r="BA90" s="64"/>
      <c r="BB90" s="64"/>
      <c r="BC90" s="64"/>
      <c r="BD90" s="67"/>
      <c r="BE90" s="64"/>
      <c r="BF90" s="64"/>
      <c r="BG90" s="64"/>
      <c r="BH90" s="64"/>
      <c r="BI90" s="67"/>
      <c r="BJ90" s="64"/>
      <c r="BK90" s="64"/>
      <c r="BL90" s="64"/>
      <c r="BM90" s="64"/>
      <c r="BN90" s="67"/>
      <c r="BO90" s="64"/>
      <c r="BP90" s="64"/>
      <c r="BQ90" s="64"/>
      <c r="BR90" s="64"/>
      <c r="BS90" s="67"/>
      <c r="BT90" s="67"/>
      <c r="BU90" s="67"/>
      <c r="BV90" s="67"/>
      <c r="BW90" s="64"/>
      <c r="BX90" s="64"/>
      <c r="BY90" s="64"/>
      <c r="BZ90" s="64"/>
      <c r="CA90" s="64"/>
      <c r="CB90" s="64"/>
      <c r="CC90" s="64"/>
      <c r="CD90" s="67"/>
      <c r="CE90" s="67"/>
      <c r="CF90" s="67"/>
      <c r="CG90" s="67"/>
      <c r="CH90" s="64"/>
      <c r="CI90" s="64"/>
      <c r="CJ90" s="64"/>
      <c r="CK90" s="64"/>
      <c r="CL90" s="64"/>
      <c r="CM90" s="64"/>
      <c r="CN90" s="64"/>
      <c r="CO90" s="64"/>
      <c r="CP90" s="64"/>
      <c r="CQ90" s="64"/>
      <c r="CR90" s="64"/>
      <c r="CS90" s="64"/>
      <c r="CT90" s="64"/>
      <c r="CU90" s="64"/>
      <c r="CV90" s="64"/>
      <c r="CW90" s="64"/>
      <c r="CX90" s="64"/>
      <c r="CY90" s="64"/>
      <c r="CZ90" s="64"/>
      <c r="DA90" s="64"/>
      <c r="DB90" s="64"/>
      <c r="DC90" s="64"/>
      <c r="DD90" s="64"/>
      <c r="DE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  <c r="DQ90" s="64"/>
      <c r="DR90" s="64"/>
      <c r="DS90" s="64"/>
      <c r="DT90" s="64"/>
      <c r="DU90" s="64"/>
      <c r="DV90" s="64"/>
      <c r="DW90" s="67"/>
      <c r="DX90" s="67"/>
      <c r="DY90" s="67"/>
      <c r="DZ90" s="67"/>
      <c r="EA90" s="64"/>
      <c r="EB90" s="67"/>
      <c r="EC90" s="67"/>
      <c r="ED90" s="67"/>
      <c r="EE90" s="67"/>
      <c r="EF90" s="64"/>
      <c r="EG90" s="67"/>
      <c r="EH90" s="64"/>
      <c r="EI90" s="64"/>
      <c r="EJ90" s="64"/>
      <c r="EK90" s="64"/>
      <c r="EL90" s="67"/>
      <c r="EM90" s="64"/>
      <c r="EN90" s="64"/>
      <c r="EO90" s="64"/>
      <c r="EP90" s="64"/>
      <c r="EQ90" s="67"/>
      <c r="ER90" s="64"/>
      <c r="ES90" s="64"/>
      <c r="ET90" s="64"/>
      <c r="EU90" s="64"/>
      <c r="EV90" s="67"/>
      <c r="EW90" s="64"/>
      <c r="EX90" s="64"/>
      <c r="EY90" s="64"/>
      <c r="EZ90" s="64"/>
      <c r="FA90" s="67"/>
      <c r="FB90" s="64"/>
      <c r="FC90" s="64"/>
      <c r="FD90" s="64"/>
      <c r="FE90" s="64"/>
      <c r="FF90" s="67"/>
      <c r="FG90" s="64"/>
      <c r="FH90" s="64"/>
      <c r="FI90" s="64"/>
      <c r="FJ90" s="64"/>
      <c r="FK90" s="67"/>
      <c r="FL90" s="64"/>
      <c r="FM90" s="64"/>
      <c r="FN90" s="64"/>
      <c r="FO90" s="64"/>
      <c r="FP90" s="67"/>
      <c r="FQ90" s="64"/>
      <c r="FR90" s="64"/>
      <c r="FS90" s="64"/>
      <c r="FT90" s="64"/>
      <c r="FU90" s="67"/>
      <c r="FV90" s="64"/>
      <c r="FW90" s="64"/>
      <c r="FX90" s="64"/>
      <c r="FY90" s="64"/>
      <c r="FZ90" s="67"/>
      <c r="GA90" s="64"/>
      <c r="GB90" s="64"/>
      <c r="GC90" s="64"/>
      <c r="GD90" s="64"/>
      <c r="GE90" s="67"/>
      <c r="GF90" s="64"/>
      <c r="GG90" s="64"/>
      <c r="GH90" s="64"/>
      <c r="GI90" s="64"/>
      <c r="GJ90" s="67"/>
      <c r="GK90" s="64"/>
      <c r="GL90" s="64"/>
      <c r="GM90" s="64"/>
      <c r="GN90" s="64"/>
      <c r="GO90" s="67"/>
      <c r="GP90" s="64"/>
      <c r="GQ90" s="64"/>
      <c r="GR90" s="64"/>
      <c r="GS90" s="64"/>
      <c r="GT90" s="64"/>
      <c r="GU90" s="64"/>
      <c r="GV90" s="64"/>
      <c r="GW90" s="64"/>
      <c r="GX90" s="64"/>
      <c r="GY90" s="64"/>
      <c r="GZ90" s="64"/>
      <c r="HA90" s="64"/>
      <c r="HB90" s="64"/>
      <c r="HC90" s="64"/>
      <c r="HD90" s="64"/>
      <c r="HE90" s="125"/>
      <c r="HF90" s="207"/>
      <c r="HG90" s="207"/>
      <c r="HH90" s="67"/>
      <c r="HI90" s="67"/>
      <c r="HJ90" s="67"/>
      <c r="HK90" s="67"/>
      <c r="HL90" s="67"/>
      <c r="HM90" s="67"/>
      <c r="HN90" s="67"/>
      <c r="HO90" s="67"/>
      <c r="HP90" s="67"/>
      <c r="HQ90" s="67"/>
      <c r="HR90" s="67"/>
      <c r="HS90" s="67"/>
      <c r="HT90" s="67"/>
      <c r="HU90" s="67"/>
      <c r="HV90" s="67"/>
      <c r="HW90" s="67"/>
      <c r="HX90" s="67"/>
      <c r="HY90" s="67"/>
      <c r="HZ90" s="67"/>
      <c r="IA90" s="67"/>
      <c r="IB90" s="67"/>
      <c r="IC90" s="67"/>
      <c r="ID90" s="67"/>
      <c r="IE90" s="67"/>
      <c r="IF90" s="67"/>
      <c r="IG90" s="67"/>
      <c r="IH90" s="67"/>
      <c r="II90" s="67"/>
      <c r="IJ90" s="67"/>
      <c r="IK90" s="67"/>
      <c r="IL90" s="67"/>
      <c r="IM90" s="67"/>
      <c r="IN90" s="67"/>
      <c r="IO90" s="67"/>
      <c r="IP90" s="67"/>
      <c r="IQ90" s="67"/>
      <c r="IR90" s="67"/>
      <c r="IS90" s="67"/>
      <c r="IT90" s="67"/>
      <c r="IU90" s="67"/>
      <c r="IV90" s="67"/>
      <c r="IW90" s="67"/>
      <c r="IX90" s="67"/>
      <c r="IY90" s="67"/>
      <c r="IZ90" s="67"/>
      <c r="JA90" s="67"/>
      <c r="JB90" s="67"/>
      <c r="JC90" s="67"/>
      <c r="JD90" s="67"/>
      <c r="JE90" s="67"/>
      <c r="JF90" s="67"/>
      <c r="JG90" s="67"/>
      <c r="JH90" s="67"/>
      <c r="JI90" s="67"/>
      <c r="JJ90" s="67"/>
      <c r="JK90" s="67"/>
      <c r="JL90" s="67"/>
      <c r="JM90" s="67"/>
      <c r="JN90" s="67"/>
      <c r="JO90" s="67"/>
      <c r="JP90" s="67"/>
      <c r="JQ90" s="67"/>
      <c r="JR90" s="67"/>
      <c r="JS90" s="67"/>
      <c r="JT90" s="67"/>
      <c r="JU90" s="67"/>
      <c r="JV90" s="67"/>
      <c r="JW90" s="67"/>
      <c r="JX90" s="67"/>
      <c r="JY90" s="67"/>
      <c r="JZ90" s="67"/>
      <c r="KA90" s="67"/>
      <c r="KB90" s="67"/>
      <c r="KC90" s="67"/>
      <c r="KD90" s="67"/>
      <c r="KE90" s="67"/>
      <c r="KF90" s="67"/>
      <c r="KG90" s="67"/>
      <c r="KH90" s="67"/>
      <c r="KI90" s="67"/>
      <c r="KJ90" s="67"/>
      <c r="KK90" s="67"/>
      <c r="KL90" s="67"/>
      <c r="KM90" s="67"/>
      <c r="KN90" s="67"/>
      <c r="KO90" s="67"/>
      <c r="KP90" s="67"/>
      <c r="KQ90" s="67"/>
      <c r="KR90" s="67"/>
      <c r="KS90" s="67"/>
      <c r="KT90" s="67"/>
      <c r="KU90" s="67"/>
      <c r="KV90" s="67"/>
      <c r="KW90" s="67"/>
      <c r="KX90" s="67"/>
    </row>
    <row r="91" spans="1:310" s="126" customFormat="1">
      <c r="A91" s="105" t="s">
        <v>279</v>
      </c>
      <c r="B91" s="105"/>
      <c r="C91" s="105"/>
      <c r="D91" s="232">
        <v>0</v>
      </c>
      <c r="E91" s="232">
        <v>0</v>
      </c>
      <c r="F91" s="300">
        <f>F9</f>
        <v>65</v>
      </c>
      <c r="G91" s="106"/>
      <c r="H91" s="300"/>
      <c r="I91" s="301"/>
      <c r="J91" s="300">
        <f t="shared" ref="J91:AJ91" si="592">J9</f>
        <v>188</v>
      </c>
      <c r="K91" s="300">
        <f t="shared" si="592"/>
        <v>0</v>
      </c>
      <c r="L91" s="300">
        <f t="shared" si="592"/>
        <v>0</v>
      </c>
      <c r="M91" s="300">
        <f t="shared" si="592"/>
        <v>0</v>
      </c>
      <c r="N91" s="300">
        <f t="shared" si="592"/>
        <v>0</v>
      </c>
      <c r="O91" s="300">
        <f t="shared" si="592"/>
        <v>0</v>
      </c>
      <c r="P91" s="300">
        <f t="shared" si="592"/>
        <v>0</v>
      </c>
      <c r="Q91" s="300">
        <f t="shared" si="592"/>
        <v>0</v>
      </c>
      <c r="R91" s="300">
        <f t="shared" si="592"/>
        <v>0</v>
      </c>
      <c r="S91" s="300">
        <f t="shared" si="592"/>
        <v>0</v>
      </c>
      <c r="T91" s="300">
        <f t="shared" si="592"/>
        <v>0</v>
      </c>
      <c r="U91" s="300">
        <f t="shared" si="592"/>
        <v>0</v>
      </c>
      <c r="V91" s="300">
        <f t="shared" si="592"/>
        <v>0</v>
      </c>
      <c r="W91" s="300">
        <f t="shared" si="592"/>
        <v>0</v>
      </c>
      <c r="X91" s="300">
        <f t="shared" si="592"/>
        <v>0</v>
      </c>
      <c r="Y91" s="300">
        <f t="shared" si="592"/>
        <v>0</v>
      </c>
      <c r="Z91" s="300">
        <f t="shared" si="592"/>
        <v>0</v>
      </c>
      <c r="AA91" s="300">
        <f t="shared" si="592"/>
        <v>0</v>
      </c>
      <c r="AB91" s="300">
        <f t="shared" si="592"/>
        <v>0</v>
      </c>
      <c r="AC91" s="300">
        <f t="shared" si="592"/>
        <v>0</v>
      </c>
      <c r="AD91" s="300">
        <f t="shared" si="592"/>
        <v>0</v>
      </c>
      <c r="AE91" s="300">
        <f t="shared" si="592"/>
        <v>0</v>
      </c>
      <c r="AF91" s="300">
        <f t="shared" si="592"/>
        <v>0</v>
      </c>
      <c r="AG91" s="300">
        <f t="shared" si="592"/>
        <v>0</v>
      </c>
      <c r="AH91" s="300">
        <f t="shared" si="592"/>
        <v>0</v>
      </c>
      <c r="AI91" s="300">
        <f t="shared" si="592"/>
        <v>0</v>
      </c>
      <c r="AJ91" s="300">
        <f t="shared" si="592"/>
        <v>0</v>
      </c>
      <c r="AK91" s="299">
        <v>0</v>
      </c>
      <c r="AL91" s="230">
        <f>F91+L91+T91</f>
        <v>65</v>
      </c>
      <c r="AM91" s="230">
        <f>J91+M91+N91+Q91+R91+S91+U91+AB91+AJ91+H91</f>
        <v>188</v>
      </c>
      <c r="AN91" s="230">
        <f>AL91+AM91</f>
        <v>253</v>
      </c>
      <c r="AO91" s="67"/>
      <c r="AP91" s="67"/>
      <c r="AQ91" s="67"/>
      <c r="AR91" s="67"/>
      <c r="AS91" s="64"/>
      <c r="AT91" s="67"/>
      <c r="AU91" s="64"/>
      <c r="AV91" s="64"/>
      <c r="AW91" s="64"/>
      <c r="AX91" s="64"/>
      <c r="AY91" s="67"/>
      <c r="AZ91" s="64"/>
      <c r="BA91" s="64"/>
      <c r="BB91" s="64"/>
      <c r="BC91" s="64"/>
      <c r="BD91" s="67"/>
      <c r="BE91" s="64"/>
      <c r="BF91" s="64"/>
      <c r="BG91" s="64"/>
      <c r="BH91" s="64"/>
      <c r="BI91" s="67"/>
      <c r="BJ91" s="64"/>
      <c r="BK91" s="64"/>
      <c r="BL91" s="64"/>
      <c r="BM91" s="64"/>
      <c r="BN91" s="67"/>
      <c r="BO91" s="64"/>
      <c r="BP91" s="64"/>
      <c r="BQ91" s="64"/>
      <c r="BR91" s="64"/>
      <c r="BS91" s="67"/>
      <c r="BT91" s="67"/>
      <c r="BU91" s="67"/>
      <c r="BV91" s="67"/>
      <c r="BW91" s="64"/>
      <c r="BX91" s="64"/>
      <c r="BY91" s="64"/>
      <c r="BZ91" s="64"/>
      <c r="CA91" s="64"/>
      <c r="CB91" s="64"/>
      <c r="CC91" s="64"/>
      <c r="CD91" s="67"/>
      <c r="CE91" s="67"/>
      <c r="CF91" s="67"/>
      <c r="CG91" s="67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  <c r="DQ91" s="64"/>
      <c r="DR91" s="64"/>
      <c r="DS91" s="64"/>
      <c r="DT91" s="64"/>
      <c r="DU91" s="64"/>
      <c r="DV91" s="64"/>
      <c r="DW91" s="67"/>
      <c r="DX91" s="67"/>
      <c r="DY91" s="67"/>
      <c r="DZ91" s="67"/>
      <c r="EA91" s="64"/>
      <c r="EB91" s="67"/>
      <c r="EC91" s="67"/>
      <c r="ED91" s="67"/>
      <c r="EE91" s="67"/>
      <c r="EF91" s="64"/>
      <c r="EG91" s="67"/>
      <c r="EH91" s="64"/>
      <c r="EI91" s="64"/>
      <c r="EJ91" s="64"/>
      <c r="EK91" s="64"/>
      <c r="EL91" s="67"/>
      <c r="EM91" s="64"/>
      <c r="EN91" s="64"/>
      <c r="EO91" s="64"/>
      <c r="EP91" s="64"/>
      <c r="EQ91" s="67"/>
      <c r="ER91" s="64"/>
      <c r="ES91" s="64"/>
      <c r="ET91" s="64"/>
      <c r="EU91" s="64"/>
      <c r="EV91" s="67"/>
      <c r="EW91" s="64"/>
      <c r="EX91" s="64"/>
      <c r="EY91" s="64"/>
      <c r="EZ91" s="64"/>
      <c r="FA91" s="67"/>
      <c r="FB91" s="64"/>
      <c r="FC91" s="64"/>
      <c r="FD91" s="64"/>
      <c r="FE91" s="64"/>
      <c r="FF91" s="67"/>
      <c r="FG91" s="64"/>
      <c r="FH91" s="64"/>
      <c r="FI91" s="64"/>
      <c r="FJ91" s="64"/>
      <c r="FK91" s="67"/>
      <c r="FL91" s="64"/>
      <c r="FM91" s="64"/>
      <c r="FN91" s="64"/>
      <c r="FO91" s="64"/>
      <c r="FP91" s="67"/>
      <c r="FQ91" s="64"/>
      <c r="FR91" s="64"/>
      <c r="FS91" s="64"/>
      <c r="FT91" s="64"/>
      <c r="FU91" s="67"/>
      <c r="FV91" s="64"/>
      <c r="FW91" s="64"/>
      <c r="FX91" s="64"/>
      <c r="FY91" s="64"/>
      <c r="FZ91" s="67"/>
      <c r="GA91" s="64"/>
      <c r="GB91" s="64"/>
      <c r="GC91" s="64"/>
      <c r="GD91" s="64"/>
      <c r="GE91" s="67"/>
      <c r="GF91" s="64"/>
      <c r="GG91" s="64"/>
      <c r="GH91" s="64"/>
      <c r="GI91" s="64"/>
      <c r="GJ91" s="67"/>
      <c r="GK91" s="64"/>
      <c r="GL91" s="64"/>
      <c r="GM91" s="64"/>
      <c r="GN91" s="64"/>
      <c r="GO91" s="67"/>
      <c r="GP91" s="64"/>
      <c r="GQ91" s="64"/>
      <c r="GR91" s="64"/>
      <c r="GS91" s="64"/>
      <c r="GT91" s="64"/>
      <c r="GU91" s="64"/>
      <c r="GV91" s="64"/>
      <c r="GW91" s="64"/>
      <c r="GX91" s="64"/>
      <c r="GY91" s="64"/>
      <c r="GZ91" s="64"/>
      <c r="HA91" s="64"/>
      <c r="HB91" s="64"/>
      <c r="HC91" s="64"/>
      <c r="HD91" s="64"/>
      <c r="HE91" s="125"/>
      <c r="HF91" s="207"/>
      <c r="HG91" s="207"/>
      <c r="HH91" s="67"/>
      <c r="HI91" s="67"/>
      <c r="HJ91" s="67"/>
      <c r="HK91" s="67"/>
      <c r="HL91" s="67"/>
      <c r="HM91" s="67"/>
      <c r="HN91" s="67"/>
      <c r="HO91" s="67"/>
      <c r="HP91" s="67"/>
      <c r="HQ91" s="67"/>
      <c r="HR91" s="67"/>
      <c r="HS91" s="67"/>
      <c r="HT91" s="67"/>
      <c r="HU91" s="67"/>
      <c r="HV91" s="67"/>
      <c r="HW91" s="67"/>
      <c r="HX91" s="67"/>
      <c r="HY91" s="67"/>
      <c r="HZ91" s="67"/>
      <c r="IA91" s="67"/>
      <c r="IB91" s="67"/>
      <c r="IC91" s="67"/>
      <c r="ID91" s="67"/>
      <c r="IE91" s="67"/>
      <c r="IF91" s="67"/>
      <c r="IG91" s="67"/>
      <c r="IH91" s="67"/>
      <c r="II91" s="67"/>
      <c r="IJ91" s="67"/>
      <c r="IK91" s="67"/>
      <c r="IL91" s="67"/>
      <c r="IM91" s="67"/>
      <c r="IN91" s="67"/>
      <c r="IO91" s="67"/>
      <c r="IP91" s="67"/>
      <c r="IQ91" s="67"/>
      <c r="IR91" s="67"/>
      <c r="IS91" s="67"/>
      <c r="IT91" s="67"/>
      <c r="IU91" s="67"/>
      <c r="IV91" s="67"/>
      <c r="IW91" s="67"/>
      <c r="IX91" s="67"/>
      <c r="IY91" s="67"/>
      <c r="IZ91" s="67"/>
      <c r="JA91" s="67"/>
      <c r="JB91" s="67"/>
      <c r="JC91" s="67"/>
      <c r="JD91" s="67"/>
      <c r="JE91" s="67"/>
      <c r="JF91" s="67"/>
      <c r="JG91" s="67"/>
      <c r="JH91" s="67"/>
      <c r="JI91" s="67"/>
      <c r="JJ91" s="67"/>
      <c r="JK91" s="67"/>
      <c r="JL91" s="67"/>
      <c r="JM91" s="67"/>
      <c r="JN91" s="67"/>
      <c r="JO91" s="67"/>
      <c r="JP91" s="67"/>
      <c r="JQ91" s="67"/>
      <c r="JR91" s="67"/>
      <c r="JS91" s="67"/>
      <c r="JT91" s="67"/>
      <c r="JU91" s="67"/>
      <c r="JV91" s="67"/>
      <c r="JW91" s="67"/>
      <c r="JX91" s="67"/>
      <c r="JY91" s="67"/>
      <c r="JZ91" s="67"/>
      <c r="KA91" s="67"/>
      <c r="KB91" s="67"/>
      <c r="KC91" s="67"/>
      <c r="KD91" s="67"/>
      <c r="KE91" s="67"/>
      <c r="KF91" s="67"/>
      <c r="KG91" s="67"/>
      <c r="KH91" s="67"/>
      <c r="KI91" s="67"/>
      <c r="KJ91" s="67"/>
      <c r="KK91" s="67"/>
      <c r="KL91" s="67"/>
      <c r="KM91" s="67"/>
      <c r="KN91" s="67"/>
      <c r="KO91" s="67"/>
      <c r="KP91" s="67"/>
      <c r="KQ91" s="67"/>
      <c r="KR91" s="67"/>
      <c r="KS91" s="67"/>
      <c r="KT91" s="67"/>
      <c r="KU91" s="67"/>
      <c r="KV91" s="67"/>
      <c r="KW91" s="67"/>
      <c r="KX91" s="67"/>
    </row>
    <row r="92" spans="1:310" s="126" customFormat="1">
      <c r="A92" s="105" t="s">
        <v>208</v>
      </c>
      <c r="B92" s="105"/>
      <c r="C92" s="105"/>
      <c r="D92" s="232">
        <v>0</v>
      </c>
      <c r="E92" s="232">
        <v>0</v>
      </c>
      <c r="F92" s="300">
        <f>F10+F74</f>
        <v>56</v>
      </c>
      <c r="G92" s="106"/>
      <c r="H92" s="300"/>
      <c r="I92" s="301"/>
      <c r="J92" s="300">
        <f t="shared" ref="J92:AJ92" si="593">J10+J74</f>
        <v>344</v>
      </c>
      <c r="K92" s="300">
        <f t="shared" si="593"/>
        <v>0</v>
      </c>
      <c r="L92" s="300">
        <f t="shared" si="593"/>
        <v>0</v>
      </c>
      <c r="M92" s="300">
        <f t="shared" si="593"/>
        <v>0</v>
      </c>
      <c r="N92" s="300">
        <f t="shared" si="593"/>
        <v>23</v>
      </c>
      <c r="O92" s="300">
        <f t="shared" si="593"/>
        <v>0</v>
      </c>
      <c r="P92" s="300">
        <f t="shared" si="593"/>
        <v>0</v>
      </c>
      <c r="Q92" s="300">
        <f t="shared" si="593"/>
        <v>0</v>
      </c>
      <c r="R92" s="300">
        <f t="shared" si="593"/>
        <v>0</v>
      </c>
      <c r="S92" s="300">
        <f t="shared" si="593"/>
        <v>42</v>
      </c>
      <c r="T92" s="300">
        <f t="shared" si="593"/>
        <v>0</v>
      </c>
      <c r="U92" s="300">
        <f t="shared" si="593"/>
        <v>0</v>
      </c>
      <c r="V92" s="300">
        <f t="shared" si="593"/>
        <v>0</v>
      </c>
      <c r="W92" s="300">
        <f t="shared" si="593"/>
        <v>0</v>
      </c>
      <c r="X92" s="300">
        <f t="shared" si="593"/>
        <v>0</v>
      </c>
      <c r="Y92" s="300">
        <f t="shared" si="593"/>
        <v>0</v>
      </c>
      <c r="Z92" s="300">
        <f t="shared" si="593"/>
        <v>0</v>
      </c>
      <c r="AA92" s="300">
        <f t="shared" si="593"/>
        <v>0</v>
      </c>
      <c r="AB92" s="300">
        <f t="shared" si="593"/>
        <v>0</v>
      </c>
      <c r="AC92" s="300">
        <f t="shared" si="593"/>
        <v>0</v>
      </c>
      <c r="AD92" s="300">
        <f t="shared" si="593"/>
        <v>0</v>
      </c>
      <c r="AE92" s="300">
        <f t="shared" si="593"/>
        <v>0</v>
      </c>
      <c r="AF92" s="300">
        <f t="shared" si="593"/>
        <v>0</v>
      </c>
      <c r="AG92" s="300">
        <f t="shared" si="593"/>
        <v>0</v>
      </c>
      <c r="AH92" s="300">
        <f t="shared" si="593"/>
        <v>0</v>
      </c>
      <c r="AI92" s="300">
        <f t="shared" si="593"/>
        <v>0</v>
      </c>
      <c r="AJ92" s="300">
        <f t="shared" si="593"/>
        <v>0</v>
      </c>
      <c r="AK92" s="299">
        <v>0</v>
      </c>
      <c r="AL92" s="230">
        <f>F92+L92+T92</f>
        <v>56</v>
      </c>
      <c r="AM92" s="230">
        <f>J92+M92+N92+Q92+R92+S92+U92+AB92+AJ92+H92</f>
        <v>409</v>
      </c>
      <c r="AN92" s="230">
        <f>AL92+AM92</f>
        <v>465</v>
      </c>
      <c r="AO92" s="67"/>
      <c r="AP92" s="67"/>
      <c r="AQ92" s="67"/>
      <c r="AR92" s="67"/>
      <c r="AS92" s="64"/>
      <c r="AT92" s="67"/>
      <c r="AU92" s="64"/>
      <c r="AV92" s="64"/>
      <c r="AW92" s="64"/>
      <c r="AX92" s="64"/>
      <c r="AY92" s="67"/>
      <c r="AZ92" s="64"/>
      <c r="BA92" s="64"/>
      <c r="BB92" s="64"/>
      <c r="BC92" s="64"/>
      <c r="BD92" s="67"/>
      <c r="BE92" s="64"/>
      <c r="BF92" s="64"/>
      <c r="BG92" s="64"/>
      <c r="BH92" s="64"/>
      <c r="BI92" s="67"/>
      <c r="BJ92" s="64"/>
      <c r="BK92" s="64"/>
      <c r="BL92" s="64"/>
      <c r="BM92" s="64"/>
      <c r="BN92" s="67"/>
      <c r="BO92" s="64"/>
      <c r="BP92" s="64"/>
      <c r="BQ92" s="64"/>
      <c r="BR92" s="64"/>
      <c r="BS92" s="67"/>
      <c r="BT92" s="67"/>
      <c r="BU92" s="67"/>
      <c r="BV92" s="67"/>
      <c r="BW92" s="64"/>
      <c r="BX92" s="64"/>
      <c r="BY92" s="64"/>
      <c r="BZ92" s="64"/>
      <c r="CA92" s="64"/>
      <c r="CB92" s="64"/>
      <c r="CC92" s="64"/>
      <c r="CD92" s="67"/>
      <c r="CE92" s="67"/>
      <c r="CF92" s="67"/>
      <c r="CG92" s="67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  <c r="DQ92" s="64"/>
      <c r="DR92" s="64"/>
      <c r="DS92" s="64"/>
      <c r="DT92" s="64"/>
      <c r="DU92" s="64"/>
      <c r="DV92" s="64"/>
      <c r="DW92" s="67"/>
      <c r="DX92" s="67"/>
      <c r="DY92" s="67"/>
      <c r="DZ92" s="67"/>
      <c r="EA92" s="64"/>
      <c r="EB92" s="67"/>
      <c r="EC92" s="67"/>
      <c r="ED92" s="67"/>
      <c r="EE92" s="67"/>
      <c r="EF92" s="64"/>
      <c r="EG92" s="67"/>
      <c r="EH92" s="64"/>
      <c r="EI92" s="64"/>
      <c r="EJ92" s="64"/>
      <c r="EK92" s="64"/>
      <c r="EL92" s="67"/>
      <c r="EM92" s="64"/>
      <c r="EN92" s="64"/>
      <c r="EO92" s="64"/>
      <c r="EP92" s="64"/>
      <c r="EQ92" s="67"/>
      <c r="ER92" s="64"/>
      <c r="ES92" s="64"/>
      <c r="ET92" s="64"/>
      <c r="EU92" s="64"/>
      <c r="EV92" s="67"/>
      <c r="EW92" s="64"/>
      <c r="EX92" s="64"/>
      <c r="EY92" s="64"/>
      <c r="EZ92" s="64"/>
      <c r="FA92" s="67"/>
      <c r="FB92" s="64"/>
      <c r="FC92" s="64"/>
      <c r="FD92" s="64"/>
      <c r="FE92" s="64"/>
      <c r="FF92" s="67"/>
      <c r="FG92" s="64"/>
      <c r="FH92" s="64"/>
      <c r="FI92" s="64"/>
      <c r="FJ92" s="64"/>
      <c r="FK92" s="67"/>
      <c r="FL92" s="64"/>
      <c r="FM92" s="64"/>
      <c r="FN92" s="64"/>
      <c r="FO92" s="64"/>
      <c r="FP92" s="67"/>
      <c r="FQ92" s="64"/>
      <c r="FR92" s="64"/>
      <c r="FS92" s="64"/>
      <c r="FT92" s="64"/>
      <c r="FU92" s="67"/>
      <c r="FV92" s="64"/>
      <c r="FW92" s="64"/>
      <c r="FX92" s="64"/>
      <c r="FY92" s="64"/>
      <c r="FZ92" s="67"/>
      <c r="GA92" s="64"/>
      <c r="GB92" s="64"/>
      <c r="GC92" s="64"/>
      <c r="GD92" s="64"/>
      <c r="GE92" s="67"/>
      <c r="GF92" s="64"/>
      <c r="GG92" s="64"/>
      <c r="GH92" s="64"/>
      <c r="GI92" s="64"/>
      <c r="GJ92" s="67"/>
      <c r="GK92" s="64"/>
      <c r="GL92" s="64"/>
      <c r="GM92" s="64"/>
      <c r="GN92" s="64"/>
      <c r="GO92" s="67"/>
      <c r="GP92" s="64"/>
      <c r="GQ92" s="64"/>
      <c r="GR92" s="64"/>
      <c r="GS92" s="64"/>
      <c r="GT92" s="64"/>
      <c r="GU92" s="64"/>
      <c r="GV92" s="64"/>
      <c r="GW92" s="64"/>
      <c r="GX92" s="64"/>
      <c r="GY92" s="64"/>
      <c r="GZ92" s="64"/>
      <c r="HA92" s="64"/>
      <c r="HB92" s="64"/>
      <c r="HC92" s="64"/>
      <c r="HD92" s="64"/>
      <c r="HE92" s="125"/>
      <c r="HF92" s="207"/>
      <c r="HG92" s="207"/>
      <c r="HH92" s="67"/>
      <c r="HI92" s="67"/>
      <c r="HJ92" s="67"/>
      <c r="HK92" s="67"/>
      <c r="HL92" s="67"/>
      <c r="HM92" s="67"/>
      <c r="HN92" s="67"/>
      <c r="HO92" s="67"/>
      <c r="HP92" s="67"/>
      <c r="HQ92" s="67"/>
      <c r="HR92" s="67"/>
      <c r="HS92" s="67"/>
      <c r="HT92" s="67"/>
      <c r="HU92" s="67"/>
      <c r="HV92" s="67"/>
      <c r="HW92" s="67"/>
      <c r="HX92" s="67"/>
      <c r="HY92" s="67"/>
      <c r="HZ92" s="67"/>
      <c r="IA92" s="67"/>
      <c r="IB92" s="67"/>
      <c r="IC92" s="67"/>
      <c r="ID92" s="67"/>
      <c r="IE92" s="67"/>
      <c r="IF92" s="67"/>
      <c r="IG92" s="67"/>
      <c r="IH92" s="67"/>
      <c r="II92" s="67"/>
      <c r="IJ92" s="67"/>
      <c r="IK92" s="67"/>
      <c r="IL92" s="67"/>
      <c r="IM92" s="67"/>
      <c r="IN92" s="67"/>
      <c r="IO92" s="67"/>
      <c r="IP92" s="67"/>
      <c r="IQ92" s="67"/>
      <c r="IR92" s="67"/>
      <c r="IS92" s="67"/>
      <c r="IT92" s="67"/>
      <c r="IU92" s="67"/>
      <c r="IV92" s="67"/>
      <c r="IW92" s="67"/>
      <c r="IX92" s="67"/>
      <c r="IY92" s="67"/>
      <c r="IZ92" s="67"/>
      <c r="JA92" s="67"/>
      <c r="JB92" s="67"/>
      <c r="JC92" s="67"/>
      <c r="JD92" s="67"/>
      <c r="JE92" s="67"/>
      <c r="JF92" s="67"/>
      <c r="JG92" s="67"/>
      <c r="JH92" s="67"/>
      <c r="JI92" s="67"/>
      <c r="JJ92" s="67"/>
      <c r="JK92" s="67"/>
      <c r="JL92" s="67"/>
      <c r="JM92" s="67"/>
      <c r="JN92" s="67"/>
      <c r="JO92" s="67"/>
      <c r="JP92" s="67"/>
      <c r="JQ92" s="67"/>
      <c r="JR92" s="67"/>
      <c r="JS92" s="67"/>
      <c r="JT92" s="67"/>
      <c r="JU92" s="67"/>
      <c r="JV92" s="67"/>
      <c r="JW92" s="67"/>
      <c r="JX92" s="67"/>
      <c r="JY92" s="67"/>
      <c r="JZ92" s="67"/>
      <c r="KA92" s="67"/>
      <c r="KB92" s="67"/>
      <c r="KC92" s="67"/>
      <c r="KD92" s="67"/>
      <c r="KE92" s="67"/>
      <c r="KF92" s="67"/>
      <c r="KG92" s="67"/>
      <c r="KH92" s="67"/>
      <c r="KI92" s="67"/>
      <c r="KJ92" s="67"/>
      <c r="KK92" s="67"/>
      <c r="KL92" s="67"/>
      <c r="KM92" s="67"/>
      <c r="KN92" s="67"/>
      <c r="KO92" s="67"/>
      <c r="KP92" s="67"/>
      <c r="KQ92" s="67"/>
      <c r="KR92" s="67"/>
      <c r="KS92" s="67"/>
      <c r="KT92" s="67"/>
      <c r="KU92" s="67"/>
      <c r="KV92" s="67"/>
      <c r="KW92" s="67"/>
      <c r="KX92" s="67"/>
    </row>
    <row r="93" spans="1:310" s="126" customFormat="1">
      <c r="A93" s="105" t="s">
        <v>209</v>
      </c>
      <c r="B93" s="105"/>
      <c r="C93" s="105"/>
      <c r="D93" s="232"/>
      <c r="E93" s="232"/>
      <c r="F93" s="300">
        <f>F11</f>
        <v>25</v>
      </c>
      <c r="G93" s="106"/>
      <c r="H93" s="300"/>
      <c r="I93" s="301"/>
      <c r="J93" s="300">
        <f t="shared" ref="J93:AJ93" si="594">J11</f>
        <v>261</v>
      </c>
      <c r="K93" s="300">
        <f t="shared" si="594"/>
        <v>0</v>
      </c>
      <c r="L93" s="300">
        <f t="shared" si="594"/>
        <v>0</v>
      </c>
      <c r="M93" s="300">
        <f t="shared" si="594"/>
        <v>0</v>
      </c>
      <c r="N93" s="300">
        <f t="shared" si="594"/>
        <v>0</v>
      </c>
      <c r="O93" s="300">
        <f t="shared" si="594"/>
        <v>0</v>
      </c>
      <c r="P93" s="300">
        <f t="shared" si="594"/>
        <v>0</v>
      </c>
      <c r="Q93" s="300">
        <f t="shared" si="594"/>
        <v>0</v>
      </c>
      <c r="R93" s="300">
        <f t="shared" si="594"/>
        <v>0</v>
      </c>
      <c r="S93" s="300">
        <f t="shared" si="594"/>
        <v>0</v>
      </c>
      <c r="T93" s="300">
        <f t="shared" si="594"/>
        <v>0</v>
      </c>
      <c r="U93" s="300">
        <f t="shared" si="594"/>
        <v>0</v>
      </c>
      <c r="V93" s="300">
        <f t="shared" si="594"/>
        <v>0</v>
      </c>
      <c r="W93" s="300">
        <f t="shared" si="594"/>
        <v>0</v>
      </c>
      <c r="X93" s="300">
        <f t="shared" si="594"/>
        <v>0</v>
      </c>
      <c r="Y93" s="300">
        <f t="shared" si="594"/>
        <v>0</v>
      </c>
      <c r="Z93" s="300">
        <f t="shared" si="594"/>
        <v>0</v>
      </c>
      <c r="AA93" s="300">
        <f t="shared" si="594"/>
        <v>0</v>
      </c>
      <c r="AB93" s="300">
        <f t="shared" si="594"/>
        <v>0</v>
      </c>
      <c r="AC93" s="300">
        <f t="shared" si="594"/>
        <v>0</v>
      </c>
      <c r="AD93" s="300">
        <f t="shared" si="594"/>
        <v>0</v>
      </c>
      <c r="AE93" s="300">
        <f t="shared" si="594"/>
        <v>0</v>
      </c>
      <c r="AF93" s="300">
        <f t="shared" si="594"/>
        <v>0</v>
      </c>
      <c r="AG93" s="300">
        <f t="shared" si="594"/>
        <v>0</v>
      </c>
      <c r="AH93" s="300">
        <f t="shared" si="594"/>
        <v>0</v>
      </c>
      <c r="AI93" s="300">
        <f t="shared" si="594"/>
        <v>0</v>
      </c>
      <c r="AJ93" s="300">
        <f t="shared" si="594"/>
        <v>0</v>
      </c>
      <c r="AK93" s="299"/>
      <c r="AL93" s="230">
        <f>F93+L93+T93</f>
        <v>25</v>
      </c>
      <c r="AM93" s="230">
        <f>J93+M93+N93+Q93+R93+S93+U93+AB93+AJ93+H93</f>
        <v>261</v>
      </c>
      <c r="AN93" s="230">
        <f>AL93+AM93</f>
        <v>286</v>
      </c>
      <c r="AO93" s="67"/>
      <c r="AP93" s="67"/>
      <c r="AQ93" s="67"/>
      <c r="AR93" s="67"/>
      <c r="AS93" s="64"/>
      <c r="AT93" s="67"/>
      <c r="AU93" s="64"/>
      <c r="AV93" s="64"/>
      <c r="AW93" s="64"/>
      <c r="AX93" s="64"/>
      <c r="AY93" s="67"/>
      <c r="AZ93" s="64"/>
      <c r="BA93" s="64"/>
      <c r="BB93" s="64"/>
      <c r="BC93" s="64"/>
      <c r="BD93" s="67"/>
      <c r="BE93" s="64"/>
      <c r="BF93" s="64"/>
      <c r="BG93" s="64"/>
      <c r="BH93" s="64"/>
      <c r="BI93" s="67"/>
      <c r="BJ93" s="64"/>
      <c r="BK93" s="64"/>
      <c r="BL93" s="64"/>
      <c r="BM93" s="64"/>
      <c r="BN93" s="67"/>
      <c r="BO93" s="64"/>
      <c r="BP93" s="64"/>
      <c r="BQ93" s="64"/>
      <c r="BR93" s="64"/>
      <c r="BS93" s="67"/>
      <c r="BT93" s="67"/>
      <c r="BU93" s="67"/>
      <c r="BV93" s="67"/>
      <c r="BW93" s="64"/>
      <c r="BX93" s="64"/>
      <c r="BY93" s="64"/>
      <c r="BZ93" s="64"/>
      <c r="CA93" s="64"/>
      <c r="CB93" s="64"/>
      <c r="CC93" s="64"/>
      <c r="CD93" s="67"/>
      <c r="CE93" s="67"/>
      <c r="CF93" s="67"/>
      <c r="CG93" s="67"/>
      <c r="CH93" s="64"/>
      <c r="CI93" s="64"/>
      <c r="CJ93" s="64"/>
      <c r="CK93" s="64"/>
      <c r="CL93" s="64"/>
      <c r="CM93" s="64"/>
      <c r="CN93" s="64"/>
      <c r="CO93" s="64"/>
      <c r="CP93" s="64"/>
      <c r="CQ93" s="64"/>
      <c r="CR93" s="64"/>
      <c r="CS93" s="64"/>
      <c r="CT93" s="64"/>
      <c r="CU93" s="64"/>
      <c r="CV93" s="64"/>
      <c r="CW93" s="64"/>
      <c r="CX93" s="64"/>
      <c r="CY93" s="64"/>
      <c r="CZ93" s="64"/>
      <c r="DA93" s="64"/>
      <c r="DB93" s="64"/>
      <c r="DC93" s="64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  <c r="DQ93" s="64"/>
      <c r="DR93" s="64"/>
      <c r="DS93" s="64"/>
      <c r="DT93" s="64"/>
      <c r="DU93" s="64"/>
      <c r="DV93" s="64"/>
      <c r="DW93" s="67"/>
      <c r="DX93" s="67"/>
      <c r="DY93" s="67"/>
      <c r="DZ93" s="67"/>
      <c r="EA93" s="64"/>
      <c r="EB93" s="67"/>
      <c r="EC93" s="67"/>
      <c r="ED93" s="67"/>
      <c r="EE93" s="67"/>
      <c r="EF93" s="64"/>
      <c r="EG93" s="67"/>
      <c r="EH93" s="64"/>
      <c r="EI93" s="64"/>
      <c r="EJ93" s="64"/>
      <c r="EK93" s="64"/>
      <c r="EL93" s="67"/>
      <c r="EM93" s="64"/>
      <c r="EN93" s="64"/>
      <c r="EO93" s="64"/>
      <c r="EP93" s="64"/>
      <c r="EQ93" s="67"/>
      <c r="ER93" s="64"/>
      <c r="ES93" s="64"/>
      <c r="ET93" s="64"/>
      <c r="EU93" s="64"/>
      <c r="EV93" s="67"/>
      <c r="EW93" s="64"/>
      <c r="EX93" s="64"/>
      <c r="EY93" s="64"/>
      <c r="EZ93" s="64"/>
      <c r="FA93" s="67"/>
      <c r="FB93" s="64"/>
      <c r="FC93" s="64"/>
      <c r="FD93" s="64"/>
      <c r="FE93" s="64"/>
      <c r="FF93" s="67"/>
      <c r="FG93" s="64"/>
      <c r="FH93" s="64"/>
      <c r="FI93" s="64"/>
      <c r="FJ93" s="64"/>
      <c r="FK93" s="67"/>
      <c r="FL93" s="64"/>
      <c r="FM93" s="64"/>
      <c r="FN93" s="64"/>
      <c r="FO93" s="64"/>
      <c r="FP93" s="67"/>
      <c r="FQ93" s="64"/>
      <c r="FR93" s="64"/>
      <c r="FS93" s="64"/>
      <c r="FT93" s="64"/>
      <c r="FU93" s="67"/>
      <c r="FV93" s="64"/>
      <c r="FW93" s="64"/>
      <c r="FX93" s="64"/>
      <c r="FY93" s="64"/>
      <c r="FZ93" s="67"/>
      <c r="GA93" s="64"/>
      <c r="GB93" s="64"/>
      <c r="GC93" s="64"/>
      <c r="GD93" s="64"/>
      <c r="GE93" s="67"/>
      <c r="GF93" s="64"/>
      <c r="GG93" s="64"/>
      <c r="GH93" s="64"/>
      <c r="GI93" s="64"/>
      <c r="GJ93" s="67"/>
      <c r="GK93" s="64"/>
      <c r="GL93" s="64"/>
      <c r="GM93" s="64"/>
      <c r="GN93" s="64"/>
      <c r="GO93" s="67"/>
      <c r="GP93" s="64"/>
      <c r="GQ93" s="64"/>
      <c r="GR93" s="64"/>
      <c r="GS93" s="64"/>
      <c r="GT93" s="64"/>
      <c r="GU93" s="64"/>
      <c r="GV93" s="64"/>
      <c r="GW93" s="64"/>
      <c r="GX93" s="64"/>
      <c r="GY93" s="64"/>
      <c r="GZ93" s="64"/>
      <c r="HA93" s="64"/>
      <c r="HB93" s="64"/>
      <c r="HC93" s="64"/>
      <c r="HD93" s="64"/>
      <c r="HE93" s="125"/>
      <c r="HF93" s="207"/>
      <c r="HG93" s="207"/>
      <c r="HH93" s="67"/>
      <c r="HI93" s="67"/>
      <c r="HJ93" s="67"/>
      <c r="HK93" s="67"/>
      <c r="HL93" s="67"/>
      <c r="HM93" s="67"/>
      <c r="HN93" s="67"/>
      <c r="HO93" s="67"/>
      <c r="HP93" s="67"/>
      <c r="HQ93" s="67"/>
      <c r="HR93" s="67"/>
      <c r="HS93" s="67"/>
      <c r="HT93" s="67"/>
      <c r="HU93" s="67"/>
      <c r="HV93" s="67"/>
      <c r="HW93" s="67"/>
      <c r="HX93" s="67"/>
      <c r="HY93" s="67"/>
      <c r="HZ93" s="67"/>
      <c r="IA93" s="67"/>
      <c r="IB93" s="67"/>
      <c r="IC93" s="67"/>
      <c r="ID93" s="67"/>
      <c r="IE93" s="67"/>
      <c r="IF93" s="67"/>
      <c r="IG93" s="67"/>
      <c r="IH93" s="67"/>
      <c r="II93" s="67"/>
      <c r="IJ93" s="67"/>
      <c r="IK93" s="67"/>
      <c r="IL93" s="67"/>
      <c r="IM93" s="67"/>
      <c r="IN93" s="67"/>
      <c r="IO93" s="67"/>
      <c r="IP93" s="67"/>
      <c r="IQ93" s="67"/>
      <c r="IR93" s="67"/>
      <c r="IS93" s="67"/>
      <c r="IT93" s="67"/>
      <c r="IU93" s="67"/>
      <c r="IV93" s="67"/>
      <c r="IW93" s="67"/>
      <c r="IX93" s="67"/>
      <c r="IY93" s="67"/>
      <c r="IZ93" s="67"/>
      <c r="JA93" s="67"/>
      <c r="JB93" s="67"/>
      <c r="JC93" s="67"/>
      <c r="JD93" s="67"/>
      <c r="JE93" s="67"/>
      <c r="JF93" s="67"/>
      <c r="JG93" s="67"/>
      <c r="JH93" s="67"/>
      <c r="JI93" s="67"/>
      <c r="JJ93" s="67"/>
      <c r="JK93" s="67"/>
      <c r="JL93" s="67"/>
      <c r="JM93" s="67"/>
      <c r="JN93" s="67"/>
      <c r="JO93" s="67"/>
      <c r="JP93" s="67"/>
      <c r="JQ93" s="67"/>
      <c r="JR93" s="67"/>
      <c r="JS93" s="67"/>
      <c r="JT93" s="67"/>
      <c r="JU93" s="67"/>
      <c r="JV93" s="67"/>
      <c r="JW93" s="67"/>
      <c r="JX93" s="67"/>
      <c r="JY93" s="67"/>
      <c r="JZ93" s="67"/>
      <c r="KA93" s="67"/>
      <c r="KB93" s="67"/>
      <c r="KC93" s="67"/>
      <c r="KD93" s="67"/>
      <c r="KE93" s="67"/>
      <c r="KF93" s="67"/>
      <c r="KG93" s="67"/>
      <c r="KH93" s="67"/>
      <c r="KI93" s="67"/>
      <c r="KJ93" s="67"/>
      <c r="KK93" s="67"/>
      <c r="KL93" s="67"/>
      <c r="KM93" s="67"/>
      <c r="KN93" s="67"/>
      <c r="KO93" s="67"/>
      <c r="KP93" s="67"/>
      <c r="KQ93" s="67"/>
      <c r="KR93" s="67"/>
      <c r="KS93" s="67"/>
      <c r="KT93" s="67"/>
      <c r="KU93" s="67"/>
      <c r="KV93" s="67"/>
      <c r="KW93" s="67"/>
      <c r="KX93" s="67"/>
    </row>
    <row r="94" spans="1:310" s="126" customFormat="1">
      <c r="A94" s="105" t="s">
        <v>288</v>
      </c>
      <c r="B94" s="105"/>
      <c r="C94" s="105"/>
      <c r="D94" s="232"/>
      <c r="E94" s="232"/>
      <c r="F94" s="300">
        <f>F12</f>
        <v>0</v>
      </c>
      <c r="G94" s="106"/>
      <c r="H94" s="300"/>
      <c r="I94" s="301"/>
      <c r="J94" s="300">
        <f t="shared" ref="J94:AJ94" si="595">J12</f>
        <v>0</v>
      </c>
      <c r="K94" s="300">
        <f t="shared" si="595"/>
        <v>0</v>
      </c>
      <c r="L94" s="300">
        <f t="shared" si="595"/>
        <v>0</v>
      </c>
      <c r="M94" s="300">
        <f t="shared" si="595"/>
        <v>0</v>
      </c>
      <c r="N94" s="300">
        <f t="shared" si="595"/>
        <v>0</v>
      </c>
      <c r="O94" s="300">
        <f t="shared" si="595"/>
        <v>0</v>
      </c>
      <c r="P94" s="300">
        <f t="shared" si="595"/>
        <v>0</v>
      </c>
      <c r="Q94" s="300">
        <f t="shared" si="595"/>
        <v>0</v>
      </c>
      <c r="R94" s="300">
        <f t="shared" si="595"/>
        <v>0</v>
      </c>
      <c r="S94" s="300">
        <f t="shared" si="595"/>
        <v>0</v>
      </c>
      <c r="T94" s="300">
        <f t="shared" si="595"/>
        <v>0</v>
      </c>
      <c r="U94" s="300">
        <f t="shared" si="595"/>
        <v>0</v>
      </c>
      <c r="V94" s="300">
        <f t="shared" si="595"/>
        <v>0</v>
      </c>
      <c r="W94" s="300">
        <f t="shared" si="595"/>
        <v>0</v>
      </c>
      <c r="X94" s="300">
        <f t="shared" si="595"/>
        <v>0</v>
      </c>
      <c r="Y94" s="300">
        <f t="shared" si="595"/>
        <v>0</v>
      </c>
      <c r="Z94" s="300">
        <f t="shared" si="595"/>
        <v>0</v>
      </c>
      <c r="AA94" s="300">
        <f t="shared" si="595"/>
        <v>0</v>
      </c>
      <c r="AB94" s="300">
        <f t="shared" si="595"/>
        <v>0</v>
      </c>
      <c r="AC94" s="300">
        <f t="shared" si="595"/>
        <v>0</v>
      </c>
      <c r="AD94" s="300">
        <f t="shared" si="595"/>
        <v>0</v>
      </c>
      <c r="AE94" s="300">
        <f t="shared" si="595"/>
        <v>0</v>
      </c>
      <c r="AF94" s="300">
        <f t="shared" si="595"/>
        <v>0</v>
      </c>
      <c r="AG94" s="300">
        <f t="shared" si="595"/>
        <v>0</v>
      </c>
      <c r="AH94" s="300">
        <f t="shared" si="595"/>
        <v>0</v>
      </c>
      <c r="AI94" s="300">
        <f t="shared" si="595"/>
        <v>0</v>
      </c>
      <c r="AJ94" s="300">
        <f t="shared" si="595"/>
        <v>0</v>
      </c>
      <c r="AK94" s="299"/>
      <c r="AL94" s="230"/>
      <c r="AM94" s="230"/>
      <c r="AN94" s="230"/>
      <c r="AO94" s="67"/>
      <c r="AP94" s="67"/>
      <c r="AQ94" s="67"/>
      <c r="AR94" s="67"/>
      <c r="AS94" s="64"/>
      <c r="AT94" s="67"/>
      <c r="AU94" s="64"/>
      <c r="AV94" s="64"/>
      <c r="AW94" s="64"/>
      <c r="AX94" s="64"/>
      <c r="AY94" s="67"/>
      <c r="AZ94" s="64"/>
      <c r="BA94" s="64"/>
      <c r="BB94" s="64"/>
      <c r="BC94" s="64"/>
      <c r="BD94" s="67"/>
      <c r="BE94" s="64"/>
      <c r="BF94" s="64"/>
      <c r="BG94" s="64"/>
      <c r="BH94" s="64"/>
      <c r="BI94" s="67"/>
      <c r="BJ94" s="64"/>
      <c r="BK94" s="64"/>
      <c r="BL94" s="64"/>
      <c r="BM94" s="64"/>
      <c r="BN94" s="67"/>
      <c r="BO94" s="64"/>
      <c r="BP94" s="64"/>
      <c r="BQ94" s="64"/>
      <c r="BR94" s="64"/>
      <c r="BS94" s="67"/>
      <c r="BT94" s="67"/>
      <c r="BU94" s="67"/>
      <c r="BV94" s="67"/>
      <c r="BW94" s="64"/>
      <c r="BX94" s="64"/>
      <c r="BY94" s="64"/>
      <c r="BZ94" s="64"/>
      <c r="CA94" s="64"/>
      <c r="CB94" s="64"/>
      <c r="CC94" s="64"/>
      <c r="CD94" s="67"/>
      <c r="CE94" s="67"/>
      <c r="CF94" s="67"/>
      <c r="CG94" s="67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  <c r="DQ94" s="64"/>
      <c r="DR94" s="64"/>
      <c r="DS94" s="64"/>
      <c r="DT94" s="64"/>
      <c r="DU94" s="64"/>
      <c r="DV94" s="64"/>
      <c r="DW94" s="67"/>
      <c r="DX94" s="67"/>
      <c r="DY94" s="67"/>
      <c r="DZ94" s="67"/>
      <c r="EA94" s="64"/>
      <c r="EB94" s="67"/>
      <c r="EC94" s="67"/>
      <c r="ED94" s="67"/>
      <c r="EE94" s="67"/>
      <c r="EF94" s="64"/>
      <c r="EG94" s="67"/>
      <c r="EH94" s="64"/>
      <c r="EI94" s="64"/>
      <c r="EJ94" s="64"/>
      <c r="EK94" s="64"/>
      <c r="EL94" s="67"/>
      <c r="EM94" s="64"/>
      <c r="EN94" s="64"/>
      <c r="EO94" s="64"/>
      <c r="EP94" s="64"/>
      <c r="EQ94" s="67"/>
      <c r="ER94" s="64"/>
      <c r="ES94" s="64"/>
      <c r="ET94" s="64"/>
      <c r="EU94" s="64"/>
      <c r="EV94" s="67"/>
      <c r="EW94" s="64"/>
      <c r="EX94" s="64"/>
      <c r="EY94" s="64"/>
      <c r="EZ94" s="64"/>
      <c r="FA94" s="67"/>
      <c r="FB94" s="64"/>
      <c r="FC94" s="64"/>
      <c r="FD94" s="64"/>
      <c r="FE94" s="64"/>
      <c r="FF94" s="67"/>
      <c r="FG94" s="64"/>
      <c r="FH94" s="64"/>
      <c r="FI94" s="64"/>
      <c r="FJ94" s="64"/>
      <c r="FK94" s="67"/>
      <c r="FL94" s="64"/>
      <c r="FM94" s="64"/>
      <c r="FN94" s="64"/>
      <c r="FO94" s="64"/>
      <c r="FP94" s="67"/>
      <c r="FQ94" s="64"/>
      <c r="FR94" s="64"/>
      <c r="FS94" s="64"/>
      <c r="FT94" s="64"/>
      <c r="FU94" s="67"/>
      <c r="FV94" s="64"/>
      <c r="FW94" s="64"/>
      <c r="FX94" s="64"/>
      <c r="FY94" s="64"/>
      <c r="FZ94" s="67"/>
      <c r="GA94" s="64"/>
      <c r="GB94" s="64"/>
      <c r="GC94" s="64"/>
      <c r="GD94" s="64"/>
      <c r="GE94" s="67"/>
      <c r="GF94" s="64"/>
      <c r="GG94" s="64"/>
      <c r="GH94" s="64"/>
      <c r="GI94" s="64"/>
      <c r="GJ94" s="67"/>
      <c r="GK94" s="64"/>
      <c r="GL94" s="64"/>
      <c r="GM94" s="64"/>
      <c r="GN94" s="64"/>
      <c r="GO94" s="67"/>
      <c r="GP94" s="64"/>
      <c r="GQ94" s="64"/>
      <c r="GR94" s="64"/>
      <c r="GS94" s="64"/>
      <c r="GT94" s="64"/>
      <c r="GU94" s="64"/>
      <c r="GV94" s="64"/>
      <c r="GW94" s="64"/>
      <c r="GX94" s="64"/>
      <c r="GY94" s="64"/>
      <c r="GZ94" s="64"/>
      <c r="HA94" s="64"/>
      <c r="HB94" s="64"/>
      <c r="HC94" s="64"/>
      <c r="HD94" s="64"/>
      <c r="HE94" s="125"/>
      <c r="HF94" s="207"/>
      <c r="HG94" s="207"/>
      <c r="HH94" s="67"/>
      <c r="HI94" s="67"/>
      <c r="HJ94" s="67"/>
      <c r="HK94" s="67"/>
      <c r="HL94" s="67"/>
      <c r="HM94" s="67"/>
      <c r="HN94" s="67"/>
      <c r="HO94" s="67"/>
      <c r="HP94" s="67"/>
      <c r="HQ94" s="67"/>
      <c r="HR94" s="67"/>
      <c r="HS94" s="67"/>
      <c r="HT94" s="67"/>
      <c r="HU94" s="67"/>
      <c r="HV94" s="67"/>
      <c r="HW94" s="67"/>
      <c r="HX94" s="67"/>
      <c r="HY94" s="67"/>
      <c r="HZ94" s="67"/>
      <c r="IA94" s="67"/>
      <c r="IB94" s="67"/>
      <c r="IC94" s="67"/>
      <c r="ID94" s="67"/>
      <c r="IE94" s="67"/>
      <c r="IF94" s="67"/>
      <c r="IG94" s="67"/>
      <c r="IH94" s="67"/>
      <c r="II94" s="67"/>
      <c r="IJ94" s="67"/>
      <c r="IK94" s="67"/>
      <c r="IL94" s="67"/>
      <c r="IM94" s="67"/>
      <c r="IN94" s="67"/>
      <c r="IO94" s="67"/>
      <c r="IP94" s="67"/>
      <c r="IQ94" s="67"/>
      <c r="IR94" s="67"/>
      <c r="IS94" s="67"/>
      <c r="IT94" s="67"/>
      <c r="IU94" s="67"/>
      <c r="IV94" s="67"/>
      <c r="IW94" s="67"/>
      <c r="IX94" s="67"/>
      <c r="IY94" s="67"/>
      <c r="IZ94" s="67"/>
      <c r="JA94" s="67"/>
      <c r="JB94" s="67"/>
      <c r="JC94" s="67"/>
      <c r="JD94" s="67"/>
      <c r="JE94" s="67"/>
      <c r="JF94" s="67"/>
      <c r="JG94" s="67"/>
      <c r="JH94" s="67"/>
      <c r="JI94" s="67"/>
      <c r="JJ94" s="67"/>
      <c r="JK94" s="67"/>
      <c r="JL94" s="67"/>
      <c r="JM94" s="67"/>
      <c r="JN94" s="67"/>
      <c r="JO94" s="67"/>
      <c r="JP94" s="67"/>
      <c r="JQ94" s="67"/>
      <c r="JR94" s="67"/>
      <c r="JS94" s="67"/>
      <c r="JT94" s="67"/>
      <c r="JU94" s="67"/>
      <c r="JV94" s="67"/>
      <c r="JW94" s="67"/>
      <c r="JX94" s="67"/>
      <c r="JY94" s="67"/>
      <c r="JZ94" s="67"/>
      <c r="KA94" s="67"/>
      <c r="KB94" s="67"/>
      <c r="KC94" s="67"/>
      <c r="KD94" s="67"/>
      <c r="KE94" s="67"/>
      <c r="KF94" s="67"/>
      <c r="KG94" s="67"/>
      <c r="KH94" s="67"/>
      <c r="KI94" s="67"/>
      <c r="KJ94" s="67"/>
      <c r="KK94" s="67"/>
      <c r="KL94" s="67"/>
      <c r="KM94" s="67"/>
      <c r="KN94" s="67"/>
      <c r="KO94" s="67"/>
      <c r="KP94" s="67"/>
      <c r="KQ94" s="67"/>
      <c r="KR94" s="67"/>
      <c r="KS94" s="67"/>
      <c r="KT94" s="67"/>
      <c r="KU94" s="67"/>
      <c r="KV94" s="67"/>
      <c r="KW94" s="67"/>
      <c r="KX94" s="67"/>
    </row>
    <row r="95" spans="1:310">
      <c r="A95" s="105" t="s">
        <v>210</v>
      </c>
      <c r="B95" s="105"/>
      <c r="C95" s="105"/>
      <c r="D95" s="232">
        <v>0</v>
      </c>
      <c r="E95" s="232">
        <v>0</v>
      </c>
      <c r="F95" s="300">
        <f>F13+F75</f>
        <v>0</v>
      </c>
      <c r="G95" s="106"/>
      <c r="H95" s="300"/>
      <c r="I95" s="301"/>
      <c r="J95" s="300">
        <f t="shared" ref="J95:AJ95" si="596">J13+J75</f>
        <v>139</v>
      </c>
      <c r="K95" s="300">
        <f t="shared" si="596"/>
        <v>0</v>
      </c>
      <c r="L95" s="300">
        <f t="shared" si="596"/>
        <v>0</v>
      </c>
      <c r="M95" s="300">
        <f t="shared" si="596"/>
        <v>0</v>
      </c>
      <c r="N95" s="300">
        <f t="shared" si="596"/>
        <v>0</v>
      </c>
      <c r="O95" s="300">
        <f t="shared" si="596"/>
        <v>0</v>
      </c>
      <c r="P95" s="300">
        <f t="shared" si="596"/>
        <v>0</v>
      </c>
      <c r="Q95" s="300">
        <f t="shared" si="596"/>
        <v>0</v>
      </c>
      <c r="R95" s="300">
        <f t="shared" si="596"/>
        <v>0</v>
      </c>
      <c r="S95" s="300">
        <f t="shared" si="596"/>
        <v>0</v>
      </c>
      <c r="T95" s="300">
        <f t="shared" si="596"/>
        <v>0</v>
      </c>
      <c r="U95" s="300">
        <f t="shared" si="596"/>
        <v>0</v>
      </c>
      <c r="V95" s="300">
        <f t="shared" si="596"/>
        <v>0</v>
      </c>
      <c r="W95" s="300">
        <f t="shared" si="596"/>
        <v>0</v>
      </c>
      <c r="X95" s="300">
        <f t="shared" si="596"/>
        <v>0</v>
      </c>
      <c r="Y95" s="300">
        <f t="shared" si="596"/>
        <v>0</v>
      </c>
      <c r="Z95" s="300">
        <f t="shared" si="596"/>
        <v>0</v>
      </c>
      <c r="AA95" s="300">
        <f t="shared" si="596"/>
        <v>0</v>
      </c>
      <c r="AB95" s="300">
        <f t="shared" si="596"/>
        <v>0</v>
      </c>
      <c r="AC95" s="300">
        <f t="shared" si="596"/>
        <v>0</v>
      </c>
      <c r="AD95" s="300">
        <f t="shared" si="596"/>
        <v>0</v>
      </c>
      <c r="AE95" s="300">
        <f t="shared" si="596"/>
        <v>0</v>
      </c>
      <c r="AF95" s="300">
        <f t="shared" si="596"/>
        <v>0</v>
      </c>
      <c r="AG95" s="300">
        <f t="shared" si="596"/>
        <v>0</v>
      </c>
      <c r="AH95" s="300">
        <f t="shared" si="596"/>
        <v>0</v>
      </c>
      <c r="AI95" s="300">
        <f t="shared" si="596"/>
        <v>0</v>
      </c>
      <c r="AJ95" s="300">
        <f t="shared" si="596"/>
        <v>0</v>
      </c>
      <c r="AK95" s="299">
        <v>0</v>
      </c>
      <c r="AL95" s="230">
        <f t="shared" ref="AL95:AL146" si="597">F95+L95+T95</f>
        <v>0</v>
      </c>
      <c r="AM95" s="230">
        <f t="shared" ref="AM95:AM146" si="598">J95+M95+N95+Q95+R95+S95+U95+AB95+AJ95+H95</f>
        <v>139</v>
      </c>
      <c r="AN95" s="230">
        <f t="shared" ref="AN95:AN146" si="599">AL95+AM95</f>
        <v>139</v>
      </c>
    </row>
    <row r="96" spans="1:310">
      <c r="A96" s="105" t="s">
        <v>127</v>
      </c>
      <c r="B96" s="105"/>
      <c r="C96" s="105"/>
      <c r="D96" s="232">
        <v>0</v>
      </c>
      <c r="E96" s="232">
        <v>0</v>
      </c>
      <c r="F96" s="300">
        <f>F14+F76</f>
        <v>0</v>
      </c>
      <c r="G96" s="106"/>
      <c r="H96" s="300"/>
      <c r="I96" s="301"/>
      <c r="J96" s="300">
        <f t="shared" ref="J96:AJ96" si="600">J14+J76</f>
        <v>105</v>
      </c>
      <c r="K96" s="300">
        <f t="shared" si="600"/>
        <v>0</v>
      </c>
      <c r="L96" s="300">
        <f t="shared" si="600"/>
        <v>0</v>
      </c>
      <c r="M96" s="300">
        <f t="shared" si="600"/>
        <v>29</v>
      </c>
      <c r="N96" s="300">
        <f t="shared" si="600"/>
        <v>33</v>
      </c>
      <c r="O96" s="300">
        <f t="shared" si="600"/>
        <v>0</v>
      </c>
      <c r="P96" s="300">
        <f t="shared" si="600"/>
        <v>0</v>
      </c>
      <c r="Q96" s="300">
        <f t="shared" si="600"/>
        <v>0</v>
      </c>
      <c r="R96" s="300">
        <f t="shared" si="600"/>
        <v>0</v>
      </c>
      <c r="S96" s="300">
        <f t="shared" si="600"/>
        <v>0</v>
      </c>
      <c r="T96" s="300">
        <f t="shared" si="600"/>
        <v>0</v>
      </c>
      <c r="U96" s="300">
        <f t="shared" si="600"/>
        <v>0</v>
      </c>
      <c r="V96" s="300">
        <f t="shared" si="600"/>
        <v>0</v>
      </c>
      <c r="W96" s="300">
        <f t="shared" si="600"/>
        <v>0</v>
      </c>
      <c r="X96" s="300">
        <f t="shared" si="600"/>
        <v>0</v>
      </c>
      <c r="Y96" s="300">
        <f t="shared" si="600"/>
        <v>0</v>
      </c>
      <c r="Z96" s="300">
        <f t="shared" si="600"/>
        <v>0</v>
      </c>
      <c r="AA96" s="300">
        <f t="shared" si="600"/>
        <v>0</v>
      </c>
      <c r="AB96" s="300">
        <f t="shared" si="600"/>
        <v>0</v>
      </c>
      <c r="AC96" s="300">
        <f t="shared" si="600"/>
        <v>0</v>
      </c>
      <c r="AD96" s="300">
        <f t="shared" si="600"/>
        <v>0</v>
      </c>
      <c r="AE96" s="300">
        <f t="shared" si="600"/>
        <v>0</v>
      </c>
      <c r="AF96" s="300">
        <f t="shared" si="600"/>
        <v>0</v>
      </c>
      <c r="AG96" s="300">
        <f t="shared" si="600"/>
        <v>0</v>
      </c>
      <c r="AH96" s="300">
        <f t="shared" si="600"/>
        <v>0</v>
      </c>
      <c r="AI96" s="300">
        <f t="shared" si="600"/>
        <v>0</v>
      </c>
      <c r="AJ96" s="300">
        <f t="shared" si="600"/>
        <v>0</v>
      </c>
      <c r="AK96" s="299">
        <v>0</v>
      </c>
      <c r="AL96" s="230">
        <f t="shared" si="597"/>
        <v>0</v>
      </c>
      <c r="AM96" s="230">
        <f t="shared" si="598"/>
        <v>167</v>
      </c>
      <c r="AN96" s="230">
        <f t="shared" si="599"/>
        <v>167</v>
      </c>
    </row>
    <row r="97" spans="1:40">
      <c r="A97" s="105" t="s">
        <v>128</v>
      </c>
      <c r="B97" s="105"/>
      <c r="C97" s="105"/>
      <c r="D97" s="232">
        <v>0</v>
      </c>
      <c r="E97" s="232">
        <v>0</v>
      </c>
      <c r="F97" s="300">
        <f>F15</f>
        <v>0</v>
      </c>
      <c r="G97" s="106"/>
      <c r="H97" s="300"/>
      <c r="I97" s="301"/>
      <c r="J97" s="300">
        <f t="shared" ref="J97:AJ97" si="601">J15</f>
        <v>0</v>
      </c>
      <c r="K97" s="300">
        <f t="shared" si="601"/>
        <v>0</v>
      </c>
      <c r="L97" s="300">
        <f t="shared" si="601"/>
        <v>0</v>
      </c>
      <c r="M97" s="300">
        <f t="shared" si="601"/>
        <v>0</v>
      </c>
      <c r="N97" s="300">
        <f t="shared" si="601"/>
        <v>0</v>
      </c>
      <c r="O97" s="300">
        <f t="shared" si="601"/>
        <v>0</v>
      </c>
      <c r="P97" s="300">
        <f t="shared" si="601"/>
        <v>0</v>
      </c>
      <c r="Q97" s="300">
        <f t="shared" si="601"/>
        <v>0</v>
      </c>
      <c r="R97" s="300">
        <f t="shared" si="601"/>
        <v>0</v>
      </c>
      <c r="S97" s="300">
        <f t="shared" si="601"/>
        <v>50</v>
      </c>
      <c r="T97" s="300">
        <f t="shared" si="601"/>
        <v>0</v>
      </c>
      <c r="U97" s="300">
        <f t="shared" si="601"/>
        <v>0</v>
      </c>
      <c r="V97" s="300">
        <f t="shared" si="601"/>
        <v>0</v>
      </c>
      <c r="W97" s="300">
        <f t="shared" si="601"/>
        <v>0</v>
      </c>
      <c r="X97" s="300">
        <f t="shared" si="601"/>
        <v>0</v>
      </c>
      <c r="Y97" s="300">
        <f t="shared" si="601"/>
        <v>0</v>
      </c>
      <c r="Z97" s="300">
        <f t="shared" si="601"/>
        <v>0</v>
      </c>
      <c r="AA97" s="300">
        <f t="shared" si="601"/>
        <v>0</v>
      </c>
      <c r="AB97" s="300">
        <f t="shared" si="601"/>
        <v>0</v>
      </c>
      <c r="AC97" s="300">
        <f t="shared" si="601"/>
        <v>0</v>
      </c>
      <c r="AD97" s="300">
        <f t="shared" si="601"/>
        <v>0</v>
      </c>
      <c r="AE97" s="300">
        <f t="shared" si="601"/>
        <v>0</v>
      </c>
      <c r="AF97" s="300">
        <f t="shared" si="601"/>
        <v>0</v>
      </c>
      <c r="AG97" s="300">
        <f t="shared" si="601"/>
        <v>0</v>
      </c>
      <c r="AH97" s="300">
        <f t="shared" si="601"/>
        <v>0</v>
      </c>
      <c r="AI97" s="300">
        <f t="shared" si="601"/>
        <v>0</v>
      </c>
      <c r="AJ97" s="300">
        <f t="shared" si="601"/>
        <v>0</v>
      </c>
      <c r="AK97" s="299">
        <v>0</v>
      </c>
      <c r="AL97" s="230">
        <f t="shared" si="597"/>
        <v>0</v>
      </c>
      <c r="AM97" s="230">
        <f t="shared" si="598"/>
        <v>50</v>
      </c>
      <c r="AN97" s="230">
        <f t="shared" si="599"/>
        <v>50</v>
      </c>
    </row>
    <row r="98" spans="1:40">
      <c r="A98" s="105" t="s">
        <v>211</v>
      </c>
      <c r="B98" s="105"/>
      <c r="C98" s="105"/>
      <c r="D98" s="232">
        <v>0</v>
      </c>
      <c r="E98" s="232">
        <v>0</v>
      </c>
      <c r="F98" s="300">
        <f>F16</f>
        <v>32</v>
      </c>
      <c r="G98" s="106"/>
      <c r="H98" s="300"/>
      <c r="I98" s="301"/>
      <c r="J98" s="300">
        <f t="shared" ref="J98:AJ98" si="602">J16</f>
        <v>114</v>
      </c>
      <c r="K98" s="300">
        <f t="shared" si="602"/>
        <v>0</v>
      </c>
      <c r="L98" s="300">
        <f t="shared" si="602"/>
        <v>0</v>
      </c>
      <c r="M98" s="300">
        <f t="shared" si="602"/>
        <v>0</v>
      </c>
      <c r="N98" s="300">
        <f t="shared" si="602"/>
        <v>0</v>
      </c>
      <c r="O98" s="300">
        <f t="shared" si="602"/>
        <v>0</v>
      </c>
      <c r="P98" s="300">
        <f t="shared" si="602"/>
        <v>0</v>
      </c>
      <c r="Q98" s="300">
        <f t="shared" si="602"/>
        <v>0</v>
      </c>
      <c r="R98" s="300">
        <f t="shared" si="602"/>
        <v>0</v>
      </c>
      <c r="S98" s="300">
        <f t="shared" si="602"/>
        <v>13</v>
      </c>
      <c r="T98" s="300">
        <f t="shared" si="602"/>
        <v>0</v>
      </c>
      <c r="U98" s="300">
        <f t="shared" si="602"/>
        <v>0</v>
      </c>
      <c r="V98" s="300">
        <f t="shared" si="602"/>
        <v>0</v>
      </c>
      <c r="W98" s="300">
        <f t="shared" si="602"/>
        <v>0</v>
      </c>
      <c r="X98" s="300">
        <f t="shared" si="602"/>
        <v>0</v>
      </c>
      <c r="Y98" s="300">
        <f t="shared" si="602"/>
        <v>0</v>
      </c>
      <c r="Z98" s="300">
        <f t="shared" si="602"/>
        <v>0</v>
      </c>
      <c r="AA98" s="300">
        <f t="shared" si="602"/>
        <v>0</v>
      </c>
      <c r="AB98" s="300">
        <f t="shared" si="602"/>
        <v>0</v>
      </c>
      <c r="AC98" s="300">
        <f t="shared" si="602"/>
        <v>0</v>
      </c>
      <c r="AD98" s="300">
        <f t="shared" si="602"/>
        <v>0</v>
      </c>
      <c r="AE98" s="300">
        <f t="shared" si="602"/>
        <v>0</v>
      </c>
      <c r="AF98" s="300">
        <f t="shared" si="602"/>
        <v>0</v>
      </c>
      <c r="AG98" s="300">
        <f t="shared" si="602"/>
        <v>0</v>
      </c>
      <c r="AH98" s="300">
        <f t="shared" si="602"/>
        <v>0</v>
      </c>
      <c r="AI98" s="300">
        <f t="shared" si="602"/>
        <v>0</v>
      </c>
      <c r="AJ98" s="300">
        <f t="shared" si="602"/>
        <v>0</v>
      </c>
      <c r="AK98" s="299">
        <v>0</v>
      </c>
      <c r="AL98" s="230">
        <f t="shared" si="597"/>
        <v>32</v>
      </c>
      <c r="AM98" s="230">
        <f t="shared" si="598"/>
        <v>127</v>
      </c>
      <c r="AN98" s="230">
        <f t="shared" si="599"/>
        <v>159</v>
      </c>
    </row>
    <row r="99" spans="1:40">
      <c r="A99" s="105" t="s">
        <v>131</v>
      </c>
      <c r="B99" s="105"/>
      <c r="C99" s="105"/>
      <c r="D99" s="232">
        <v>0</v>
      </c>
      <c r="E99" s="232">
        <v>0</v>
      </c>
      <c r="F99" s="300">
        <f>F17+F77</f>
        <v>0</v>
      </c>
      <c r="G99" s="106"/>
      <c r="H99" s="300"/>
      <c r="I99" s="301"/>
      <c r="J99" s="300">
        <f t="shared" ref="J99:AJ99" si="603">J17+J77</f>
        <v>132</v>
      </c>
      <c r="K99" s="300">
        <f t="shared" si="603"/>
        <v>0</v>
      </c>
      <c r="L99" s="300">
        <f t="shared" si="603"/>
        <v>0</v>
      </c>
      <c r="M99" s="300">
        <f t="shared" si="603"/>
        <v>0</v>
      </c>
      <c r="N99" s="300">
        <f t="shared" si="603"/>
        <v>0</v>
      </c>
      <c r="O99" s="300">
        <f t="shared" si="603"/>
        <v>0</v>
      </c>
      <c r="P99" s="300">
        <f t="shared" si="603"/>
        <v>0</v>
      </c>
      <c r="Q99" s="300">
        <f t="shared" si="603"/>
        <v>0</v>
      </c>
      <c r="R99" s="300">
        <f t="shared" si="603"/>
        <v>0</v>
      </c>
      <c r="S99" s="300">
        <f t="shared" si="603"/>
        <v>0</v>
      </c>
      <c r="T99" s="300">
        <f t="shared" si="603"/>
        <v>0</v>
      </c>
      <c r="U99" s="300">
        <f t="shared" si="603"/>
        <v>0</v>
      </c>
      <c r="V99" s="300">
        <f t="shared" si="603"/>
        <v>0</v>
      </c>
      <c r="W99" s="300">
        <f t="shared" si="603"/>
        <v>0</v>
      </c>
      <c r="X99" s="300">
        <f t="shared" si="603"/>
        <v>0</v>
      </c>
      <c r="Y99" s="300">
        <f t="shared" si="603"/>
        <v>0</v>
      </c>
      <c r="Z99" s="300">
        <f t="shared" si="603"/>
        <v>0</v>
      </c>
      <c r="AA99" s="300">
        <f t="shared" si="603"/>
        <v>0</v>
      </c>
      <c r="AB99" s="300">
        <f t="shared" si="603"/>
        <v>0</v>
      </c>
      <c r="AC99" s="300">
        <f t="shared" si="603"/>
        <v>0</v>
      </c>
      <c r="AD99" s="300">
        <f t="shared" si="603"/>
        <v>0</v>
      </c>
      <c r="AE99" s="300">
        <f t="shared" si="603"/>
        <v>0</v>
      </c>
      <c r="AF99" s="300">
        <f t="shared" si="603"/>
        <v>0</v>
      </c>
      <c r="AG99" s="300">
        <f t="shared" si="603"/>
        <v>0</v>
      </c>
      <c r="AH99" s="300">
        <f t="shared" si="603"/>
        <v>0</v>
      </c>
      <c r="AI99" s="300">
        <f t="shared" si="603"/>
        <v>0</v>
      </c>
      <c r="AJ99" s="300">
        <f t="shared" si="603"/>
        <v>0</v>
      </c>
      <c r="AK99" s="299">
        <v>0</v>
      </c>
      <c r="AL99" s="230">
        <f t="shared" si="597"/>
        <v>0</v>
      </c>
      <c r="AM99" s="230">
        <f t="shared" si="598"/>
        <v>132</v>
      </c>
      <c r="AN99" s="230">
        <f t="shared" si="599"/>
        <v>132</v>
      </c>
    </row>
    <row r="100" spans="1:40">
      <c r="A100" s="105" t="s">
        <v>212</v>
      </c>
      <c r="B100" s="105"/>
      <c r="C100" s="105"/>
      <c r="D100" s="232">
        <v>0</v>
      </c>
      <c r="E100" s="232">
        <v>0</v>
      </c>
      <c r="F100" s="300">
        <f>F18</f>
        <v>47</v>
      </c>
      <c r="G100" s="106"/>
      <c r="H100" s="300"/>
      <c r="I100" s="301"/>
      <c r="J100" s="300">
        <f t="shared" ref="J100:AJ100" si="604">J18</f>
        <v>224</v>
      </c>
      <c r="K100" s="300">
        <f t="shared" si="604"/>
        <v>0</v>
      </c>
      <c r="L100" s="300">
        <f t="shared" si="604"/>
        <v>0</v>
      </c>
      <c r="M100" s="300">
        <f t="shared" si="604"/>
        <v>0</v>
      </c>
      <c r="N100" s="300">
        <f t="shared" si="604"/>
        <v>0</v>
      </c>
      <c r="O100" s="300">
        <f t="shared" si="604"/>
        <v>0</v>
      </c>
      <c r="P100" s="300">
        <f t="shared" si="604"/>
        <v>0</v>
      </c>
      <c r="Q100" s="300">
        <f t="shared" si="604"/>
        <v>0</v>
      </c>
      <c r="R100" s="300">
        <f t="shared" si="604"/>
        <v>0</v>
      </c>
      <c r="S100" s="300">
        <f t="shared" si="604"/>
        <v>38</v>
      </c>
      <c r="T100" s="300">
        <f t="shared" si="604"/>
        <v>0</v>
      </c>
      <c r="U100" s="300">
        <f t="shared" si="604"/>
        <v>0</v>
      </c>
      <c r="V100" s="300">
        <f t="shared" si="604"/>
        <v>0</v>
      </c>
      <c r="W100" s="300">
        <f t="shared" si="604"/>
        <v>0</v>
      </c>
      <c r="X100" s="300">
        <f t="shared" si="604"/>
        <v>0</v>
      </c>
      <c r="Y100" s="300">
        <f t="shared" si="604"/>
        <v>0</v>
      </c>
      <c r="Z100" s="300">
        <f t="shared" si="604"/>
        <v>0</v>
      </c>
      <c r="AA100" s="300">
        <f t="shared" si="604"/>
        <v>0</v>
      </c>
      <c r="AB100" s="300">
        <f t="shared" si="604"/>
        <v>0</v>
      </c>
      <c r="AC100" s="300">
        <f t="shared" si="604"/>
        <v>0</v>
      </c>
      <c r="AD100" s="300">
        <f t="shared" si="604"/>
        <v>0</v>
      </c>
      <c r="AE100" s="300">
        <f t="shared" si="604"/>
        <v>0</v>
      </c>
      <c r="AF100" s="300">
        <f t="shared" si="604"/>
        <v>0</v>
      </c>
      <c r="AG100" s="300">
        <f t="shared" si="604"/>
        <v>0</v>
      </c>
      <c r="AH100" s="300">
        <f t="shared" si="604"/>
        <v>0</v>
      </c>
      <c r="AI100" s="300">
        <f t="shared" si="604"/>
        <v>0</v>
      </c>
      <c r="AJ100" s="300">
        <f t="shared" si="604"/>
        <v>0</v>
      </c>
      <c r="AK100" s="299">
        <v>0</v>
      </c>
      <c r="AL100" s="230">
        <f t="shared" si="597"/>
        <v>47</v>
      </c>
      <c r="AM100" s="230">
        <f t="shared" si="598"/>
        <v>262</v>
      </c>
      <c r="AN100" s="230">
        <f t="shared" si="599"/>
        <v>309</v>
      </c>
    </row>
    <row r="101" spans="1:40">
      <c r="A101" s="105" t="s">
        <v>133</v>
      </c>
      <c r="B101" s="105"/>
      <c r="C101" s="105"/>
      <c r="D101" s="232">
        <v>0</v>
      </c>
      <c r="E101" s="232">
        <v>0</v>
      </c>
      <c r="F101" s="300">
        <f>F19+F78</f>
        <v>0</v>
      </c>
      <c r="G101" s="106"/>
      <c r="H101" s="300"/>
      <c r="I101" s="301"/>
      <c r="J101" s="300">
        <f t="shared" ref="J101:AJ101" si="605">J19+J78</f>
        <v>171</v>
      </c>
      <c r="K101" s="300">
        <f t="shared" si="605"/>
        <v>0</v>
      </c>
      <c r="L101" s="300">
        <f t="shared" si="605"/>
        <v>0</v>
      </c>
      <c r="M101" s="300">
        <f t="shared" si="605"/>
        <v>0</v>
      </c>
      <c r="N101" s="300">
        <f t="shared" si="605"/>
        <v>0</v>
      </c>
      <c r="O101" s="300">
        <f t="shared" si="605"/>
        <v>0</v>
      </c>
      <c r="P101" s="300">
        <f t="shared" si="605"/>
        <v>0</v>
      </c>
      <c r="Q101" s="300">
        <f t="shared" si="605"/>
        <v>0</v>
      </c>
      <c r="R101" s="300">
        <f t="shared" si="605"/>
        <v>0</v>
      </c>
      <c r="S101" s="300">
        <f t="shared" si="605"/>
        <v>0</v>
      </c>
      <c r="T101" s="300">
        <f t="shared" si="605"/>
        <v>0</v>
      </c>
      <c r="U101" s="300">
        <f t="shared" si="605"/>
        <v>0</v>
      </c>
      <c r="V101" s="300">
        <f t="shared" si="605"/>
        <v>0</v>
      </c>
      <c r="W101" s="300">
        <f t="shared" si="605"/>
        <v>0</v>
      </c>
      <c r="X101" s="300">
        <f t="shared" si="605"/>
        <v>0</v>
      </c>
      <c r="Y101" s="300">
        <f t="shared" si="605"/>
        <v>0</v>
      </c>
      <c r="Z101" s="300">
        <f t="shared" si="605"/>
        <v>0</v>
      </c>
      <c r="AA101" s="300">
        <f t="shared" si="605"/>
        <v>0</v>
      </c>
      <c r="AB101" s="300">
        <f t="shared" si="605"/>
        <v>0</v>
      </c>
      <c r="AC101" s="300">
        <f t="shared" si="605"/>
        <v>0</v>
      </c>
      <c r="AD101" s="300">
        <f t="shared" si="605"/>
        <v>0</v>
      </c>
      <c r="AE101" s="300">
        <f t="shared" si="605"/>
        <v>0</v>
      </c>
      <c r="AF101" s="300">
        <f t="shared" si="605"/>
        <v>0</v>
      </c>
      <c r="AG101" s="300">
        <f t="shared" si="605"/>
        <v>0</v>
      </c>
      <c r="AH101" s="300">
        <f t="shared" si="605"/>
        <v>0</v>
      </c>
      <c r="AI101" s="300">
        <f t="shared" si="605"/>
        <v>0</v>
      </c>
      <c r="AJ101" s="300">
        <f t="shared" si="605"/>
        <v>0</v>
      </c>
      <c r="AK101" s="299">
        <v>0</v>
      </c>
      <c r="AL101" s="230">
        <f t="shared" si="597"/>
        <v>0</v>
      </c>
      <c r="AM101" s="230">
        <f t="shared" si="598"/>
        <v>171</v>
      </c>
      <c r="AN101" s="230">
        <f t="shared" si="599"/>
        <v>171</v>
      </c>
    </row>
    <row r="102" spans="1:40" ht="31.5">
      <c r="A102" s="105" t="s">
        <v>213</v>
      </c>
      <c r="B102" s="105"/>
      <c r="C102" s="105"/>
      <c r="D102" s="232">
        <v>0</v>
      </c>
      <c r="E102" s="232">
        <v>0</v>
      </c>
      <c r="F102" s="300">
        <f>F20</f>
        <v>0</v>
      </c>
      <c r="G102" s="106"/>
      <c r="H102" s="300"/>
      <c r="I102" s="301"/>
      <c r="J102" s="300">
        <f t="shared" ref="J102:AJ102" si="606">J20</f>
        <v>0</v>
      </c>
      <c r="K102" s="300">
        <f t="shared" si="606"/>
        <v>0</v>
      </c>
      <c r="L102" s="300">
        <f t="shared" si="606"/>
        <v>0</v>
      </c>
      <c r="M102" s="300">
        <f t="shared" si="606"/>
        <v>0</v>
      </c>
      <c r="N102" s="300">
        <f t="shared" si="606"/>
        <v>0</v>
      </c>
      <c r="O102" s="300">
        <f t="shared" si="606"/>
        <v>0</v>
      </c>
      <c r="P102" s="300">
        <f t="shared" si="606"/>
        <v>0</v>
      </c>
      <c r="Q102" s="300">
        <f t="shared" si="606"/>
        <v>0</v>
      </c>
      <c r="R102" s="300">
        <f t="shared" si="606"/>
        <v>0</v>
      </c>
      <c r="S102" s="300">
        <f t="shared" si="606"/>
        <v>50</v>
      </c>
      <c r="T102" s="300">
        <f t="shared" si="606"/>
        <v>0</v>
      </c>
      <c r="U102" s="300">
        <f t="shared" si="606"/>
        <v>0</v>
      </c>
      <c r="V102" s="300">
        <f t="shared" si="606"/>
        <v>0</v>
      </c>
      <c r="W102" s="300">
        <f t="shared" si="606"/>
        <v>0</v>
      </c>
      <c r="X102" s="300">
        <f t="shared" si="606"/>
        <v>0</v>
      </c>
      <c r="Y102" s="300">
        <f t="shared" si="606"/>
        <v>0</v>
      </c>
      <c r="Z102" s="300">
        <f t="shared" si="606"/>
        <v>0</v>
      </c>
      <c r="AA102" s="300">
        <f t="shared" si="606"/>
        <v>0</v>
      </c>
      <c r="AB102" s="300">
        <f t="shared" si="606"/>
        <v>0</v>
      </c>
      <c r="AC102" s="300">
        <f t="shared" si="606"/>
        <v>0</v>
      </c>
      <c r="AD102" s="300">
        <f t="shared" si="606"/>
        <v>0</v>
      </c>
      <c r="AE102" s="300">
        <f t="shared" si="606"/>
        <v>0</v>
      </c>
      <c r="AF102" s="300">
        <f t="shared" si="606"/>
        <v>0</v>
      </c>
      <c r="AG102" s="300">
        <f t="shared" si="606"/>
        <v>0</v>
      </c>
      <c r="AH102" s="300">
        <f t="shared" si="606"/>
        <v>0</v>
      </c>
      <c r="AI102" s="300">
        <f t="shared" si="606"/>
        <v>0</v>
      </c>
      <c r="AJ102" s="300">
        <f t="shared" si="606"/>
        <v>0</v>
      </c>
      <c r="AK102" s="299">
        <v>0</v>
      </c>
      <c r="AL102" s="230">
        <f t="shared" si="597"/>
        <v>0</v>
      </c>
      <c r="AM102" s="230">
        <f t="shared" si="598"/>
        <v>50</v>
      </c>
      <c r="AN102" s="230">
        <f t="shared" si="599"/>
        <v>50</v>
      </c>
    </row>
    <row r="103" spans="1:40">
      <c r="A103" s="105" t="s">
        <v>134</v>
      </c>
      <c r="B103" s="105"/>
      <c r="C103" s="105"/>
      <c r="D103" s="232">
        <v>0</v>
      </c>
      <c r="E103" s="232">
        <v>0</v>
      </c>
      <c r="F103" s="300">
        <f>F21</f>
        <v>28</v>
      </c>
      <c r="G103" s="106"/>
      <c r="H103" s="300"/>
      <c r="I103" s="301"/>
      <c r="J103" s="300">
        <f t="shared" ref="J103:AJ103" si="607">J21</f>
        <v>201</v>
      </c>
      <c r="K103" s="300">
        <f t="shared" si="607"/>
        <v>0</v>
      </c>
      <c r="L103" s="300">
        <f t="shared" si="607"/>
        <v>0</v>
      </c>
      <c r="M103" s="300">
        <f t="shared" si="607"/>
        <v>0</v>
      </c>
      <c r="N103" s="300">
        <f t="shared" si="607"/>
        <v>0</v>
      </c>
      <c r="O103" s="300">
        <f t="shared" si="607"/>
        <v>0</v>
      </c>
      <c r="P103" s="300">
        <f t="shared" si="607"/>
        <v>0</v>
      </c>
      <c r="Q103" s="300">
        <f t="shared" si="607"/>
        <v>0</v>
      </c>
      <c r="R103" s="300">
        <f t="shared" si="607"/>
        <v>0</v>
      </c>
      <c r="S103" s="300">
        <f t="shared" si="607"/>
        <v>0</v>
      </c>
      <c r="T103" s="300">
        <f t="shared" si="607"/>
        <v>0</v>
      </c>
      <c r="U103" s="300">
        <f t="shared" si="607"/>
        <v>0</v>
      </c>
      <c r="V103" s="300">
        <f t="shared" si="607"/>
        <v>0</v>
      </c>
      <c r="W103" s="300">
        <f t="shared" si="607"/>
        <v>0</v>
      </c>
      <c r="X103" s="300">
        <f t="shared" si="607"/>
        <v>0</v>
      </c>
      <c r="Y103" s="300">
        <f t="shared" si="607"/>
        <v>0</v>
      </c>
      <c r="Z103" s="300">
        <f t="shared" si="607"/>
        <v>0</v>
      </c>
      <c r="AA103" s="300">
        <f t="shared" si="607"/>
        <v>0</v>
      </c>
      <c r="AB103" s="300">
        <f t="shared" si="607"/>
        <v>0</v>
      </c>
      <c r="AC103" s="300">
        <f t="shared" si="607"/>
        <v>0</v>
      </c>
      <c r="AD103" s="300">
        <f t="shared" si="607"/>
        <v>0</v>
      </c>
      <c r="AE103" s="300">
        <f t="shared" si="607"/>
        <v>0</v>
      </c>
      <c r="AF103" s="300">
        <f t="shared" si="607"/>
        <v>0</v>
      </c>
      <c r="AG103" s="300">
        <f t="shared" si="607"/>
        <v>0</v>
      </c>
      <c r="AH103" s="300">
        <f t="shared" si="607"/>
        <v>0</v>
      </c>
      <c r="AI103" s="300">
        <f t="shared" si="607"/>
        <v>0</v>
      </c>
      <c r="AJ103" s="300">
        <f t="shared" si="607"/>
        <v>0</v>
      </c>
      <c r="AK103" s="299">
        <v>0</v>
      </c>
      <c r="AL103" s="230">
        <f t="shared" si="597"/>
        <v>28</v>
      </c>
      <c r="AM103" s="230">
        <f t="shared" si="598"/>
        <v>201</v>
      </c>
      <c r="AN103" s="230">
        <f t="shared" si="599"/>
        <v>229</v>
      </c>
    </row>
    <row r="104" spans="1:40">
      <c r="A104" s="105" t="s">
        <v>135</v>
      </c>
      <c r="B104" s="105"/>
      <c r="C104" s="105"/>
      <c r="D104" s="232">
        <v>0</v>
      </c>
      <c r="E104" s="232">
        <v>0</v>
      </c>
      <c r="F104" s="300">
        <f>F22-F88</f>
        <v>42</v>
      </c>
      <c r="G104" s="106"/>
      <c r="H104" s="300"/>
      <c r="I104" s="301"/>
      <c r="J104" s="300">
        <f t="shared" ref="J104:AJ104" si="608">J22-J88</f>
        <v>245</v>
      </c>
      <c r="K104" s="300">
        <f t="shared" si="608"/>
        <v>0</v>
      </c>
      <c r="L104" s="300">
        <f t="shared" si="608"/>
        <v>0</v>
      </c>
      <c r="M104" s="300">
        <f t="shared" si="608"/>
        <v>0</v>
      </c>
      <c r="N104" s="300">
        <f t="shared" si="608"/>
        <v>0</v>
      </c>
      <c r="O104" s="300">
        <f t="shared" si="608"/>
        <v>0</v>
      </c>
      <c r="P104" s="300">
        <f t="shared" si="608"/>
        <v>0</v>
      </c>
      <c r="Q104" s="300">
        <f t="shared" si="608"/>
        <v>0</v>
      </c>
      <c r="R104" s="300">
        <f t="shared" si="608"/>
        <v>0</v>
      </c>
      <c r="S104" s="300">
        <f t="shared" si="608"/>
        <v>0</v>
      </c>
      <c r="T104" s="300">
        <f t="shared" si="608"/>
        <v>0</v>
      </c>
      <c r="U104" s="300">
        <f t="shared" si="608"/>
        <v>0</v>
      </c>
      <c r="V104" s="300">
        <f t="shared" si="608"/>
        <v>0</v>
      </c>
      <c r="W104" s="300">
        <f t="shared" si="608"/>
        <v>0</v>
      </c>
      <c r="X104" s="300">
        <f t="shared" si="608"/>
        <v>0</v>
      </c>
      <c r="Y104" s="300">
        <f t="shared" si="608"/>
        <v>0</v>
      </c>
      <c r="Z104" s="300">
        <f t="shared" si="608"/>
        <v>0</v>
      </c>
      <c r="AA104" s="300">
        <f t="shared" si="608"/>
        <v>0</v>
      </c>
      <c r="AB104" s="300">
        <f t="shared" si="608"/>
        <v>0</v>
      </c>
      <c r="AC104" s="300">
        <f t="shared" si="608"/>
        <v>0</v>
      </c>
      <c r="AD104" s="300">
        <f t="shared" si="608"/>
        <v>0</v>
      </c>
      <c r="AE104" s="300">
        <f t="shared" si="608"/>
        <v>0</v>
      </c>
      <c r="AF104" s="300">
        <f t="shared" si="608"/>
        <v>0</v>
      </c>
      <c r="AG104" s="300">
        <f t="shared" si="608"/>
        <v>0</v>
      </c>
      <c r="AH104" s="300">
        <f t="shared" si="608"/>
        <v>0</v>
      </c>
      <c r="AI104" s="300">
        <f t="shared" si="608"/>
        <v>0</v>
      </c>
      <c r="AJ104" s="300">
        <f t="shared" si="608"/>
        <v>0</v>
      </c>
      <c r="AK104" s="299">
        <v>0</v>
      </c>
      <c r="AL104" s="230">
        <f t="shared" si="597"/>
        <v>42</v>
      </c>
      <c r="AM104" s="230">
        <f t="shared" si="598"/>
        <v>245</v>
      </c>
      <c r="AN104" s="230">
        <f t="shared" si="599"/>
        <v>287</v>
      </c>
    </row>
    <row r="105" spans="1:40" ht="31.5">
      <c r="A105" s="105" t="s">
        <v>214</v>
      </c>
      <c r="B105" s="105"/>
      <c r="C105" s="105"/>
      <c r="D105" s="232">
        <v>0</v>
      </c>
      <c r="E105" s="232">
        <v>0</v>
      </c>
      <c r="F105" s="300">
        <f>F23</f>
        <v>25</v>
      </c>
      <c r="G105" s="302"/>
      <c r="H105" s="300"/>
      <c r="I105" s="301"/>
      <c r="J105" s="300">
        <f t="shared" ref="J105:AJ105" si="609">J23</f>
        <v>12</v>
      </c>
      <c r="K105" s="300">
        <f t="shared" si="609"/>
        <v>0</v>
      </c>
      <c r="L105" s="300">
        <f t="shared" si="609"/>
        <v>0</v>
      </c>
      <c r="M105" s="300">
        <f t="shared" si="609"/>
        <v>69</v>
      </c>
      <c r="N105" s="300">
        <f t="shared" si="609"/>
        <v>0</v>
      </c>
      <c r="O105" s="300">
        <f t="shared" si="609"/>
        <v>0</v>
      </c>
      <c r="P105" s="300">
        <f t="shared" si="609"/>
        <v>0</v>
      </c>
      <c r="Q105" s="300">
        <f t="shared" si="609"/>
        <v>0</v>
      </c>
      <c r="R105" s="300">
        <f t="shared" si="609"/>
        <v>0</v>
      </c>
      <c r="S105" s="300">
        <f t="shared" si="609"/>
        <v>0</v>
      </c>
      <c r="T105" s="300">
        <f t="shared" si="609"/>
        <v>0</v>
      </c>
      <c r="U105" s="300">
        <f t="shared" si="609"/>
        <v>0</v>
      </c>
      <c r="V105" s="300">
        <f t="shared" si="609"/>
        <v>0</v>
      </c>
      <c r="W105" s="300">
        <f t="shared" si="609"/>
        <v>0</v>
      </c>
      <c r="X105" s="300">
        <f t="shared" si="609"/>
        <v>0</v>
      </c>
      <c r="Y105" s="300">
        <f t="shared" si="609"/>
        <v>0</v>
      </c>
      <c r="Z105" s="300">
        <f t="shared" si="609"/>
        <v>0</v>
      </c>
      <c r="AA105" s="300">
        <f t="shared" si="609"/>
        <v>0</v>
      </c>
      <c r="AB105" s="300">
        <f t="shared" si="609"/>
        <v>0</v>
      </c>
      <c r="AC105" s="300">
        <f t="shared" si="609"/>
        <v>0</v>
      </c>
      <c r="AD105" s="300">
        <f t="shared" si="609"/>
        <v>0</v>
      </c>
      <c r="AE105" s="300">
        <f t="shared" si="609"/>
        <v>0</v>
      </c>
      <c r="AF105" s="300">
        <f t="shared" si="609"/>
        <v>0</v>
      </c>
      <c r="AG105" s="300">
        <f t="shared" si="609"/>
        <v>0</v>
      </c>
      <c r="AH105" s="300">
        <f t="shared" si="609"/>
        <v>0</v>
      </c>
      <c r="AI105" s="300">
        <f t="shared" si="609"/>
        <v>0</v>
      </c>
      <c r="AJ105" s="300">
        <f t="shared" si="609"/>
        <v>0</v>
      </c>
      <c r="AK105" s="299">
        <v>0</v>
      </c>
      <c r="AL105" s="230">
        <f t="shared" si="597"/>
        <v>25</v>
      </c>
      <c r="AM105" s="230">
        <f t="shared" si="598"/>
        <v>81</v>
      </c>
      <c r="AN105" s="230">
        <f t="shared" si="599"/>
        <v>106</v>
      </c>
    </row>
    <row r="106" spans="1:40">
      <c r="A106" s="105" t="s">
        <v>136</v>
      </c>
      <c r="B106" s="105"/>
      <c r="C106" s="105"/>
      <c r="D106" s="232">
        <v>0</v>
      </c>
      <c r="E106" s="232">
        <v>0</v>
      </c>
      <c r="F106" s="300">
        <f>F24</f>
        <v>39</v>
      </c>
      <c r="G106" s="106"/>
      <c r="H106" s="300"/>
      <c r="I106" s="301"/>
      <c r="J106" s="300">
        <f t="shared" ref="J106:AJ106" si="610">J24</f>
        <v>141</v>
      </c>
      <c r="K106" s="300">
        <f t="shared" si="610"/>
        <v>0</v>
      </c>
      <c r="L106" s="300">
        <f t="shared" si="610"/>
        <v>0</v>
      </c>
      <c r="M106" s="300">
        <f t="shared" si="610"/>
        <v>0</v>
      </c>
      <c r="N106" s="300">
        <f t="shared" si="610"/>
        <v>0</v>
      </c>
      <c r="O106" s="300">
        <f t="shared" si="610"/>
        <v>0</v>
      </c>
      <c r="P106" s="300">
        <f t="shared" si="610"/>
        <v>0</v>
      </c>
      <c r="Q106" s="300">
        <f t="shared" si="610"/>
        <v>0</v>
      </c>
      <c r="R106" s="300">
        <f t="shared" si="610"/>
        <v>0</v>
      </c>
      <c r="S106" s="300">
        <f t="shared" si="610"/>
        <v>0</v>
      </c>
      <c r="T106" s="300">
        <f t="shared" si="610"/>
        <v>0</v>
      </c>
      <c r="U106" s="300">
        <f t="shared" si="610"/>
        <v>0</v>
      </c>
      <c r="V106" s="300">
        <f t="shared" si="610"/>
        <v>0</v>
      </c>
      <c r="W106" s="300">
        <f t="shared" si="610"/>
        <v>0</v>
      </c>
      <c r="X106" s="300">
        <f t="shared" si="610"/>
        <v>0</v>
      </c>
      <c r="Y106" s="300">
        <f t="shared" si="610"/>
        <v>0</v>
      </c>
      <c r="Z106" s="300">
        <f t="shared" si="610"/>
        <v>0</v>
      </c>
      <c r="AA106" s="300">
        <f t="shared" si="610"/>
        <v>0</v>
      </c>
      <c r="AB106" s="300">
        <f t="shared" si="610"/>
        <v>0</v>
      </c>
      <c r="AC106" s="300">
        <f t="shared" si="610"/>
        <v>0</v>
      </c>
      <c r="AD106" s="300">
        <f t="shared" si="610"/>
        <v>0</v>
      </c>
      <c r="AE106" s="300">
        <f t="shared" si="610"/>
        <v>0</v>
      </c>
      <c r="AF106" s="300">
        <f t="shared" si="610"/>
        <v>0</v>
      </c>
      <c r="AG106" s="300">
        <f t="shared" si="610"/>
        <v>0</v>
      </c>
      <c r="AH106" s="300">
        <f t="shared" si="610"/>
        <v>0</v>
      </c>
      <c r="AI106" s="300">
        <f t="shared" si="610"/>
        <v>0</v>
      </c>
      <c r="AJ106" s="300">
        <f t="shared" si="610"/>
        <v>0</v>
      </c>
      <c r="AK106" s="256">
        <v>0</v>
      </c>
      <c r="AL106" s="230">
        <f t="shared" si="597"/>
        <v>39</v>
      </c>
      <c r="AM106" s="230">
        <f t="shared" si="598"/>
        <v>141</v>
      </c>
      <c r="AN106" s="230">
        <f t="shared" si="599"/>
        <v>180</v>
      </c>
    </row>
    <row r="107" spans="1:40">
      <c r="A107" s="105" t="s">
        <v>137</v>
      </c>
      <c r="B107" s="105"/>
      <c r="C107" s="105"/>
      <c r="D107" s="232">
        <v>0</v>
      </c>
      <c r="E107" s="232">
        <v>0</v>
      </c>
      <c r="F107" s="300">
        <f>F25</f>
        <v>37</v>
      </c>
      <c r="G107" s="106"/>
      <c r="H107" s="300"/>
      <c r="I107" s="301"/>
      <c r="J107" s="300">
        <f t="shared" ref="J107:AJ107" si="611">J25</f>
        <v>263</v>
      </c>
      <c r="K107" s="300">
        <f t="shared" si="611"/>
        <v>0</v>
      </c>
      <c r="L107" s="300">
        <f t="shared" si="611"/>
        <v>0</v>
      </c>
      <c r="M107" s="300">
        <f t="shared" si="611"/>
        <v>0</v>
      </c>
      <c r="N107" s="300">
        <f t="shared" si="611"/>
        <v>0</v>
      </c>
      <c r="O107" s="300">
        <f t="shared" si="611"/>
        <v>0</v>
      </c>
      <c r="P107" s="300">
        <f t="shared" si="611"/>
        <v>0</v>
      </c>
      <c r="Q107" s="300">
        <f t="shared" si="611"/>
        <v>0</v>
      </c>
      <c r="R107" s="300">
        <f t="shared" si="611"/>
        <v>0</v>
      </c>
      <c r="S107" s="300">
        <f t="shared" si="611"/>
        <v>0</v>
      </c>
      <c r="T107" s="300">
        <f t="shared" si="611"/>
        <v>0</v>
      </c>
      <c r="U107" s="300">
        <f t="shared" si="611"/>
        <v>0</v>
      </c>
      <c r="V107" s="300">
        <f t="shared" si="611"/>
        <v>0</v>
      </c>
      <c r="W107" s="300">
        <f t="shared" si="611"/>
        <v>0</v>
      </c>
      <c r="X107" s="300">
        <f t="shared" si="611"/>
        <v>0</v>
      </c>
      <c r="Y107" s="300">
        <f t="shared" si="611"/>
        <v>0</v>
      </c>
      <c r="Z107" s="300">
        <f t="shared" si="611"/>
        <v>0</v>
      </c>
      <c r="AA107" s="300">
        <f t="shared" si="611"/>
        <v>0</v>
      </c>
      <c r="AB107" s="300">
        <f t="shared" si="611"/>
        <v>0</v>
      </c>
      <c r="AC107" s="300">
        <f t="shared" si="611"/>
        <v>0</v>
      </c>
      <c r="AD107" s="300">
        <f t="shared" si="611"/>
        <v>0</v>
      </c>
      <c r="AE107" s="300">
        <f t="shared" si="611"/>
        <v>0</v>
      </c>
      <c r="AF107" s="300">
        <f t="shared" si="611"/>
        <v>0</v>
      </c>
      <c r="AG107" s="300">
        <f t="shared" si="611"/>
        <v>0</v>
      </c>
      <c r="AH107" s="300">
        <f t="shared" si="611"/>
        <v>0</v>
      </c>
      <c r="AI107" s="300">
        <f t="shared" si="611"/>
        <v>0</v>
      </c>
      <c r="AJ107" s="300">
        <f t="shared" si="611"/>
        <v>0</v>
      </c>
      <c r="AK107" s="299">
        <v>0</v>
      </c>
      <c r="AL107" s="230">
        <f t="shared" si="597"/>
        <v>37</v>
      </c>
      <c r="AM107" s="230">
        <f t="shared" si="598"/>
        <v>263</v>
      </c>
      <c r="AN107" s="230">
        <f t="shared" si="599"/>
        <v>300</v>
      </c>
    </row>
    <row r="108" spans="1:40">
      <c r="A108" s="105" t="s">
        <v>215</v>
      </c>
      <c r="B108" s="105"/>
      <c r="C108" s="105"/>
      <c r="D108" s="232">
        <v>0</v>
      </c>
      <c r="E108" s="232">
        <v>0</v>
      </c>
      <c r="F108" s="300">
        <f>F26</f>
        <v>30</v>
      </c>
      <c r="G108" s="106"/>
      <c r="H108" s="300"/>
      <c r="I108" s="301"/>
      <c r="J108" s="300">
        <f t="shared" ref="J108:AJ108" si="612">J26</f>
        <v>131</v>
      </c>
      <c r="K108" s="300">
        <f t="shared" si="612"/>
        <v>0</v>
      </c>
      <c r="L108" s="300">
        <f t="shared" si="612"/>
        <v>0</v>
      </c>
      <c r="M108" s="300">
        <f t="shared" si="612"/>
        <v>0</v>
      </c>
      <c r="N108" s="300">
        <f t="shared" si="612"/>
        <v>0</v>
      </c>
      <c r="O108" s="300">
        <f t="shared" si="612"/>
        <v>0</v>
      </c>
      <c r="P108" s="300">
        <f t="shared" si="612"/>
        <v>0</v>
      </c>
      <c r="Q108" s="300">
        <f t="shared" si="612"/>
        <v>0</v>
      </c>
      <c r="R108" s="300">
        <f t="shared" si="612"/>
        <v>0</v>
      </c>
      <c r="S108" s="300">
        <f t="shared" si="612"/>
        <v>0</v>
      </c>
      <c r="T108" s="300">
        <f t="shared" si="612"/>
        <v>0</v>
      </c>
      <c r="U108" s="300">
        <f t="shared" si="612"/>
        <v>0</v>
      </c>
      <c r="V108" s="300">
        <f t="shared" si="612"/>
        <v>0</v>
      </c>
      <c r="W108" s="300">
        <f t="shared" si="612"/>
        <v>0</v>
      </c>
      <c r="X108" s="300">
        <f t="shared" si="612"/>
        <v>0</v>
      </c>
      <c r="Y108" s="300">
        <f t="shared" si="612"/>
        <v>0</v>
      </c>
      <c r="Z108" s="300">
        <f t="shared" si="612"/>
        <v>0</v>
      </c>
      <c r="AA108" s="300">
        <f t="shared" si="612"/>
        <v>0</v>
      </c>
      <c r="AB108" s="300">
        <f t="shared" si="612"/>
        <v>0</v>
      </c>
      <c r="AC108" s="300">
        <f t="shared" si="612"/>
        <v>0</v>
      </c>
      <c r="AD108" s="300">
        <f t="shared" si="612"/>
        <v>0</v>
      </c>
      <c r="AE108" s="300">
        <f t="shared" si="612"/>
        <v>0</v>
      </c>
      <c r="AF108" s="300">
        <f t="shared" si="612"/>
        <v>0</v>
      </c>
      <c r="AG108" s="300">
        <f t="shared" si="612"/>
        <v>0</v>
      </c>
      <c r="AH108" s="300">
        <f t="shared" si="612"/>
        <v>0</v>
      </c>
      <c r="AI108" s="300">
        <f t="shared" si="612"/>
        <v>0</v>
      </c>
      <c r="AJ108" s="300">
        <f t="shared" si="612"/>
        <v>0</v>
      </c>
      <c r="AK108" s="299">
        <v>0</v>
      </c>
      <c r="AL108" s="230">
        <f t="shared" si="597"/>
        <v>30</v>
      </c>
      <c r="AM108" s="230">
        <f t="shared" si="598"/>
        <v>131</v>
      </c>
      <c r="AN108" s="230">
        <f t="shared" si="599"/>
        <v>161</v>
      </c>
    </row>
    <row r="109" spans="1:40">
      <c r="A109" s="105" t="s">
        <v>139</v>
      </c>
      <c r="B109" s="105"/>
      <c r="C109" s="105"/>
      <c r="D109" s="232">
        <v>0</v>
      </c>
      <c r="E109" s="232">
        <v>0</v>
      </c>
      <c r="F109" s="300">
        <f>F27+F79</f>
        <v>0</v>
      </c>
      <c r="G109" s="106"/>
      <c r="H109" s="300"/>
      <c r="I109" s="301"/>
      <c r="J109" s="300">
        <f t="shared" ref="J109:AJ109" si="613">J27+J79</f>
        <v>1</v>
      </c>
      <c r="K109" s="300">
        <f t="shared" si="613"/>
        <v>0</v>
      </c>
      <c r="L109" s="300">
        <f t="shared" si="613"/>
        <v>0</v>
      </c>
      <c r="M109" s="300">
        <f t="shared" si="613"/>
        <v>0</v>
      </c>
      <c r="N109" s="300">
        <f t="shared" si="613"/>
        <v>0</v>
      </c>
      <c r="O109" s="300">
        <f t="shared" si="613"/>
        <v>0</v>
      </c>
      <c r="P109" s="300">
        <f t="shared" si="613"/>
        <v>0</v>
      </c>
      <c r="Q109" s="300">
        <f t="shared" si="613"/>
        <v>0</v>
      </c>
      <c r="R109" s="300">
        <f t="shared" si="613"/>
        <v>0</v>
      </c>
      <c r="S109" s="300">
        <f t="shared" si="613"/>
        <v>95</v>
      </c>
      <c r="T109" s="300">
        <f t="shared" si="613"/>
        <v>0</v>
      </c>
      <c r="U109" s="300">
        <f t="shared" si="613"/>
        <v>0</v>
      </c>
      <c r="V109" s="300">
        <f t="shared" si="613"/>
        <v>0</v>
      </c>
      <c r="W109" s="300">
        <f t="shared" si="613"/>
        <v>0</v>
      </c>
      <c r="X109" s="300">
        <f t="shared" si="613"/>
        <v>0</v>
      </c>
      <c r="Y109" s="300">
        <f t="shared" si="613"/>
        <v>0</v>
      </c>
      <c r="Z109" s="300">
        <f t="shared" si="613"/>
        <v>0</v>
      </c>
      <c r="AA109" s="300">
        <f t="shared" si="613"/>
        <v>0</v>
      </c>
      <c r="AB109" s="300">
        <f t="shared" si="613"/>
        <v>0</v>
      </c>
      <c r="AC109" s="300">
        <f t="shared" si="613"/>
        <v>0</v>
      </c>
      <c r="AD109" s="300">
        <f t="shared" si="613"/>
        <v>0</v>
      </c>
      <c r="AE109" s="300">
        <f t="shared" si="613"/>
        <v>0</v>
      </c>
      <c r="AF109" s="300">
        <f t="shared" si="613"/>
        <v>0</v>
      </c>
      <c r="AG109" s="300">
        <f t="shared" si="613"/>
        <v>0</v>
      </c>
      <c r="AH109" s="300">
        <f t="shared" si="613"/>
        <v>0</v>
      </c>
      <c r="AI109" s="300">
        <f t="shared" si="613"/>
        <v>0</v>
      </c>
      <c r="AJ109" s="300">
        <f t="shared" si="613"/>
        <v>0</v>
      </c>
      <c r="AK109" s="299">
        <v>0</v>
      </c>
      <c r="AL109" s="230">
        <f t="shared" si="597"/>
        <v>0</v>
      </c>
      <c r="AM109" s="230">
        <f t="shared" si="598"/>
        <v>96</v>
      </c>
      <c r="AN109" s="230">
        <f t="shared" si="599"/>
        <v>96</v>
      </c>
    </row>
    <row r="110" spans="1:40">
      <c r="A110" s="105" t="s">
        <v>216</v>
      </c>
      <c r="B110" s="105"/>
      <c r="C110" s="105"/>
      <c r="D110" s="232">
        <v>0</v>
      </c>
      <c r="E110" s="232">
        <v>0</v>
      </c>
      <c r="F110" s="300">
        <f>F28</f>
        <v>49</v>
      </c>
      <c r="G110" s="106"/>
      <c r="H110" s="300"/>
      <c r="I110" s="301"/>
      <c r="J110" s="300">
        <f t="shared" ref="J110:AJ110" si="614">J28</f>
        <v>156</v>
      </c>
      <c r="K110" s="300">
        <f t="shared" si="614"/>
        <v>0</v>
      </c>
      <c r="L110" s="300">
        <f t="shared" si="614"/>
        <v>0</v>
      </c>
      <c r="M110" s="300">
        <f t="shared" si="614"/>
        <v>0</v>
      </c>
      <c r="N110" s="300">
        <f t="shared" si="614"/>
        <v>0</v>
      </c>
      <c r="O110" s="300">
        <f t="shared" si="614"/>
        <v>0</v>
      </c>
      <c r="P110" s="300">
        <f t="shared" si="614"/>
        <v>0</v>
      </c>
      <c r="Q110" s="300">
        <f t="shared" si="614"/>
        <v>0</v>
      </c>
      <c r="R110" s="300">
        <f t="shared" si="614"/>
        <v>0</v>
      </c>
      <c r="S110" s="300">
        <f t="shared" si="614"/>
        <v>0</v>
      </c>
      <c r="T110" s="300">
        <f t="shared" si="614"/>
        <v>0</v>
      </c>
      <c r="U110" s="300">
        <f t="shared" si="614"/>
        <v>0</v>
      </c>
      <c r="V110" s="300">
        <f t="shared" si="614"/>
        <v>0</v>
      </c>
      <c r="W110" s="300">
        <f t="shared" si="614"/>
        <v>0</v>
      </c>
      <c r="X110" s="300">
        <f t="shared" si="614"/>
        <v>0</v>
      </c>
      <c r="Y110" s="300">
        <f t="shared" si="614"/>
        <v>0</v>
      </c>
      <c r="Z110" s="300">
        <f t="shared" si="614"/>
        <v>0</v>
      </c>
      <c r="AA110" s="300">
        <f t="shared" si="614"/>
        <v>0</v>
      </c>
      <c r="AB110" s="300">
        <f t="shared" si="614"/>
        <v>0</v>
      </c>
      <c r="AC110" s="300">
        <f t="shared" si="614"/>
        <v>0</v>
      </c>
      <c r="AD110" s="300">
        <f t="shared" si="614"/>
        <v>0</v>
      </c>
      <c r="AE110" s="300">
        <f t="shared" si="614"/>
        <v>0</v>
      </c>
      <c r="AF110" s="300">
        <f t="shared" si="614"/>
        <v>0</v>
      </c>
      <c r="AG110" s="300">
        <f t="shared" si="614"/>
        <v>0</v>
      </c>
      <c r="AH110" s="300">
        <f t="shared" si="614"/>
        <v>0</v>
      </c>
      <c r="AI110" s="300">
        <f t="shared" si="614"/>
        <v>0</v>
      </c>
      <c r="AJ110" s="300">
        <f t="shared" si="614"/>
        <v>0</v>
      </c>
      <c r="AK110" s="299">
        <v>0</v>
      </c>
      <c r="AL110" s="230">
        <f t="shared" si="597"/>
        <v>49</v>
      </c>
      <c r="AM110" s="230">
        <f t="shared" si="598"/>
        <v>156</v>
      </c>
      <c r="AN110" s="230">
        <f t="shared" si="599"/>
        <v>205</v>
      </c>
    </row>
    <row r="111" spans="1:40">
      <c r="A111" s="105" t="s">
        <v>217</v>
      </c>
      <c r="B111" s="105"/>
      <c r="C111" s="105"/>
      <c r="D111" s="232">
        <v>0</v>
      </c>
      <c r="E111" s="232">
        <v>0</v>
      </c>
      <c r="F111" s="300">
        <f>F29</f>
        <v>55</v>
      </c>
      <c r="G111" s="106"/>
      <c r="H111" s="300"/>
      <c r="I111" s="301"/>
      <c r="J111" s="300">
        <f t="shared" ref="J111:AJ111" si="615">J29</f>
        <v>227</v>
      </c>
      <c r="K111" s="300">
        <f t="shared" si="615"/>
        <v>0</v>
      </c>
      <c r="L111" s="300">
        <f t="shared" si="615"/>
        <v>0</v>
      </c>
      <c r="M111" s="300">
        <f t="shared" si="615"/>
        <v>0</v>
      </c>
      <c r="N111" s="300">
        <f t="shared" si="615"/>
        <v>0</v>
      </c>
      <c r="O111" s="300">
        <f t="shared" si="615"/>
        <v>0</v>
      </c>
      <c r="P111" s="300">
        <f t="shared" si="615"/>
        <v>0</v>
      </c>
      <c r="Q111" s="300">
        <f t="shared" si="615"/>
        <v>0</v>
      </c>
      <c r="R111" s="300">
        <f t="shared" si="615"/>
        <v>0</v>
      </c>
      <c r="S111" s="300">
        <f t="shared" si="615"/>
        <v>0</v>
      </c>
      <c r="T111" s="300">
        <f t="shared" si="615"/>
        <v>0</v>
      </c>
      <c r="U111" s="300">
        <f t="shared" si="615"/>
        <v>0</v>
      </c>
      <c r="V111" s="300">
        <f t="shared" si="615"/>
        <v>0</v>
      </c>
      <c r="W111" s="300">
        <f t="shared" si="615"/>
        <v>0</v>
      </c>
      <c r="X111" s="300">
        <f t="shared" si="615"/>
        <v>0</v>
      </c>
      <c r="Y111" s="300">
        <f t="shared" si="615"/>
        <v>0</v>
      </c>
      <c r="Z111" s="300">
        <f t="shared" si="615"/>
        <v>0</v>
      </c>
      <c r="AA111" s="300">
        <f t="shared" si="615"/>
        <v>0</v>
      </c>
      <c r="AB111" s="300">
        <f t="shared" si="615"/>
        <v>0</v>
      </c>
      <c r="AC111" s="300">
        <f t="shared" si="615"/>
        <v>0</v>
      </c>
      <c r="AD111" s="300">
        <f t="shared" si="615"/>
        <v>0</v>
      </c>
      <c r="AE111" s="300">
        <f t="shared" si="615"/>
        <v>0</v>
      </c>
      <c r="AF111" s="300">
        <f t="shared" si="615"/>
        <v>0</v>
      </c>
      <c r="AG111" s="300">
        <f t="shared" si="615"/>
        <v>0</v>
      </c>
      <c r="AH111" s="300">
        <f t="shared" si="615"/>
        <v>0</v>
      </c>
      <c r="AI111" s="300">
        <f t="shared" si="615"/>
        <v>0</v>
      </c>
      <c r="AJ111" s="300">
        <f t="shared" si="615"/>
        <v>0</v>
      </c>
      <c r="AK111" s="299">
        <v>0</v>
      </c>
      <c r="AL111" s="230">
        <f t="shared" si="597"/>
        <v>55</v>
      </c>
      <c r="AM111" s="230">
        <f t="shared" si="598"/>
        <v>227</v>
      </c>
      <c r="AN111" s="230">
        <f t="shared" si="599"/>
        <v>282</v>
      </c>
    </row>
    <row r="112" spans="1:40">
      <c r="A112" s="105" t="s">
        <v>142</v>
      </c>
      <c r="B112" s="105"/>
      <c r="C112" s="105"/>
      <c r="D112" s="232">
        <v>0</v>
      </c>
      <c r="E112" s="232">
        <v>0</v>
      </c>
      <c r="F112" s="300">
        <f>F30</f>
        <v>89</v>
      </c>
      <c r="G112" s="106"/>
      <c r="H112" s="300"/>
      <c r="I112" s="301"/>
      <c r="J112" s="300">
        <f t="shared" ref="J112:AJ112" si="616">J30</f>
        <v>344</v>
      </c>
      <c r="K112" s="300">
        <f t="shared" si="616"/>
        <v>0</v>
      </c>
      <c r="L112" s="300">
        <f t="shared" si="616"/>
        <v>0</v>
      </c>
      <c r="M112" s="300">
        <f t="shared" si="616"/>
        <v>0</v>
      </c>
      <c r="N112" s="300">
        <f t="shared" si="616"/>
        <v>31</v>
      </c>
      <c r="O112" s="300">
        <f t="shared" si="616"/>
        <v>0</v>
      </c>
      <c r="P112" s="300">
        <f t="shared" si="616"/>
        <v>0</v>
      </c>
      <c r="Q112" s="300">
        <f t="shared" si="616"/>
        <v>0</v>
      </c>
      <c r="R112" s="300">
        <f t="shared" si="616"/>
        <v>0</v>
      </c>
      <c r="S112" s="300">
        <f t="shared" si="616"/>
        <v>0</v>
      </c>
      <c r="T112" s="300">
        <f t="shared" si="616"/>
        <v>0</v>
      </c>
      <c r="U112" s="300">
        <f t="shared" si="616"/>
        <v>0</v>
      </c>
      <c r="V112" s="300">
        <f t="shared" si="616"/>
        <v>0</v>
      </c>
      <c r="W112" s="300">
        <f t="shared" si="616"/>
        <v>0</v>
      </c>
      <c r="X112" s="300">
        <f t="shared" si="616"/>
        <v>0</v>
      </c>
      <c r="Y112" s="300">
        <f t="shared" si="616"/>
        <v>0</v>
      </c>
      <c r="Z112" s="300">
        <f t="shared" si="616"/>
        <v>0</v>
      </c>
      <c r="AA112" s="300">
        <f t="shared" si="616"/>
        <v>0</v>
      </c>
      <c r="AB112" s="300">
        <f t="shared" si="616"/>
        <v>0</v>
      </c>
      <c r="AC112" s="300">
        <f t="shared" si="616"/>
        <v>0</v>
      </c>
      <c r="AD112" s="300">
        <f t="shared" si="616"/>
        <v>0</v>
      </c>
      <c r="AE112" s="300">
        <f t="shared" si="616"/>
        <v>0</v>
      </c>
      <c r="AF112" s="300">
        <f t="shared" si="616"/>
        <v>0</v>
      </c>
      <c r="AG112" s="300">
        <f t="shared" si="616"/>
        <v>0</v>
      </c>
      <c r="AH112" s="300">
        <f t="shared" si="616"/>
        <v>0</v>
      </c>
      <c r="AI112" s="300">
        <f t="shared" si="616"/>
        <v>0</v>
      </c>
      <c r="AJ112" s="300">
        <f t="shared" si="616"/>
        <v>0</v>
      </c>
      <c r="AK112" s="299">
        <v>0</v>
      </c>
      <c r="AL112" s="230">
        <f t="shared" si="597"/>
        <v>89</v>
      </c>
      <c r="AM112" s="230">
        <f t="shared" si="598"/>
        <v>375</v>
      </c>
      <c r="AN112" s="230">
        <f t="shared" si="599"/>
        <v>464</v>
      </c>
    </row>
    <row r="113" spans="1:40">
      <c r="A113" s="105" t="s">
        <v>143</v>
      </c>
      <c r="B113" s="105"/>
      <c r="C113" s="105"/>
      <c r="D113" s="232">
        <v>0</v>
      </c>
      <c r="E113" s="232">
        <v>0</v>
      </c>
      <c r="F113" s="300">
        <f>F31+F80</f>
        <v>0</v>
      </c>
      <c r="G113" s="106"/>
      <c r="H113" s="300"/>
      <c r="I113" s="301"/>
      <c r="J113" s="300">
        <f t="shared" ref="J113:AJ113" si="617">J31+J80</f>
        <v>129</v>
      </c>
      <c r="K113" s="300">
        <f t="shared" si="617"/>
        <v>0</v>
      </c>
      <c r="L113" s="300">
        <f t="shared" si="617"/>
        <v>0</v>
      </c>
      <c r="M113" s="300">
        <f t="shared" si="617"/>
        <v>0</v>
      </c>
      <c r="N113" s="300">
        <f t="shared" si="617"/>
        <v>0</v>
      </c>
      <c r="O113" s="300">
        <f t="shared" si="617"/>
        <v>0</v>
      </c>
      <c r="P113" s="300">
        <f t="shared" si="617"/>
        <v>0</v>
      </c>
      <c r="Q113" s="300">
        <f t="shared" si="617"/>
        <v>0</v>
      </c>
      <c r="R113" s="300">
        <f t="shared" si="617"/>
        <v>0</v>
      </c>
      <c r="S113" s="300">
        <f t="shared" si="617"/>
        <v>18</v>
      </c>
      <c r="T113" s="300">
        <f t="shared" si="617"/>
        <v>0</v>
      </c>
      <c r="U113" s="300">
        <f t="shared" si="617"/>
        <v>27</v>
      </c>
      <c r="V113" s="300">
        <f t="shared" si="617"/>
        <v>0</v>
      </c>
      <c r="W113" s="300">
        <f t="shared" si="617"/>
        <v>0</v>
      </c>
      <c r="X113" s="300">
        <f t="shared" si="617"/>
        <v>0</v>
      </c>
      <c r="Y113" s="300">
        <f t="shared" si="617"/>
        <v>0</v>
      </c>
      <c r="Z113" s="300">
        <f t="shared" si="617"/>
        <v>0</v>
      </c>
      <c r="AA113" s="300">
        <f t="shared" si="617"/>
        <v>0</v>
      </c>
      <c r="AB113" s="300">
        <f t="shared" si="617"/>
        <v>0</v>
      </c>
      <c r="AC113" s="300">
        <f t="shared" si="617"/>
        <v>0</v>
      </c>
      <c r="AD113" s="300">
        <f t="shared" si="617"/>
        <v>0</v>
      </c>
      <c r="AE113" s="300">
        <f t="shared" si="617"/>
        <v>0</v>
      </c>
      <c r="AF113" s="300">
        <f t="shared" si="617"/>
        <v>0</v>
      </c>
      <c r="AG113" s="300">
        <f t="shared" si="617"/>
        <v>0</v>
      </c>
      <c r="AH113" s="300">
        <f t="shared" si="617"/>
        <v>0</v>
      </c>
      <c r="AI113" s="300">
        <f t="shared" si="617"/>
        <v>0</v>
      </c>
      <c r="AJ113" s="300">
        <f t="shared" si="617"/>
        <v>0</v>
      </c>
      <c r="AK113" s="299">
        <v>0</v>
      </c>
      <c r="AL113" s="230">
        <f t="shared" si="597"/>
        <v>0</v>
      </c>
      <c r="AM113" s="230">
        <f t="shared" si="598"/>
        <v>174</v>
      </c>
      <c r="AN113" s="230">
        <f t="shared" si="599"/>
        <v>174</v>
      </c>
    </row>
    <row r="114" spans="1:40">
      <c r="A114" s="105" t="s">
        <v>218</v>
      </c>
      <c r="B114" s="105"/>
      <c r="C114" s="105"/>
      <c r="D114" s="232">
        <v>0</v>
      </c>
      <c r="E114" s="232">
        <v>0</v>
      </c>
      <c r="F114" s="300">
        <f t="shared" ref="F114:F123" si="618">F32</f>
        <v>26</v>
      </c>
      <c r="G114" s="106"/>
      <c r="H114" s="300"/>
      <c r="I114" s="301"/>
      <c r="J114" s="300">
        <f t="shared" ref="J114:AJ114" si="619">J32</f>
        <v>88</v>
      </c>
      <c r="K114" s="300">
        <f t="shared" si="619"/>
        <v>0</v>
      </c>
      <c r="L114" s="300">
        <f t="shared" si="619"/>
        <v>0</v>
      </c>
      <c r="M114" s="300">
        <f t="shared" si="619"/>
        <v>0</v>
      </c>
      <c r="N114" s="300">
        <f t="shared" si="619"/>
        <v>0</v>
      </c>
      <c r="O114" s="300">
        <f t="shared" si="619"/>
        <v>0</v>
      </c>
      <c r="P114" s="300">
        <f t="shared" si="619"/>
        <v>0</v>
      </c>
      <c r="Q114" s="300">
        <f t="shared" si="619"/>
        <v>0</v>
      </c>
      <c r="R114" s="300">
        <f t="shared" si="619"/>
        <v>0</v>
      </c>
      <c r="S114" s="300">
        <f t="shared" si="619"/>
        <v>0</v>
      </c>
      <c r="T114" s="300">
        <f t="shared" si="619"/>
        <v>0</v>
      </c>
      <c r="U114" s="300">
        <f t="shared" si="619"/>
        <v>0</v>
      </c>
      <c r="V114" s="300">
        <f t="shared" si="619"/>
        <v>0</v>
      </c>
      <c r="W114" s="300">
        <f t="shared" si="619"/>
        <v>0</v>
      </c>
      <c r="X114" s="300">
        <f t="shared" si="619"/>
        <v>0</v>
      </c>
      <c r="Y114" s="300">
        <f t="shared" si="619"/>
        <v>0</v>
      </c>
      <c r="Z114" s="300">
        <f t="shared" si="619"/>
        <v>0</v>
      </c>
      <c r="AA114" s="300">
        <f t="shared" si="619"/>
        <v>0</v>
      </c>
      <c r="AB114" s="300">
        <f t="shared" si="619"/>
        <v>0</v>
      </c>
      <c r="AC114" s="300">
        <f t="shared" si="619"/>
        <v>0</v>
      </c>
      <c r="AD114" s="300">
        <f t="shared" si="619"/>
        <v>0</v>
      </c>
      <c r="AE114" s="300">
        <f t="shared" si="619"/>
        <v>0</v>
      </c>
      <c r="AF114" s="300">
        <f t="shared" si="619"/>
        <v>0</v>
      </c>
      <c r="AG114" s="300">
        <f t="shared" si="619"/>
        <v>0</v>
      </c>
      <c r="AH114" s="300">
        <f t="shared" si="619"/>
        <v>0</v>
      </c>
      <c r="AI114" s="300">
        <f t="shared" si="619"/>
        <v>0</v>
      </c>
      <c r="AJ114" s="300">
        <f t="shared" si="619"/>
        <v>0</v>
      </c>
      <c r="AK114" s="299">
        <v>0</v>
      </c>
      <c r="AL114" s="230">
        <f t="shared" si="597"/>
        <v>26</v>
      </c>
      <c r="AM114" s="230">
        <f t="shared" si="598"/>
        <v>88</v>
      </c>
      <c r="AN114" s="230">
        <f t="shared" si="599"/>
        <v>114</v>
      </c>
    </row>
    <row r="115" spans="1:40">
      <c r="A115" s="105" t="s">
        <v>219</v>
      </c>
      <c r="B115" s="105"/>
      <c r="C115" s="105"/>
      <c r="D115" s="232">
        <v>0</v>
      </c>
      <c r="E115" s="232">
        <v>0</v>
      </c>
      <c r="F115" s="300">
        <f t="shared" si="618"/>
        <v>49</v>
      </c>
      <c r="G115" s="106"/>
      <c r="H115" s="300"/>
      <c r="I115" s="301"/>
      <c r="J115" s="300">
        <f t="shared" ref="J115:AJ115" si="620">J33</f>
        <v>245</v>
      </c>
      <c r="K115" s="300">
        <f t="shared" si="620"/>
        <v>0</v>
      </c>
      <c r="L115" s="300">
        <f t="shared" si="620"/>
        <v>0</v>
      </c>
      <c r="M115" s="300">
        <f t="shared" si="620"/>
        <v>0</v>
      </c>
      <c r="N115" s="300">
        <f t="shared" si="620"/>
        <v>0</v>
      </c>
      <c r="O115" s="300">
        <f t="shared" si="620"/>
        <v>0</v>
      </c>
      <c r="P115" s="300">
        <f t="shared" si="620"/>
        <v>0</v>
      </c>
      <c r="Q115" s="300">
        <f t="shared" si="620"/>
        <v>0</v>
      </c>
      <c r="R115" s="300">
        <f t="shared" si="620"/>
        <v>0</v>
      </c>
      <c r="S115" s="300">
        <f t="shared" si="620"/>
        <v>0</v>
      </c>
      <c r="T115" s="300">
        <f t="shared" si="620"/>
        <v>0</v>
      </c>
      <c r="U115" s="300">
        <f t="shared" si="620"/>
        <v>0</v>
      </c>
      <c r="V115" s="300">
        <f t="shared" si="620"/>
        <v>0</v>
      </c>
      <c r="W115" s="300">
        <f t="shared" si="620"/>
        <v>0</v>
      </c>
      <c r="X115" s="300">
        <f t="shared" si="620"/>
        <v>0</v>
      </c>
      <c r="Y115" s="300">
        <f t="shared" si="620"/>
        <v>0</v>
      </c>
      <c r="Z115" s="300">
        <f t="shared" si="620"/>
        <v>0</v>
      </c>
      <c r="AA115" s="300">
        <f t="shared" si="620"/>
        <v>0</v>
      </c>
      <c r="AB115" s="300">
        <f t="shared" si="620"/>
        <v>0</v>
      </c>
      <c r="AC115" s="300">
        <f t="shared" si="620"/>
        <v>0</v>
      </c>
      <c r="AD115" s="300">
        <f t="shared" si="620"/>
        <v>0</v>
      </c>
      <c r="AE115" s="300">
        <f t="shared" si="620"/>
        <v>0</v>
      </c>
      <c r="AF115" s="300">
        <f t="shared" si="620"/>
        <v>0</v>
      </c>
      <c r="AG115" s="300">
        <f t="shared" si="620"/>
        <v>0</v>
      </c>
      <c r="AH115" s="300">
        <f t="shared" si="620"/>
        <v>0</v>
      </c>
      <c r="AI115" s="300">
        <f t="shared" si="620"/>
        <v>0</v>
      </c>
      <c r="AJ115" s="300">
        <f t="shared" si="620"/>
        <v>0</v>
      </c>
      <c r="AK115" s="299">
        <v>0</v>
      </c>
      <c r="AL115" s="230">
        <f t="shared" si="597"/>
        <v>49</v>
      </c>
      <c r="AM115" s="230">
        <f t="shared" si="598"/>
        <v>245</v>
      </c>
      <c r="AN115" s="230">
        <f t="shared" si="599"/>
        <v>294</v>
      </c>
    </row>
    <row r="116" spans="1:40">
      <c r="A116" s="105" t="s">
        <v>145</v>
      </c>
      <c r="B116" s="105"/>
      <c r="C116" s="105"/>
      <c r="D116" s="232">
        <v>0</v>
      </c>
      <c r="E116" s="232">
        <v>0</v>
      </c>
      <c r="F116" s="300">
        <f t="shared" si="618"/>
        <v>65</v>
      </c>
      <c r="G116" s="106"/>
      <c r="H116" s="300"/>
      <c r="I116" s="301"/>
      <c r="J116" s="300">
        <f t="shared" ref="J116:AJ116" si="621">J34</f>
        <v>191</v>
      </c>
      <c r="K116" s="300">
        <f t="shared" si="621"/>
        <v>0</v>
      </c>
      <c r="L116" s="300">
        <f t="shared" si="621"/>
        <v>0</v>
      </c>
      <c r="M116" s="300">
        <f t="shared" si="621"/>
        <v>0</v>
      </c>
      <c r="N116" s="300">
        <f t="shared" si="621"/>
        <v>0</v>
      </c>
      <c r="O116" s="300">
        <f t="shared" si="621"/>
        <v>0</v>
      </c>
      <c r="P116" s="300">
        <f t="shared" si="621"/>
        <v>0</v>
      </c>
      <c r="Q116" s="300">
        <f t="shared" si="621"/>
        <v>0</v>
      </c>
      <c r="R116" s="300">
        <f t="shared" si="621"/>
        <v>0</v>
      </c>
      <c r="S116" s="300">
        <f t="shared" si="621"/>
        <v>30</v>
      </c>
      <c r="T116" s="300">
        <f t="shared" si="621"/>
        <v>0</v>
      </c>
      <c r="U116" s="300">
        <f t="shared" si="621"/>
        <v>0</v>
      </c>
      <c r="V116" s="300">
        <f t="shared" si="621"/>
        <v>0</v>
      </c>
      <c r="W116" s="300">
        <f t="shared" si="621"/>
        <v>0</v>
      </c>
      <c r="X116" s="300">
        <f t="shared" si="621"/>
        <v>0</v>
      </c>
      <c r="Y116" s="300">
        <f t="shared" si="621"/>
        <v>0</v>
      </c>
      <c r="Z116" s="300">
        <f t="shared" si="621"/>
        <v>0</v>
      </c>
      <c r="AA116" s="300">
        <f t="shared" si="621"/>
        <v>0</v>
      </c>
      <c r="AB116" s="300">
        <f t="shared" si="621"/>
        <v>19</v>
      </c>
      <c r="AC116" s="300">
        <f t="shared" si="621"/>
        <v>0</v>
      </c>
      <c r="AD116" s="300">
        <f t="shared" si="621"/>
        <v>0</v>
      </c>
      <c r="AE116" s="300">
        <f t="shared" si="621"/>
        <v>0</v>
      </c>
      <c r="AF116" s="300">
        <f t="shared" si="621"/>
        <v>0</v>
      </c>
      <c r="AG116" s="300">
        <f t="shared" si="621"/>
        <v>0</v>
      </c>
      <c r="AH116" s="300">
        <f t="shared" si="621"/>
        <v>0</v>
      </c>
      <c r="AI116" s="300">
        <f t="shared" si="621"/>
        <v>0</v>
      </c>
      <c r="AJ116" s="300">
        <f t="shared" si="621"/>
        <v>0</v>
      </c>
      <c r="AK116" s="299">
        <v>0</v>
      </c>
      <c r="AL116" s="230">
        <f t="shared" si="597"/>
        <v>65</v>
      </c>
      <c r="AM116" s="230">
        <f t="shared" si="598"/>
        <v>240</v>
      </c>
      <c r="AN116" s="230">
        <f t="shared" si="599"/>
        <v>305</v>
      </c>
    </row>
    <row r="117" spans="1:40">
      <c r="A117" s="105" t="s">
        <v>147</v>
      </c>
      <c r="B117" s="105"/>
      <c r="C117" s="105"/>
      <c r="D117" s="232">
        <v>0</v>
      </c>
      <c r="E117" s="232">
        <v>0</v>
      </c>
      <c r="F117" s="300">
        <f t="shared" si="618"/>
        <v>35</v>
      </c>
      <c r="G117" s="106"/>
      <c r="H117" s="300"/>
      <c r="I117" s="301"/>
      <c r="J117" s="300">
        <f t="shared" ref="J117:AJ117" si="622">J35</f>
        <v>147</v>
      </c>
      <c r="K117" s="300">
        <f t="shared" si="622"/>
        <v>0</v>
      </c>
      <c r="L117" s="300">
        <f t="shared" si="622"/>
        <v>0</v>
      </c>
      <c r="M117" s="300">
        <f t="shared" si="622"/>
        <v>0</v>
      </c>
      <c r="N117" s="300">
        <f t="shared" si="622"/>
        <v>0</v>
      </c>
      <c r="O117" s="300">
        <f t="shared" si="622"/>
        <v>0</v>
      </c>
      <c r="P117" s="300">
        <f t="shared" si="622"/>
        <v>0</v>
      </c>
      <c r="Q117" s="300">
        <f t="shared" si="622"/>
        <v>0</v>
      </c>
      <c r="R117" s="300">
        <f t="shared" si="622"/>
        <v>0</v>
      </c>
      <c r="S117" s="300">
        <f t="shared" si="622"/>
        <v>0</v>
      </c>
      <c r="T117" s="300">
        <f t="shared" si="622"/>
        <v>0</v>
      </c>
      <c r="U117" s="300">
        <f t="shared" si="622"/>
        <v>0</v>
      </c>
      <c r="V117" s="300">
        <f t="shared" si="622"/>
        <v>0</v>
      </c>
      <c r="W117" s="300">
        <f t="shared" si="622"/>
        <v>0</v>
      </c>
      <c r="X117" s="300">
        <f t="shared" si="622"/>
        <v>0</v>
      </c>
      <c r="Y117" s="300">
        <f t="shared" si="622"/>
        <v>0</v>
      </c>
      <c r="Z117" s="300">
        <f t="shared" si="622"/>
        <v>0</v>
      </c>
      <c r="AA117" s="300">
        <f t="shared" si="622"/>
        <v>0</v>
      </c>
      <c r="AB117" s="300">
        <f t="shared" si="622"/>
        <v>0</v>
      </c>
      <c r="AC117" s="300">
        <f t="shared" si="622"/>
        <v>0</v>
      </c>
      <c r="AD117" s="300">
        <f t="shared" si="622"/>
        <v>0</v>
      </c>
      <c r="AE117" s="300">
        <f t="shared" si="622"/>
        <v>0</v>
      </c>
      <c r="AF117" s="300">
        <f t="shared" si="622"/>
        <v>0</v>
      </c>
      <c r="AG117" s="300">
        <f t="shared" si="622"/>
        <v>0</v>
      </c>
      <c r="AH117" s="300">
        <f t="shared" si="622"/>
        <v>0</v>
      </c>
      <c r="AI117" s="300">
        <f t="shared" si="622"/>
        <v>0</v>
      </c>
      <c r="AJ117" s="300">
        <f t="shared" si="622"/>
        <v>0</v>
      </c>
      <c r="AK117" s="299">
        <v>0</v>
      </c>
      <c r="AL117" s="230">
        <f t="shared" si="597"/>
        <v>35</v>
      </c>
      <c r="AM117" s="230">
        <f t="shared" si="598"/>
        <v>147</v>
      </c>
      <c r="AN117" s="230">
        <f t="shared" si="599"/>
        <v>182</v>
      </c>
    </row>
    <row r="118" spans="1:40">
      <c r="A118" s="105" t="s">
        <v>148</v>
      </c>
      <c r="B118" s="105"/>
      <c r="C118" s="105"/>
      <c r="D118" s="232">
        <v>0</v>
      </c>
      <c r="E118" s="232">
        <v>0</v>
      </c>
      <c r="F118" s="300">
        <f t="shared" si="618"/>
        <v>52</v>
      </c>
      <c r="G118" s="106"/>
      <c r="H118" s="300"/>
      <c r="I118" s="301"/>
      <c r="J118" s="300">
        <f t="shared" ref="J118:AJ118" si="623">J36</f>
        <v>281</v>
      </c>
      <c r="K118" s="300">
        <f t="shared" si="623"/>
        <v>0</v>
      </c>
      <c r="L118" s="300">
        <f t="shared" si="623"/>
        <v>0</v>
      </c>
      <c r="M118" s="300">
        <f t="shared" si="623"/>
        <v>0</v>
      </c>
      <c r="N118" s="300">
        <f t="shared" si="623"/>
        <v>0</v>
      </c>
      <c r="O118" s="300">
        <f t="shared" si="623"/>
        <v>0</v>
      </c>
      <c r="P118" s="300">
        <f t="shared" si="623"/>
        <v>0</v>
      </c>
      <c r="Q118" s="300">
        <f t="shared" si="623"/>
        <v>0</v>
      </c>
      <c r="R118" s="300">
        <f t="shared" si="623"/>
        <v>0</v>
      </c>
      <c r="S118" s="300">
        <f t="shared" si="623"/>
        <v>28</v>
      </c>
      <c r="T118" s="300">
        <f t="shared" si="623"/>
        <v>0</v>
      </c>
      <c r="U118" s="300">
        <f t="shared" si="623"/>
        <v>0</v>
      </c>
      <c r="V118" s="300">
        <f t="shared" si="623"/>
        <v>0</v>
      </c>
      <c r="W118" s="300">
        <f t="shared" si="623"/>
        <v>0</v>
      </c>
      <c r="X118" s="300">
        <f t="shared" si="623"/>
        <v>0</v>
      </c>
      <c r="Y118" s="300">
        <f t="shared" si="623"/>
        <v>0</v>
      </c>
      <c r="Z118" s="300">
        <f t="shared" si="623"/>
        <v>0</v>
      </c>
      <c r="AA118" s="300">
        <f t="shared" si="623"/>
        <v>0</v>
      </c>
      <c r="AB118" s="300">
        <f t="shared" si="623"/>
        <v>0</v>
      </c>
      <c r="AC118" s="300">
        <f t="shared" si="623"/>
        <v>0</v>
      </c>
      <c r="AD118" s="300">
        <f t="shared" si="623"/>
        <v>0</v>
      </c>
      <c r="AE118" s="300">
        <f t="shared" si="623"/>
        <v>0</v>
      </c>
      <c r="AF118" s="300">
        <f t="shared" si="623"/>
        <v>0</v>
      </c>
      <c r="AG118" s="300">
        <f t="shared" si="623"/>
        <v>0</v>
      </c>
      <c r="AH118" s="300">
        <f t="shared" si="623"/>
        <v>0</v>
      </c>
      <c r="AI118" s="300">
        <f t="shared" si="623"/>
        <v>0</v>
      </c>
      <c r="AJ118" s="300">
        <f t="shared" si="623"/>
        <v>0</v>
      </c>
      <c r="AK118" s="299">
        <v>0</v>
      </c>
      <c r="AL118" s="230">
        <f t="shared" si="597"/>
        <v>52</v>
      </c>
      <c r="AM118" s="230">
        <f t="shared" si="598"/>
        <v>309</v>
      </c>
      <c r="AN118" s="230">
        <f t="shared" si="599"/>
        <v>361</v>
      </c>
    </row>
    <row r="119" spans="1:40">
      <c r="A119" s="105" t="s">
        <v>220</v>
      </c>
      <c r="B119" s="105"/>
      <c r="C119" s="105"/>
      <c r="D119" s="232">
        <v>0</v>
      </c>
      <c r="E119" s="232">
        <v>0</v>
      </c>
      <c r="F119" s="300">
        <f t="shared" si="618"/>
        <v>88</v>
      </c>
      <c r="G119" s="106"/>
      <c r="H119" s="300"/>
      <c r="I119" s="301"/>
      <c r="J119" s="300">
        <f t="shared" ref="J119:AJ119" si="624">J37</f>
        <v>209</v>
      </c>
      <c r="K119" s="300">
        <f t="shared" si="624"/>
        <v>0</v>
      </c>
      <c r="L119" s="300">
        <f t="shared" si="624"/>
        <v>0</v>
      </c>
      <c r="M119" s="300">
        <f t="shared" si="624"/>
        <v>0</v>
      </c>
      <c r="N119" s="300">
        <f t="shared" si="624"/>
        <v>0</v>
      </c>
      <c r="O119" s="300">
        <f t="shared" si="624"/>
        <v>0</v>
      </c>
      <c r="P119" s="300">
        <f t="shared" si="624"/>
        <v>0</v>
      </c>
      <c r="Q119" s="300">
        <f t="shared" si="624"/>
        <v>0</v>
      </c>
      <c r="R119" s="300">
        <f t="shared" si="624"/>
        <v>0</v>
      </c>
      <c r="S119" s="300">
        <f t="shared" si="624"/>
        <v>17</v>
      </c>
      <c r="T119" s="300">
        <f t="shared" si="624"/>
        <v>0</v>
      </c>
      <c r="U119" s="300">
        <f t="shared" si="624"/>
        <v>0</v>
      </c>
      <c r="V119" s="300">
        <f t="shared" si="624"/>
        <v>0</v>
      </c>
      <c r="W119" s="300">
        <f t="shared" si="624"/>
        <v>0</v>
      </c>
      <c r="X119" s="300">
        <f t="shared" si="624"/>
        <v>0</v>
      </c>
      <c r="Y119" s="300">
        <f t="shared" si="624"/>
        <v>0</v>
      </c>
      <c r="Z119" s="300">
        <f t="shared" si="624"/>
        <v>0</v>
      </c>
      <c r="AA119" s="300">
        <f t="shared" si="624"/>
        <v>0</v>
      </c>
      <c r="AB119" s="300">
        <f t="shared" si="624"/>
        <v>0</v>
      </c>
      <c r="AC119" s="300">
        <f t="shared" si="624"/>
        <v>0</v>
      </c>
      <c r="AD119" s="300">
        <f t="shared" si="624"/>
        <v>0</v>
      </c>
      <c r="AE119" s="300">
        <f t="shared" si="624"/>
        <v>0</v>
      </c>
      <c r="AF119" s="300">
        <f t="shared" si="624"/>
        <v>0</v>
      </c>
      <c r="AG119" s="300">
        <f t="shared" si="624"/>
        <v>0</v>
      </c>
      <c r="AH119" s="300">
        <f t="shared" si="624"/>
        <v>0</v>
      </c>
      <c r="AI119" s="300">
        <f t="shared" si="624"/>
        <v>0</v>
      </c>
      <c r="AJ119" s="300">
        <f t="shared" si="624"/>
        <v>0</v>
      </c>
      <c r="AK119" s="299">
        <v>0</v>
      </c>
      <c r="AL119" s="230">
        <f t="shared" si="597"/>
        <v>88</v>
      </c>
      <c r="AM119" s="230">
        <f t="shared" si="598"/>
        <v>226</v>
      </c>
      <c r="AN119" s="230">
        <f t="shared" si="599"/>
        <v>314</v>
      </c>
    </row>
    <row r="120" spans="1:40">
      <c r="A120" s="105" t="s">
        <v>221</v>
      </c>
      <c r="B120" s="105"/>
      <c r="C120" s="105"/>
      <c r="D120" s="232">
        <v>0</v>
      </c>
      <c r="E120" s="232">
        <v>0</v>
      </c>
      <c r="F120" s="300">
        <f t="shared" si="618"/>
        <v>25</v>
      </c>
      <c r="G120" s="106"/>
      <c r="H120" s="300"/>
      <c r="I120" s="301"/>
      <c r="J120" s="300">
        <f t="shared" ref="J120:AJ120" si="625">J38</f>
        <v>205</v>
      </c>
      <c r="K120" s="300">
        <f t="shared" si="625"/>
        <v>0</v>
      </c>
      <c r="L120" s="300">
        <f t="shared" si="625"/>
        <v>0</v>
      </c>
      <c r="M120" s="300">
        <f t="shared" si="625"/>
        <v>0</v>
      </c>
      <c r="N120" s="300">
        <f t="shared" si="625"/>
        <v>0</v>
      </c>
      <c r="O120" s="300">
        <f t="shared" si="625"/>
        <v>0</v>
      </c>
      <c r="P120" s="300">
        <f t="shared" si="625"/>
        <v>0</v>
      </c>
      <c r="Q120" s="300">
        <f t="shared" si="625"/>
        <v>0</v>
      </c>
      <c r="R120" s="300">
        <f t="shared" si="625"/>
        <v>0</v>
      </c>
      <c r="S120" s="300">
        <f t="shared" si="625"/>
        <v>0</v>
      </c>
      <c r="T120" s="300">
        <f t="shared" si="625"/>
        <v>0</v>
      </c>
      <c r="U120" s="300">
        <f t="shared" si="625"/>
        <v>0</v>
      </c>
      <c r="V120" s="300">
        <f t="shared" si="625"/>
        <v>0</v>
      </c>
      <c r="W120" s="300">
        <f t="shared" si="625"/>
        <v>0</v>
      </c>
      <c r="X120" s="300">
        <f t="shared" si="625"/>
        <v>0</v>
      </c>
      <c r="Y120" s="300">
        <f t="shared" si="625"/>
        <v>0</v>
      </c>
      <c r="Z120" s="300">
        <f t="shared" si="625"/>
        <v>0</v>
      </c>
      <c r="AA120" s="300">
        <f t="shared" si="625"/>
        <v>0</v>
      </c>
      <c r="AB120" s="300">
        <f t="shared" si="625"/>
        <v>0</v>
      </c>
      <c r="AC120" s="300">
        <f t="shared" si="625"/>
        <v>0</v>
      </c>
      <c r="AD120" s="300">
        <f t="shared" si="625"/>
        <v>0</v>
      </c>
      <c r="AE120" s="300">
        <f t="shared" si="625"/>
        <v>0</v>
      </c>
      <c r="AF120" s="300">
        <f t="shared" si="625"/>
        <v>0</v>
      </c>
      <c r="AG120" s="300">
        <f t="shared" si="625"/>
        <v>0</v>
      </c>
      <c r="AH120" s="300">
        <f t="shared" si="625"/>
        <v>0</v>
      </c>
      <c r="AI120" s="300">
        <f t="shared" si="625"/>
        <v>0</v>
      </c>
      <c r="AJ120" s="300">
        <f t="shared" si="625"/>
        <v>0</v>
      </c>
      <c r="AK120" s="299">
        <v>0</v>
      </c>
      <c r="AL120" s="230">
        <f t="shared" si="597"/>
        <v>25</v>
      </c>
      <c r="AM120" s="230">
        <f t="shared" si="598"/>
        <v>205</v>
      </c>
      <c r="AN120" s="230">
        <f t="shared" si="599"/>
        <v>230</v>
      </c>
    </row>
    <row r="121" spans="1:40">
      <c r="A121" s="105" t="s">
        <v>222</v>
      </c>
      <c r="B121" s="105"/>
      <c r="C121" s="105"/>
      <c r="D121" s="232">
        <v>0</v>
      </c>
      <c r="E121" s="232">
        <v>0</v>
      </c>
      <c r="F121" s="300">
        <f t="shared" si="618"/>
        <v>21</v>
      </c>
      <c r="G121" s="106"/>
      <c r="H121" s="300"/>
      <c r="I121" s="301"/>
      <c r="J121" s="300">
        <f t="shared" ref="J121:AJ121" si="626">J39</f>
        <v>115</v>
      </c>
      <c r="K121" s="300">
        <f t="shared" si="626"/>
        <v>0</v>
      </c>
      <c r="L121" s="300">
        <f t="shared" si="626"/>
        <v>0</v>
      </c>
      <c r="M121" s="300">
        <f t="shared" si="626"/>
        <v>0</v>
      </c>
      <c r="N121" s="300">
        <f t="shared" si="626"/>
        <v>0</v>
      </c>
      <c r="O121" s="300">
        <f t="shared" si="626"/>
        <v>0</v>
      </c>
      <c r="P121" s="300">
        <f t="shared" si="626"/>
        <v>0</v>
      </c>
      <c r="Q121" s="300">
        <f t="shared" si="626"/>
        <v>0</v>
      </c>
      <c r="R121" s="300">
        <f t="shared" si="626"/>
        <v>0</v>
      </c>
      <c r="S121" s="300">
        <f t="shared" si="626"/>
        <v>0</v>
      </c>
      <c r="T121" s="300">
        <f t="shared" si="626"/>
        <v>0</v>
      </c>
      <c r="U121" s="300">
        <f t="shared" si="626"/>
        <v>0</v>
      </c>
      <c r="V121" s="300">
        <f t="shared" si="626"/>
        <v>0</v>
      </c>
      <c r="W121" s="300">
        <f t="shared" si="626"/>
        <v>0</v>
      </c>
      <c r="X121" s="300">
        <f t="shared" si="626"/>
        <v>0</v>
      </c>
      <c r="Y121" s="300">
        <f t="shared" si="626"/>
        <v>0</v>
      </c>
      <c r="Z121" s="300">
        <f t="shared" si="626"/>
        <v>0</v>
      </c>
      <c r="AA121" s="300">
        <f t="shared" si="626"/>
        <v>0</v>
      </c>
      <c r="AB121" s="300">
        <f t="shared" si="626"/>
        <v>0</v>
      </c>
      <c r="AC121" s="300">
        <f t="shared" si="626"/>
        <v>0</v>
      </c>
      <c r="AD121" s="300">
        <f t="shared" si="626"/>
        <v>0</v>
      </c>
      <c r="AE121" s="300">
        <f t="shared" si="626"/>
        <v>0</v>
      </c>
      <c r="AF121" s="300">
        <f t="shared" si="626"/>
        <v>0</v>
      </c>
      <c r="AG121" s="300">
        <f t="shared" si="626"/>
        <v>0</v>
      </c>
      <c r="AH121" s="300">
        <f t="shared" si="626"/>
        <v>0</v>
      </c>
      <c r="AI121" s="300">
        <f t="shared" si="626"/>
        <v>0</v>
      </c>
      <c r="AJ121" s="300">
        <f t="shared" si="626"/>
        <v>0</v>
      </c>
      <c r="AK121" s="299">
        <v>0</v>
      </c>
      <c r="AL121" s="230">
        <f t="shared" si="597"/>
        <v>21</v>
      </c>
      <c r="AM121" s="230">
        <f t="shared" si="598"/>
        <v>115</v>
      </c>
      <c r="AN121" s="230">
        <f t="shared" si="599"/>
        <v>136</v>
      </c>
    </row>
    <row r="122" spans="1:40" ht="31.5">
      <c r="A122" s="105" t="s">
        <v>223</v>
      </c>
      <c r="B122" s="105"/>
      <c r="C122" s="105"/>
      <c r="D122" s="232">
        <v>0</v>
      </c>
      <c r="E122" s="232">
        <v>0</v>
      </c>
      <c r="F122" s="300">
        <f t="shared" si="618"/>
        <v>23</v>
      </c>
      <c r="G122" s="106"/>
      <c r="H122" s="300"/>
      <c r="I122" s="301"/>
      <c r="J122" s="300">
        <f t="shared" ref="J122:AJ122" si="627">J40</f>
        <v>128</v>
      </c>
      <c r="K122" s="300">
        <f t="shared" si="627"/>
        <v>0</v>
      </c>
      <c r="L122" s="300">
        <f t="shared" si="627"/>
        <v>0</v>
      </c>
      <c r="M122" s="300">
        <f t="shared" si="627"/>
        <v>0</v>
      </c>
      <c r="N122" s="300">
        <f t="shared" si="627"/>
        <v>0</v>
      </c>
      <c r="O122" s="300">
        <f t="shared" si="627"/>
        <v>0</v>
      </c>
      <c r="P122" s="300">
        <f t="shared" si="627"/>
        <v>0</v>
      </c>
      <c r="Q122" s="300">
        <f t="shared" si="627"/>
        <v>0</v>
      </c>
      <c r="R122" s="300">
        <f t="shared" si="627"/>
        <v>0</v>
      </c>
      <c r="S122" s="300">
        <f t="shared" si="627"/>
        <v>0</v>
      </c>
      <c r="T122" s="300">
        <f t="shared" si="627"/>
        <v>0</v>
      </c>
      <c r="U122" s="300">
        <f t="shared" si="627"/>
        <v>0</v>
      </c>
      <c r="V122" s="300">
        <f t="shared" si="627"/>
        <v>0</v>
      </c>
      <c r="W122" s="300">
        <f t="shared" si="627"/>
        <v>0</v>
      </c>
      <c r="X122" s="300">
        <f t="shared" si="627"/>
        <v>0</v>
      </c>
      <c r="Y122" s="300">
        <f t="shared" si="627"/>
        <v>0</v>
      </c>
      <c r="Z122" s="300">
        <f t="shared" si="627"/>
        <v>0</v>
      </c>
      <c r="AA122" s="300">
        <f t="shared" si="627"/>
        <v>0</v>
      </c>
      <c r="AB122" s="300">
        <f t="shared" si="627"/>
        <v>0</v>
      </c>
      <c r="AC122" s="300">
        <f t="shared" si="627"/>
        <v>0</v>
      </c>
      <c r="AD122" s="300">
        <f t="shared" si="627"/>
        <v>0</v>
      </c>
      <c r="AE122" s="300">
        <f t="shared" si="627"/>
        <v>0</v>
      </c>
      <c r="AF122" s="300">
        <f t="shared" si="627"/>
        <v>0</v>
      </c>
      <c r="AG122" s="300">
        <f t="shared" si="627"/>
        <v>0</v>
      </c>
      <c r="AH122" s="300">
        <f t="shared" si="627"/>
        <v>0</v>
      </c>
      <c r="AI122" s="300">
        <f t="shared" si="627"/>
        <v>0</v>
      </c>
      <c r="AJ122" s="300">
        <f t="shared" si="627"/>
        <v>0</v>
      </c>
      <c r="AK122" s="299">
        <v>0</v>
      </c>
      <c r="AL122" s="230">
        <f t="shared" si="597"/>
        <v>23</v>
      </c>
      <c r="AM122" s="230">
        <f t="shared" si="598"/>
        <v>128</v>
      </c>
      <c r="AN122" s="230">
        <f t="shared" si="599"/>
        <v>151</v>
      </c>
    </row>
    <row r="123" spans="1:40">
      <c r="A123" s="105" t="s">
        <v>152</v>
      </c>
      <c r="B123" s="105"/>
      <c r="C123" s="105"/>
      <c r="D123" s="232">
        <v>0</v>
      </c>
      <c r="E123" s="232">
        <v>0</v>
      </c>
      <c r="F123" s="300">
        <f t="shared" si="618"/>
        <v>32</v>
      </c>
      <c r="G123" s="106"/>
      <c r="H123" s="300"/>
      <c r="I123" s="301"/>
      <c r="J123" s="300">
        <f t="shared" ref="J123:AJ123" si="628">J41</f>
        <v>146</v>
      </c>
      <c r="K123" s="300">
        <f t="shared" si="628"/>
        <v>0</v>
      </c>
      <c r="L123" s="300">
        <f t="shared" si="628"/>
        <v>0</v>
      </c>
      <c r="M123" s="300">
        <f t="shared" si="628"/>
        <v>0</v>
      </c>
      <c r="N123" s="300">
        <f t="shared" si="628"/>
        <v>0</v>
      </c>
      <c r="O123" s="300">
        <f t="shared" si="628"/>
        <v>0</v>
      </c>
      <c r="P123" s="300">
        <f t="shared" si="628"/>
        <v>0</v>
      </c>
      <c r="Q123" s="300">
        <f t="shared" si="628"/>
        <v>0</v>
      </c>
      <c r="R123" s="300">
        <f t="shared" si="628"/>
        <v>0</v>
      </c>
      <c r="S123" s="300">
        <f t="shared" si="628"/>
        <v>73</v>
      </c>
      <c r="T123" s="300">
        <f t="shared" si="628"/>
        <v>0</v>
      </c>
      <c r="U123" s="300">
        <f t="shared" si="628"/>
        <v>0</v>
      </c>
      <c r="V123" s="300">
        <f t="shared" si="628"/>
        <v>0</v>
      </c>
      <c r="W123" s="300">
        <f t="shared" si="628"/>
        <v>0</v>
      </c>
      <c r="X123" s="300">
        <f t="shared" si="628"/>
        <v>0</v>
      </c>
      <c r="Y123" s="300">
        <f t="shared" si="628"/>
        <v>0</v>
      </c>
      <c r="Z123" s="300">
        <f t="shared" si="628"/>
        <v>0</v>
      </c>
      <c r="AA123" s="300">
        <f t="shared" si="628"/>
        <v>0</v>
      </c>
      <c r="AB123" s="300">
        <f t="shared" si="628"/>
        <v>0</v>
      </c>
      <c r="AC123" s="300">
        <f t="shared" si="628"/>
        <v>0</v>
      </c>
      <c r="AD123" s="300">
        <f t="shared" si="628"/>
        <v>0</v>
      </c>
      <c r="AE123" s="300">
        <f t="shared" si="628"/>
        <v>0</v>
      </c>
      <c r="AF123" s="300">
        <f t="shared" si="628"/>
        <v>0</v>
      </c>
      <c r="AG123" s="300">
        <f t="shared" si="628"/>
        <v>0</v>
      </c>
      <c r="AH123" s="300">
        <f t="shared" si="628"/>
        <v>0</v>
      </c>
      <c r="AI123" s="300">
        <f t="shared" si="628"/>
        <v>0</v>
      </c>
      <c r="AJ123" s="300">
        <f t="shared" si="628"/>
        <v>64</v>
      </c>
      <c r="AK123" s="299">
        <v>0</v>
      </c>
      <c r="AL123" s="230">
        <f t="shared" si="597"/>
        <v>32</v>
      </c>
      <c r="AM123" s="230">
        <f t="shared" si="598"/>
        <v>283</v>
      </c>
      <c r="AN123" s="230">
        <f t="shared" si="599"/>
        <v>315</v>
      </c>
    </row>
    <row r="124" spans="1:40">
      <c r="A124" s="105" t="s">
        <v>153</v>
      </c>
      <c r="B124" s="105"/>
      <c r="C124" s="105"/>
      <c r="D124" s="232">
        <v>0</v>
      </c>
      <c r="E124" s="232">
        <v>0</v>
      </c>
      <c r="F124" s="300">
        <f>F81+F42</f>
        <v>16</v>
      </c>
      <c r="G124" s="106"/>
      <c r="H124" s="300"/>
      <c r="I124" s="301"/>
      <c r="J124" s="300">
        <f t="shared" ref="J124:AJ124" si="629">J81+J42</f>
        <v>28</v>
      </c>
      <c r="K124" s="300">
        <f t="shared" si="629"/>
        <v>0</v>
      </c>
      <c r="L124" s="300">
        <f t="shared" si="629"/>
        <v>0</v>
      </c>
      <c r="M124" s="300">
        <f t="shared" si="629"/>
        <v>0</v>
      </c>
      <c r="N124" s="300">
        <f t="shared" si="629"/>
        <v>0</v>
      </c>
      <c r="O124" s="300">
        <f t="shared" si="629"/>
        <v>0</v>
      </c>
      <c r="P124" s="300">
        <f t="shared" si="629"/>
        <v>0</v>
      </c>
      <c r="Q124" s="300">
        <f t="shared" si="629"/>
        <v>0</v>
      </c>
      <c r="R124" s="300">
        <f t="shared" si="629"/>
        <v>0</v>
      </c>
      <c r="S124" s="300">
        <f t="shared" si="629"/>
        <v>18</v>
      </c>
      <c r="T124" s="300">
        <f t="shared" si="629"/>
        <v>0</v>
      </c>
      <c r="U124" s="300">
        <f t="shared" si="629"/>
        <v>47</v>
      </c>
      <c r="V124" s="300">
        <f t="shared" si="629"/>
        <v>0</v>
      </c>
      <c r="W124" s="300">
        <f t="shared" si="629"/>
        <v>0</v>
      </c>
      <c r="X124" s="300">
        <f t="shared" si="629"/>
        <v>0</v>
      </c>
      <c r="Y124" s="300">
        <f t="shared" si="629"/>
        <v>0</v>
      </c>
      <c r="Z124" s="300">
        <f t="shared" si="629"/>
        <v>0</v>
      </c>
      <c r="AA124" s="300">
        <f t="shared" si="629"/>
        <v>0</v>
      </c>
      <c r="AB124" s="300">
        <f t="shared" si="629"/>
        <v>0</v>
      </c>
      <c r="AC124" s="300">
        <f t="shared" si="629"/>
        <v>0</v>
      </c>
      <c r="AD124" s="300">
        <f t="shared" si="629"/>
        <v>0</v>
      </c>
      <c r="AE124" s="300">
        <f t="shared" si="629"/>
        <v>0</v>
      </c>
      <c r="AF124" s="300">
        <f t="shared" si="629"/>
        <v>0</v>
      </c>
      <c r="AG124" s="300">
        <f t="shared" si="629"/>
        <v>0</v>
      </c>
      <c r="AH124" s="300">
        <f t="shared" si="629"/>
        <v>0</v>
      </c>
      <c r="AI124" s="300">
        <f t="shared" si="629"/>
        <v>0</v>
      </c>
      <c r="AJ124" s="300">
        <f t="shared" si="629"/>
        <v>0</v>
      </c>
      <c r="AK124" s="299">
        <v>0</v>
      </c>
      <c r="AL124" s="230">
        <f t="shared" si="597"/>
        <v>16</v>
      </c>
      <c r="AM124" s="230">
        <f t="shared" si="598"/>
        <v>93</v>
      </c>
      <c r="AN124" s="230">
        <f t="shared" si="599"/>
        <v>109</v>
      </c>
    </row>
    <row r="125" spans="1:40" ht="31.5">
      <c r="A125" s="105" t="s">
        <v>224</v>
      </c>
      <c r="B125" s="105"/>
      <c r="C125" s="105"/>
      <c r="D125" s="232">
        <v>0</v>
      </c>
      <c r="E125" s="232">
        <v>0</v>
      </c>
      <c r="F125" s="300">
        <f>F43</f>
        <v>28</v>
      </c>
      <c r="G125" s="106"/>
      <c r="H125" s="300"/>
      <c r="I125" s="301"/>
      <c r="J125" s="300">
        <f t="shared" ref="J125:AJ125" si="630">J43</f>
        <v>126</v>
      </c>
      <c r="K125" s="300">
        <f t="shared" si="630"/>
        <v>0</v>
      </c>
      <c r="L125" s="300">
        <f t="shared" si="630"/>
        <v>0</v>
      </c>
      <c r="M125" s="300">
        <f t="shared" si="630"/>
        <v>0</v>
      </c>
      <c r="N125" s="300">
        <f t="shared" si="630"/>
        <v>0</v>
      </c>
      <c r="O125" s="300">
        <f t="shared" si="630"/>
        <v>0</v>
      </c>
      <c r="P125" s="300">
        <f t="shared" si="630"/>
        <v>0</v>
      </c>
      <c r="Q125" s="300">
        <f t="shared" si="630"/>
        <v>0</v>
      </c>
      <c r="R125" s="300">
        <f t="shared" si="630"/>
        <v>0</v>
      </c>
      <c r="S125" s="300">
        <f t="shared" si="630"/>
        <v>18</v>
      </c>
      <c r="T125" s="300">
        <f t="shared" si="630"/>
        <v>0</v>
      </c>
      <c r="U125" s="300">
        <f t="shared" si="630"/>
        <v>0</v>
      </c>
      <c r="V125" s="300">
        <f t="shared" si="630"/>
        <v>0</v>
      </c>
      <c r="W125" s="300">
        <f t="shared" si="630"/>
        <v>0</v>
      </c>
      <c r="X125" s="300">
        <f t="shared" si="630"/>
        <v>0</v>
      </c>
      <c r="Y125" s="300">
        <f t="shared" si="630"/>
        <v>0</v>
      </c>
      <c r="Z125" s="300">
        <f t="shared" si="630"/>
        <v>0</v>
      </c>
      <c r="AA125" s="300">
        <f t="shared" si="630"/>
        <v>0</v>
      </c>
      <c r="AB125" s="300">
        <f t="shared" si="630"/>
        <v>0</v>
      </c>
      <c r="AC125" s="300">
        <f t="shared" si="630"/>
        <v>0</v>
      </c>
      <c r="AD125" s="300">
        <f t="shared" si="630"/>
        <v>0</v>
      </c>
      <c r="AE125" s="300">
        <f t="shared" si="630"/>
        <v>0</v>
      </c>
      <c r="AF125" s="300">
        <f t="shared" si="630"/>
        <v>0</v>
      </c>
      <c r="AG125" s="300">
        <f t="shared" si="630"/>
        <v>0</v>
      </c>
      <c r="AH125" s="300">
        <f t="shared" si="630"/>
        <v>0</v>
      </c>
      <c r="AI125" s="300">
        <f t="shared" si="630"/>
        <v>0</v>
      </c>
      <c r="AJ125" s="300">
        <f t="shared" si="630"/>
        <v>0</v>
      </c>
      <c r="AK125" s="299">
        <v>0</v>
      </c>
      <c r="AL125" s="230">
        <f t="shared" si="597"/>
        <v>28</v>
      </c>
      <c r="AM125" s="230">
        <f t="shared" si="598"/>
        <v>144</v>
      </c>
      <c r="AN125" s="230">
        <f t="shared" si="599"/>
        <v>172</v>
      </c>
    </row>
    <row r="126" spans="1:40">
      <c r="A126" s="105" t="s">
        <v>225</v>
      </c>
      <c r="B126" s="105"/>
      <c r="C126" s="105"/>
      <c r="D126" s="232">
        <v>0</v>
      </c>
      <c r="E126" s="232">
        <v>0</v>
      </c>
      <c r="F126" s="300">
        <f>F44</f>
        <v>49</v>
      </c>
      <c r="G126" s="106"/>
      <c r="H126" s="300"/>
      <c r="I126" s="301"/>
      <c r="J126" s="300">
        <f t="shared" ref="J126:AJ126" si="631">J44</f>
        <v>398</v>
      </c>
      <c r="K126" s="300">
        <f t="shared" si="631"/>
        <v>0</v>
      </c>
      <c r="L126" s="300">
        <f t="shared" si="631"/>
        <v>0</v>
      </c>
      <c r="M126" s="300">
        <f t="shared" si="631"/>
        <v>0</v>
      </c>
      <c r="N126" s="300">
        <f t="shared" si="631"/>
        <v>0</v>
      </c>
      <c r="O126" s="300">
        <f t="shared" si="631"/>
        <v>0</v>
      </c>
      <c r="P126" s="300">
        <f t="shared" si="631"/>
        <v>0</v>
      </c>
      <c r="Q126" s="300">
        <f t="shared" si="631"/>
        <v>0</v>
      </c>
      <c r="R126" s="300">
        <f t="shared" si="631"/>
        <v>0</v>
      </c>
      <c r="S126" s="300">
        <f t="shared" si="631"/>
        <v>26</v>
      </c>
      <c r="T126" s="300">
        <f t="shared" si="631"/>
        <v>0</v>
      </c>
      <c r="U126" s="300">
        <f t="shared" si="631"/>
        <v>0</v>
      </c>
      <c r="V126" s="300">
        <f t="shared" si="631"/>
        <v>0</v>
      </c>
      <c r="W126" s="300">
        <f t="shared" si="631"/>
        <v>0</v>
      </c>
      <c r="X126" s="300">
        <f t="shared" si="631"/>
        <v>0</v>
      </c>
      <c r="Y126" s="300">
        <f t="shared" si="631"/>
        <v>0</v>
      </c>
      <c r="Z126" s="300">
        <f t="shared" si="631"/>
        <v>0</v>
      </c>
      <c r="AA126" s="300">
        <f t="shared" si="631"/>
        <v>0</v>
      </c>
      <c r="AB126" s="300">
        <f t="shared" si="631"/>
        <v>0</v>
      </c>
      <c r="AC126" s="300">
        <f t="shared" si="631"/>
        <v>0</v>
      </c>
      <c r="AD126" s="300">
        <f t="shared" si="631"/>
        <v>0</v>
      </c>
      <c r="AE126" s="300">
        <f t="shared" si="631"/>
        <v>0</v>
      </c>
      <c r="AF126" s="300">
        <f t="shared" si="631"/>
        <v>0</v>
      </c>
      <c r="AG126" s="300">
        <f t="shared" si="631"/>
        <v>0</v>
      </c>
      <c r="AH126" s="300">
        <f t="shared" si="631"/>
        <v>0</v>
      </c>
      <c r="AI126" s="300">
        <f t="shared" si="631"/>
        <v>0</v>
      </c>
      <c r="AJ126" s="300">
        <f t="shared" si="631"/>
        <v>0</v>
      </c>
      <c r="AK126" s="299">
        <v>0</v>
      </c>
      <c r="AL126" s="230">
        <f t="shared" si="597"/>
        <v>49</v>
      </c>
      <c r="AM126" s="230">
        <f t="shared" si="598"/>
        <v>424</v>
      </c>
      <c r="AN126" s="230">
        <f t="shared" si="599"/>
        <v>473</v>
      </c>
    </row>
    <row r="127" spans="1:40">
      <c r="A127" s="105" t="s">
        <v>156</v>
      </c>
      <c r="B127" s="105"/>
      <c r="C127" s="105"/>
      <c r="D127" s="232">
        <v>0</v>
      </c>
      <c r="E127" s="232">
        <v>0</v>
      </c>
      <c r="F127" s="300">
        <f>F45+F82</f>
        <v>0</v>
      </c>
      <c r="G127" s="106"/>
      <c r="H127" s="300"/>
      <c r="I127" s="301"/>
      <c r="J127" s="300">
        <f t="shared" ref="J127:AJ127" si="632">J45+J82</f>
        <v>91</v>
      </c>
      <c r="K127" s="300">
        <f t="shared" si="632"/>
        <v>0</v>
      </c>
      <c r="L127" s="300">
        <f t="shared" si="632"/>
        <v>43</v>
      </c>
      <c r="M127" s="300">
        <f t="shared" si="632"/>
        <v>0</v>
      </c>
      <c r="N127" s="300">
        <f t="shared" si="632"/>
        <v>0</v>
      </c>
      <c r="O127" s="300">
        <f t="shared" si="632"/>
        <v>0</v>
      </c>
      <c r="P127" s="300">
        <f t="shared" si="632"/>
        <v>0</v>
      </c>
      <c r="Q127" s="300">
        <f t="shared" si="632"/>
        <v>0</v>
      </c>
      <c r="R127" s="300">
        <f t="shared" si="632"/>
        <v>0</v>
      </c>
      <c r="S127" s="300">
        <f t="shared" si="632"/>
        <v>0</v>
      </c>
      <c r="T127" s="300">
        <f t="shared" si="632"/>
        <v>0</v>
      </c>
      <c r="U127" s="300">
        <f t="shared" si="632"/>
        <v>31</v>
      </c>
      <c r="V127" s="300">
        <f t="shared" si="632"/>
        <v>0</v>
      </c>
      <c r="W127" s="300">
        <f t="shared" si="632"/>
        <v>0</v>
      </c>
      <c r="X127" s="300">
        <f t="shared" si="632"/>
        <v>0</v>
      </c>
      <c r="Y127" s="300">
        <f t="shared" si="632"/>
        <v>0</v>
      </c>
      <c r="Z127" s="300">
        <f t="shared" si="632"/>
        <v>0</v>
      </c>
      <c r="AA127" s="300">
        <f t="shared" si="632"/>
        <v>0</v>
      </c>
      <c r="AB127" s="300">
        <f t="shared" si="632"/>
        <v>0</v>
      </c>
      <c r="AC127" s="300">
        <f t="shared" si="632"/>
        <v>0</v>
      </c>
      <c r="AD127" s="300">
        <f t="shared" si="632"/>
        <v>0</v>
      </c>
      <c r="AE127" s="300">
        <f t="shared" si="632"/>
        <v>0</v>
      </c>
      <c r="AF127" s="300">
        <f t="shared" si="632"/>
        <v>0</v>
      </c>
      <c r="AG127" s="300">
        <f t="shared" si="632"/>
        <v>0</v>
      </c>
      <c r="AH127" s="300">
        <f t="shared" si="632"/>
        <v>0</v>
      </c>
      <c r="AI127" s="300">
        <f t="shared" si="632"/>
        <v>0</v>
      </c>
      <c r="AJ127" s="300">
        <f t="shared" si="632"/>
        <v>0</v>
      </c>
      <c r="AK127" s="299">
        <v>0</v>
      </c>
      <c r="AL127" s="230">
        <f t="shared" si="597"/>
        <v>43</v>
      </c>
      <c r="AM127" s="230">
        <f t="shared" si="598"/>
        <v>122</v>
      </c>
      <c r="AN127" s="230">
        <f t="shared" si="599"/>
        <v>165</v>
      </c>
    </row>
    <row r="128" spans="1:40" ht="31.5">
      <c r="A128" s="105" t="s">
        <v>226</v>
      </c>
      <c r="B128" s="105"/>
      <c r="C128" s="105"/>
      <c r="D128" s="232">
        <v>0</v>
      </c>
      <c r="E128" s="232">
        <v>0</v>
      </c>
      <c r="F128" s="300">
        <f>F46</f>
        <v>0</v>
      </c>
      <c r="G128" s="106"/>
      <c r="H128" s="300"/>
      <c r="I128" s="301"/>
      <c r="J128" s="300">
        <f t="shared" ref="J128:AJ128" si="633">J46</f>
        <v>129</v>
      </c>
      <c r="K128" s="300">
        <f t="shared" si="633"/>
        <v>0</v>
      </c>
      <c r="L128" s="300">
        <f t="shared" si="633"/>
        <v>0</v>
      </c>
      <c r="M128" s="300">
        <f t="shared" si="633"/>
        <v>0</v>
      </c>
      <c r="N128" s="300">
        <f t="shared" si="633"/>
        <v>13</v>
      </c>
      <c r="O128" s="300">
        <f t="shared" si="633"/>
        <v>0</v>
      </c>
      <c r="P128" s="300">
        <f t="shared" si="633"/>
        <v>0</v>
      </c>
      <c r="Q128" s="300">
        <f t="shared" si="633"/>
        <v>0</v>
      </c>
      <c r="R128" s="300">
        <f t="shared" si="633"/>
        <v>0</v>
      </c>
      <c r="S128" s="300">
        <f t="shared" si="633"/>
        <v>0</v>
      </c>
      <c r="T128" s="300">
        <f t="shared" si="633"/>
        <v>0</v>
      </c>
      <c r="U128" s="300">
        <f t="shared" si="633"/>
        <v>0</v>
      </c>
      <c r="V128" s="300">
        <f t="shared" si="633"/>
        <v>0</v>
      </c>
      <c r="W128" s="300">
        <f t="shared" si="633"/>
        <v>0</v>
      </c>
      <c r="X128" s="300">
        <f t="shared" si="633"/>
        <v>0</v>
      </c>
      <c r="Y128" s="300">
        <f t="shared" si="633"/>
        <v>0</v>
      </c>
      <c r="Z128" s="300">
        <f t="shared" si="633"/>
        <v>0</v>
      </c>
      <c r="AA128" s="300">
        <f t="shared" si="633"/>
        <v>0</v>
      </c>
      <c r="AB128" s="300">
        <f t="shared" si="633"/>
        <v>0</v>
      </c>
      <c r="AC128" s="300">
        <f t="shared" si="633"/>
        <v>0</v>
      </c>
      <c r="AD128" s="300">
        <f t="shared" si="633"/>
        <v>0</v>
      </c>
      <c r="AE128" s="300">
        <f t="shared" si="633"/>
        <v>0</v>
      </c>
      <c r="AF128" s="300">
        <f t="shared" si="633"/>
        <v>0</v>
      </c>
      <c r="AG128" s="300">
        <f t="shared" si="633"/>
        <v>0</v>
      </c>
      <c r="AH128" s="300">
        <f t="shared" si="633"/>
        <v>0</v>
      </c>
      <c r="AI128" s="300">
        <f t="shared" si="633"/>
        <v>0</v>
      </c>
      <c r="AJ128" s="300">
        <f t="shared" si="633"/>
        <v>0</v>
      </c>
      <c r="AK128" s="299">
        <v>0</v>
      </c>
      <c r="AL128" s="230">
        <f t="shared" si="597"/>
        <v>0</v>
      </c>
      <c r="AM128" s="230">
        <f t="shared" si="598"/>
        <v>142</v>
      </c>
      <c r="AN128" s="230">
        <f t="shared" si="599"/>
        <v>142</v>
      </c>
    </row>
    <row r="129" spans="1:40">
      <c r="A129" s="105" t="s">
        <v>157</v>
      </c>
      <c r="B129" s="105"/>
      <c r="C129" s="105"/>
      <c r="D129" s="232">
        <v>0</v>
      </c>
      <c r="E129" s="232">
        <v>0</v>
      </c>
      <c r="F129" s="300">
        <f>F47</f>
        <v>23</v>
      </c>
      <c r="G129" s="106"/>
      <c r="H129" s="300"/>
      <c r="I129" s="301"/>
      <c r="J129" s="300">
        <f t="shared" ref="J129:AJ129" si="634">J47</f>
        <v>202</v>
      </c>
      <c r="K129" s="300">
        <f t="shared" si="634"/>
        <v>0</v>
      </c>
      <c r="L129" s="300">
        <f t="shared" si="634"/>
        <v>0</v>
      </c>
      <c r="M129" s="300">
        <f t="shared" si="634"/>
        <v>0</v>
      </c>
      <c r="N129" s="300">
        <f t="shared" si="634"/>
        <v>0</v>
      </c>
      <c r="O129" s="300">
        <f t="shared" si="634"/>
        <v>0</v>
      </c>
      <c r="P129" s="300">
        <f t="shared" si="634"/>
        <v>0</v>
      </c>
      <c r="Q129" s="300">
        <f t="shared" si="634"/>
        <v>0</v>
      </c>
      <c r="R129" s="300">
        <f t="shared" si="634"/>
        <v>0</v>
      </c>
      <c r="S129" s="300">
        <f t="shared" si="634"/>
        <v>0</v>
      </c>
      <c r="T129" s="300">
        <f t="shared" si="634"/>
        <v>0</v>
      </c>
      <c r="U129" s="300">
        <f t="shared" si="634"/>
        <v>0</v>
      </c>
      <c r="V129" s="300">
        <f t="shared" si="634"/>
        <v>0</v>
      </c>
      <c r="W129" s="300">
        <f t="shared" si="634"/>
        <v>0</v>
      </c>
      <c r="X129" s="300">
        <f t="shared" si="634"/>
        <v>0</v>
      </c>
      <c r="Y129" s="300">
        <f t="shared" si="634"/>
        <v>0</v>
      </c>
      <c r="Z129" s="300">
        <f t="shared" si="634"/>
        <v>0</v>
      </c>
      <c r="AA129" s="300">
        <f t="shared" si="634"/>
        <v>0</v>
      </c>
      <c r="AB129" s="300">
        <f t="shared" si="634"/>
        <v>0</v>
      </c>
      <c r="AC129" s="300">
        <f t="shared" si="634"/>
        <v>0</v>
      </c>
      <c r="AD129" s="300">
        <f t="shared" si="634"/>
        <v>0</v>
      </c>
      <c r="AE129" s="300">
        <f t="shared" si="634"/>
        <v>0</v>
      </c>
      <c r="AF129" s="300">
        <f t="shared" si="634"/>
        <v>0</v>
      </c>
      <c r="AG129" s="300">
        <f t="shared" si="634"/>
        <v>0</v>
      </c>
      <c r="AH129" s="300">
        <f t="shared" si="634"/>
        <v>0</v>
      </c>
      <c r="AI129" s="300">
        <f t="shared" si="634"/>
        <v>0</v>
      </c>
      <c r="AJ129" s="300">
        <f t="shared" si="634"/>
        <v>0</v>
      </c>
      <c r="AK129" s="299">
        <v>0</v>
      </c>
      <c r="AL129" s="230">
        <f t="shared" si="597"/>
        <v>23</v>
      </c>
      <c r="AM129" s="230">
        <f t="shared" si="598"/>
        <v>202</v>
      </c>
      <c r="AN129" s="230">
        <f t="shared" si="599"/>
        <v>225</v>
      </c>
    </row>
    <row r="130" spans="1:40">
      <c r="A130" s="105" t="s">
        <v>158</v>
      </c>
      <c r="B130" s="105"/>
      <c r="C130" s="105"/>
      <c r="D130" s="232">
        <v>0</v>
      </c>
      <c r="E130" s="232">
        <v>0</v>
      </c>
      <c r="F130" s="300">
        <f>F48</f>
        <v>0</v>
      </c>
      <c r="G130" s="106"/>
      <c r="H130" s="300"/>
      <c r="I130" s="301"/>
      <c r="J130" s="300">
        <f t="shared" ref="J130:AJ130" si="635">J48</f>
        <v>0</v>
      </c>
      <c r="K130" s="300">
        <f t="shared" si="635"/>
        <v>0</v>
      </c>
      <c r="L130" s="300">
        <f t="shared" si="635"/>
        <v>0</v>
      </c>
      <c r="M130" s="300">
        <f t="shared" si="635"/>
        <v>35</v>
      </c>
      <c r="N130" s="300">
        <f t="shared" si="635"/>
        <v>36</v>
      </c>
      <c r="O130" s="300">
        <f t="shared" si="635"/>
        <v>0</v>
      </c>
      <c r="P130" s="300">
        <f t="shared" si="635"/>
        <v>0</v>
      </c>
      <c r="Q130" s="300">
        <f t="shared" si="635"/>
        <v>0</v>
      </c>
      <c r="R130" s="300">
        <f t="shared" si="635"/>
        <v>0</v>
      </c>
      <c r="S130" s="300">
        <f t="shared" si="635"/>
        <v>0</v>
      </c>
      <c r="T130" s="300">
        <f t="shared" si="635"/>
        <v>0</v>
      </c>
      <c r="U130" s="300">
        <f t="shared" si="635"/>
        <v>0</v>
      </c>
      <c r="V130" s="300">
        <f t="shared" si="635"/>
        <v>0</v>
      </c>
      <c r="W130" s="300">
        <f t="shared" si="635"/>
        <v>0</v>
      </c>
      <c r="X130" s="300">
        <f t="shared" si="635"/>
        <v>0</v>
      </c>
      <c r="Y130" s="300">
        <f t="shared" si="635"/>
        <v>0</v>
      </c>
      <c r="Z130" s="300">
        <f t="shared" si="635"/>
        <v>0</v>
      </c>
      <c r="AA130" s="300">
        <f t="shared" si="635"/>
        <v>0</v>
      </c>
      <c r="AB130" s="300">
        <f t="shared" si="635"/>
        <v>0</v>
      </c>
      <c r="AC130" s="300">
        <f t="shared" si="635"/>
        <v>0</v>
      </c>
      <c r="AD130" s="300">
        <f t="shared" si="635"/>
        <v>0</v>
      </c>
      <c r="AE130" s="300">
        <f t="shared" si="635"/>
        <v>0</v>
      </c>
      <c r="AF130" s="300">
        <f t="shared" si="635"/>
        <v>0</v>
      </c>
      <c r="AG130" s="300">
        <f t="shared" si="635"/>
        <v>0</v>
      </c>
      <c r="AH130" s="300">
        <f t="shared" si="635"/>
        <v>0</v>
      </c>
      <c r="AI130" s="300">
        <f t="shared" si="635"/>
        <v>0</v>
      </c>
      <c r="AJ130" s="300">
        <f t="shared" si="635"/>
        <v>0</v>
      </c>
      <c r="AK130" s="299">
        <v>0</v>
      </c>
      <c r="AL130" s="230">
        <f t="shared" si="597"/>
        <v>0</v>
      </c>
      <c r="AM130" s="230">
        <f t="shared" si="598"/>
        <v>71</v>
      </c>
      <c r="AN130" s="230">
        <f t="shared" si="599"/>
        <v>71</v>
      </c>
    </row>
    <row r="131" spans="1:40">
      <c r="A131" s="105" t="s">
        <v>159</v>
      </c>
      <c r="B131" s="105"/>
      <c r="C131" s="105"/>
      <c r="D131" s="232">
        <v>0</v>
      </c>
      <c r="E131" s="232">
        <v>0</v>
      </c>
      <c r="F131" s="300">
        <f>F49</f>
        <v>49</v>
      </c>
      <c r="G131" s="106"/>
      <c r="H131" s="300"/>
      <c r="I131" s="301"/>
      <c r="J131" s="300">
        <f t="shared" ref="J131:AJ131" si="636">J49</f>
        <v>115</v>
      </c>
      <c r="K131" s="300">
        <f t="shared" si="636"/>
        <v>0</v>
      </c>
      <c r="L131" s="300">
        <f t="shared" si="636"/>
        <v>0</v>
      </c>
      <c r="M131" s="300">
        <f t="shared" si="636"/>
        <v>0</v>
      </c>
      <c r="N131" s="300">
        <f t="shared" si="636"/>
        <v>0</v>
      </c>
      <c r="O131" s="300">
        <f t="shared" si="636"/>
        <v>0</v>
      </c>
      <c r="P131" s="300">
        <f t="shared" si="636"/>
        <v>0</v>
      </c>
      <c r="Q131" s="300">
        <f t="shared" si="636"/>
        <v>0</v>
      </c>
      <c r="R131" s="300">
        <f t="shared" si="636"/>
        <v>0</v>
      </c>
      <c r="S131" s="300">
        <f t="shared" si="636"/>
        <v>0</v>
      </c>
      <c r="T131" s="300">
        <f t="shared" si="636"/>
        <v>0</v>
      </c>
      <c r="U131" s="300">
        <f t="shared" si="636"/>
        <v>0</v>
      </c>
      <c r="V131" s="300">
        <f t="shared" si="636"/>
        <v>0</v>
      </c>
      <c r="W131" s="300">
        <f t="shared" si="636"/>
        <v>0</v>
      </c>
      <c r="X131" s="300">
        <f t="shared" si="636"/>
        <v>0</v>
      </c>
      <c r="Y131" s="300">
        <f t="shared" si="636"/>
        <v>0</v>
      </c>
      <c r="Z131" s="300">
        <f t="shared" si="636"/>
        <v>0</v>
      </c>
      <c r="AA131" s="300">
        <f t="shared" si="636"/>
        <v>0</v>
      </c>
      <c r="AB131" s="300">
        <f t="shared" si="636"/>
        <v>0</v>
      </c>
      <c r="AC131" s="300">
        <f t="shared" si="636"/>
        <v>0</v>
      </c>
      <c r="AD131" s="300">
        <f t="shared" si="636"/>
        <v>0</v>
      </c>
      <c r="AE131" s="300">
        <f t="shared" si="636"/>
        <v>0</v>
      </c>
      <c r="AF131" s="300">
        <f t="shared" si="636"/>
        <v>0</v>
      </c>
      <c r="AG131" s="300">
        <f t="shared" si="636"/>
        <v>0</v>
      </c>
      <c r="AH131" s="300">
        <f t="shared" si="636"/>
        <v>0</v>
      </c>
      <c r="AI131" s="300">
        <f t="shared" si="636"/>
        <v>0</v>
      </c>
      <c r="AJ131" s="300">
        <f t="shared" si="636"/>
        <v>0</v>
      </c>
      <c r="AK131" s="299">
        <v>0</v>
      </c>
      <c r="AL131" s="230">
        <f t="shared" si="597"/>
        <v>49</v>
      </c>
      <c r="AM131" s="230">
        <f t="shared" si="598"/>
        <v>115</v>
      </c>
      <c r="AN131" s="230">
        <f t="shared" si="599"/>
        <v>164</v>
      </c>
    </row>
    <row r="132" spans="1:40">
      <c r="A132" s="105" t="s">
        <v>227</v>
      </c>
      <c r="B132" s="105"/>
      <c r="C132" s="105"/>
      <c r="D132" s="232">
        <v>0</v>
      </c>
      <c r="E132" s="232">
        <v>0</v>
      </c>
      <c r="F132" s="300">
        <f>F50+F83</f>
        <v>35</v>
      </c>
      <c r="G132" s="106"/>
      <c r="H132" s="300"/>
      <c r="I132" s="301"/>
      <c r="J132" s="300">
        <f t="shared" ref="J132:AJ132" si="637">J50+J83</f>
        <v>210</v>
      </c>
      <c r="K132" s="300">
        <f t="shared" si="637"/>
        <v>0</v>
      </c>
      <c r="L132" s="300">
        <f t="shared" si="637"/>
        <v>0</v>
      </c>
      <c r="M132" s="300">
        <f t="shared" si="637"/>
        <v>0</v>
      </c>
      <c r="N132" s="300">
        <f t="shared" si="637"/>
        <v>0</v>
      </c>
      <c r="O132" s="300">
        <f t="shared" si="637"/>
        <v>0</v>
      </c>
      <c r="P132" s="300">
        <f t="shared" si="637"/>
        <v>0</v>
      </c>
      <c r="Q132" s="300">
        <f t="shared" si="637"/>
        <v>0</v>
      </c>
      <c r="R132" s="300">
        <f t="shared" si="637"/>
        <v>0</v>
      </c>
      <c r="S132" s="300">
        <f t="shared" si="637"/>
        <v>0</v>
      </c>
      <c r="T132" s="300">
        <f t="shared" si="637"/>
        <v>0</v>
      </c>
      <c r="U132" s="300">
        <f t="shared" si="637"/>
        <v>0</v>
      </c>
      <c r="V132" s="300">
        <f t="shared" si="637"/>
        <v>0</v>
      </c>
      <c r="W132" s="300">
        <f t="shared" si="637"/>
        <v>0</v>
      </c>
      <c r="X132" s="300">
        <f t="shared" si="637"/>
        <v>0</v>
      </c>
      <c r="Y132" s="300">
        <f t="shared" si="637"/>
        <v>0</v>
      </c>
      <c r="Z132" s="300">
        <f t="shared" si="637"/>
        <v>0</v>
      </c>
      <c r="AA132" s="300">
        <f t="shared" si="637"/>
        <v>0</v>
      </c>
      <c r="AB132" s="300">
        <f t="shared" si="637"/>
        <v>0</v>
      </c>
      <c r="AC132" s="300">
        <f t="shared" si="637"/>
        <v>0</v>
      </c>
      <c r="AD132" s="300">
        <f t="shared" si="637"/>
        <v>0</v>
      </c>
      <c r="AE132" s="300">
        <f t="shared" si="637"/>
        <v>0</v>
      </c>
      <c r="AF132" s="300">
        <f t="shared" si="637"/>
        <v>0</v>
      </c>
      <c r="AG132" s="300">
        <f t="shared" si="637"/>
        <v>0</v>
      </c>
      <c r="AH132" s="300">
        <f t="shared" si="637"/>
        <v>0</v>
      </c>
      <c r="AI132" s="300">
        <f t="shared" si="637"/>
        <v>0</v>
      </c>
      <c r="AJ132" s="300">
        <f t="shared" si="637"/>
        <v>0</v>
      </c>
      <c r="AK132" s="299">
        <v>0</v>
      </c>
      <c r="AL132" s="230">
        <f t="shared" si="597"/>
        <v>35</v>
      </c>
      <c r="AM132" s="230">
        <f t="shared" si="598"/>
        <v>210</v>
      </c>
      <c r="AN132" s="230">
        <f t="shared" si="599"/>
        <v>245</v>
      </c>
    </row>
    <row r="133" spans="1:40">
      <c r="A133" s="105" t="s">
        <v>162</v>
      </c>
      <c r="B133" s="105"/>
      <c r="C133" s="105"/>
      <c r="D133" s="232">
        <v>0</v>
      </c>
      <c r="E133" s="232">
        <v>0</v>
      </c>
      <c r="F133" s="300">
        <f>F51</f>
        <v>25</v>
      </c>
      <c r="G133" s="106"/>
      <c r="H133" s="300"/>
      <c r="I133" s="301"/>
      <c r="J133" s="300">
        <f t="shared" ref="J133:AJ133" si="638">J51</f>
        <v>140</v>
      </c>
      <c r="K133" s="300">
        <f t="shared" si="638"/>
        <v>0</v>
      </c>
      <c r="L133" s="300">
        <f t="shared" si="638"/>
        <v>0</v>
      </c>
      <c r="M133" s="300">
        <f t="shared" si="638"/>
        <v>0</v>
      </c>
      <c r="N133" s="300">
        <f t="shared" si="638"/>
        <v>0</v>
      </c>
      <c r="O133" s="300">
        <f t="shared" si="638"/>
        <v>0</v>
      </c>
      <c r="P133" s="300">
        <f t="shared" si="638"/>
        <v>0</v>
      </c>
      <c r="Q133" s="300">
        <f t="shared" si="638"/>
        <v>0</v>
      </c>
      <c r="R133" s="300">
        <f t="shared" si="638"/>
        <v>0</v>
      </c>
      <c r="S133" s="300">
        <f t="shared" si="638"/>
        <v>0</v>
      </c>
      <c r="T133" s="300">
        <f t="shared" si="638"/>
        <v>0</v>
      </c>
      <c r="U133" s="300">
        <f t="shared" si="638"/>
        <v>0</v>
      </c>
      <c r="V133" s="300">
        <f t="shared" si="638"/>
        <v>0</v>
      </c>
      <c r="W133" s="300">
        <f t="shared" si="638"/>
        <v>0</v>
      </c>
      <c r="X133" s="300">
        <f t="shared" si="638"/>
        <v>0</v>
      </c>
      <c r="Y133" s="300">
        <f t="shared" si="638"/>
        <v>0</v>
      </c>
      <c r="Z133" s="300">
        <f t="shared" si="638"/>
        <v>0</v>
      </c>
      <c r="AA133" s="300">
        <f t="shared" si="638"/>
        <v>0</v>
      </c>
      <c r="AB133" s="300">
        <f t="shared" si="638"/>
        <v>0</v>
      </c>
      <c r="AC133" s="300">
        <f t="shared" si="638"/>
        <v>0</v>
      </c>
      <c r="AD133" s="300">
        <f t="shared" si="638"/>
        <v>0</v>
      </c>
      <c r="AE133" s="300">
        <f t="shared" si="638"/>
        <v>0</v>
      </c>
      <c r="AF133" s="300">
        <f t="shared" si="638"/>
        <v>0</v>
      </c>
      <c r="AG133" s="300">
        <f t="shared" si="638"/>
        <v>0</v>
      </c>
      <c r="AH133" s="300">
        <f t="shared" si="638"/>
        <v>0</v>
      </c>
      <c r="AI133" s="300">
        <f t="shared" si="638"/>
        <v>0</v>
      </c>
      <c r="AJ133" s="300">
        <f t="shared" si="638"/>
        <v>0</v>
      </c>
      <c r="AK133" s="299">
        <v>0</v>
      </c>
      <c r="AL133" s="230">
        <f t="shared" si="597"/>
        <v>25</v>
      </c>
      <c r="AM133" s="230">
        <f t="shared" si="598"/>
        <v>140</v>
      </c>
      <c r="AN133" s="230">
        <f t="shared" si="599"/>
        <v>165</v>
      </c>
    </row>
    <row r="134" spans="1:40">
      <c r="A134" s="105" t="s">
        <v>228</v>
      </c>
      <c r="B134" s="105"/>
      <c r="C134" s="105"/>
      <c r="D134" s="232">
        <v>0</v>
      </c>
      <c r="E134" s="232">
        <v>0</v>
      </c>
      <c r="F134" s="300">
        <f>F52</f>
        <v>34</v>
      </c>
      <c r="G134" s="106"/>
      <c r="H134" s="300"/>
      <c r="I134" s="301"/>
      <c r="J134" s="300">
        <f t="shared" ref="J134:AJ134" si="639">J52</f>
        <v>119</v>
      </c>
      <c r="K134" s="300">
        <f t="shared" si="639"/>
        <v>0</v>
      </c>
      <c r="L134" s="300">
        <f t="shared" si="639"/>
        <v>0</v>
      </c>
      <c r="M134" s="300">
        <f t="shared" si="639"/>
        <v>0</v>
      </c>
      <c r="N134" s="300">
        <f t="shared" si="639"/>
        <v>23</v>
      </c>
      <c r="O134" s="300">
        <f t="shared" si="639"/>
        <v>0</v>
      </c>
      <c r="P134" s="300">
        <f t="shared" si="639"/>
        <v>0</v>
      </c>
      <c r="Q134" s="300">
        <f t="shared" si="639"/>
        <v>0</v>
      </c>
      <c r="R134" s="300">
        <f t="shared" si="639"/>
        <v>0</v>
      </c>
      <c r="S134" s="300">
        <f t="shared" si="639"/>
        <v>0</v>
      </c>
      <c r="T134" s="300">
        <f t="shared" si="639"/>
        <v>0</v>
      </c>
      <c r="U134" s="300">
        <f t="shared" si="639"/>
        <v>0</v>
      </c>
      <c r="V134" s="300">
        <f t="shared" si="639"/>
        <v>0</v>
      </c>
      <c r="W134" s="300">
        <f t="shared" si="639"/>
        <v>0</v>
      </c>
      <c r="X134" s="300">
        <f t="shared" si="639"/>
        <v>0</v>
      </c>
      <c r="Y134" s="300">
        <f t="shared" si="639"/>
        <v>0</v>
      </c>
      <c r="Z134" s="300">
        <f t="shared" si="639"/>
        <v>0</v>
      </c>
      <c r="AA134" s="300">
        <f t="shared" si="639"/>
        <v>0</v>
      </c>
      <c r="AB134" s="300">
        <f t="shared" si="639"/>
        <v>0</v>
      </c>
      <c r="AC134" s="300">
        <f t="shared" si="639"/>
        <v>0</v>
      </c>
      <c r="AD134" s="300">
        <f t="shared" si="639"/>
        <v>0</v>
      </c>
      <c r="AE134" s="300">
        <f t="shared" si="639"/>
        <v>0</v>
      </c>
      <c r="AF134" s="300">
        <f t="shared" si="639"/>
        <v>0</v>
      </c>
      <c r="AG134" s="300">
        <f t="shared" si="639"/>
        <v>0</v>
      </c>
      <c r="AH134" s="300">
        <f t="shared" si="639"/>
        <v>0</v>
      </c>
      <c r="AI134" s="300">
        <f t="shared" si="639"/>
        <v>0</v>
      </c>
      <c r="AJ134" s="300">
        <f t="shared" si="639"/>
        <v>0</v>
      </c>
      <c r="AK134" s="299">
        <v>0</v>
      </c>
      <c r="AL134" s="230">
        <f t="shared" si="597"/>
        <v>34</v>
      </c>
      <c r="AM134" s="230">
        <f t="shared" si="598"/>
        <v>142</v>
      </c>
      <c r="AN134" s="230">
        <f t="shared" si="599"/>
        <v>176</v>
      </c>
    </row>
    <row r="135" spans="1:40">
      <c r="A135" s="105" t="s">
        <v>164</v>
      </c>
      <c r="B135" s="105"/>
      <c r="C135" s="105"/>
      <c r="D135" s="232">
        <v>0</v>
      </c>
      <c r="E135" s="232">
        <v>0</v>
      </c>
      <c r="F135" s="300">
        <f>F53</f>
        <v>25</v>
      </c>
      <c r="G135" s="106"/>
      <c r="H135" s="300"/>
      <c r="I135" s="301"/>
      <c r="J135" s="300">
        <f t="shared" ref="J135:AJ135" si="640">J53</f>
        <v>122</v>
      </c>
      <c r="K135" s="300">
        <f t="shared" si="640"/>
        <v>0</v>
      </c>
      <c r="L135" s="300">
        <f t="shared" si="640"/>
        <v>0</v>
      </c>
      <c r="M135" s="300">
        <f t="shared" si="640"/>
        <v>0</v>
      </c>
      <c r="N135" s="300">
        <f t="shared" si="640"/>
        <v>0</v>
      </c>
      <c r="O135" s="300">
        <f t="shared" si="640"/>
        <v>0</v>
      </c>
      <c r="P135" s="300">
        <f t="shared" si="640"/>
        <v>0</v>
      </c>
      <c r="Q135" s="300">
        <f t="shared" si="640"/>
        <v>0</v>
      </c>
      <c r="R135" s="300">
        <f t="shared" si="640"/>
        <v>0</v>
      </c>
      <c r="S135" s="300">
        <f t="shared" si="640"/>
        <v>0</v>
      </c>
      <c r="T135" s="300">
        <f t="shared" si="640"/>
        <v>0</v>
      </c>
      <c r="U135" s="300">
        <f t="shared" si="640"/>
        <v>0</v>
      </c>
      <c r="V135" s="300">
        <f t="shared" si="640"/>
        <v>0</v>
      </c>
      <c r="W135" s="300">
        <f t="shared" si="640"/>
        <v>0</v>
      </c>
      <c r="X135" s="300">
        <f t="shared" si="640"/>
        <v>0</v>
      </c>
      <c r="Y135" s="300">
        <f t="shared" si="640"/>
        <v>0</v>
      </c>
      <c r="Z135" s="300">
        <f t="shared" si="640"/>
        <v>0</v>
      </c>
      <c r="AA135" s="300">
        <f t="shared" si="640"/>
        <v>0</v>
      </c>
      <c r="AB135" s="300">
        <f t="shared" si="640"/>
        <v>0</v>
      </c>
      <c r="AC135" s="300">
        <f t="shared" si="640"/>
        <v>0</v>
      </c>
      <c r="AD135" s="300">
        <f t="shared" si="640"/>
        <v>0</v>
      </c>
      <c r="AE135" s="300">
        <f t="shared" si="640"/>
        <v>0</v>
      </c>
      <c r="AF135" s="300">
        <f t="shared" si="640"/>
        <v>0</v>
      </c>
      <c r="AG135" s="300">
        <f t="shared" si="640"/>
        <v>0</v>
      </c>
      <c r="AH135" s="300">
        <f t="shared" si="640"/>
        <v>0</v>
      </c>
      <c r="AI135" s="300">
        <f t="shared" si="640"/>
        <v>0</v>
      </c>
      <c r="AJ135" s="300">
        <f t="shared" si="640"/>
        <v>0</v>
      </c>
      <c r="AK135" s="299">
        <v>0</v>
      </c>
      <c r="AL135" s="230">
        <f t="shared" si="597"/>
        <v>25</v>
      </c>
      <c r="AM135" s="230">
        <f t="shared" si="598"/>
        <v>122</v>
      </c>
      <c r="AN135" s="230">
        <f t="shared" si="599"/>
        <v>147</v>
      </c>
    </row>
    <row r="136" spans="1:40" ht="31.5">
      <c r="A136" s="105" t="s">
        <v>229</v>
      </c>
      <c r="B136" s="105"/>
      <c r="C136" s="105"/>
      <c r="D136" s="232">
        <v>0</v>
      </c>
      <c r="E136" s="232">
        <v>0</v>
      </c>
      <c r="F136" s="300">
        <f>F54+F84</f>
        <v>25</v>
      </c>
      <c r="G136" s="106"/>
      <c r="H136" s="300"/>
      <c r="I136" s="301"/>
      <c r="J136" s="300">
        <f t="shared" ref="J136:AJ136" si="641">J54+J84</f>
        <v>254</v>
      </c>
      <c r="K136" s="300">
        <f t="shared" si="641"/>
        <v>0</v>
      </c>
      <c r="L136" s="300">
        <f t="shared" si="641"/>
        <v>0</v>
      </c>
      <c r="M136" s="300">
        <f t="shared" si="641"/>
        <v>0</v>
      </c>
      <c r="N136" s="300">
        <f t="shared" si="641"/>
        <v>0</v>
      </c>
      <c r="O136" s="300">
        <f t="shared" si="641"/>
        <v>0</v>
      </c>
      <c r="P136" s="300">
        <f t="shared" si="641"/>
        <v>0</v>
      </c>
      <c r="Q136" s="300">
        <f t="shared" si="641"/>
        <v>0</v>
      </c>
      <c r="R136" s="300">
        <f t="shared" si="641"/>
        <v>0</v>
      </c>
      <c r="S136" s="300">
        <f t="shared" si="641"/>
        <v>43</v>
      </c>
      <c r="T136" s="300">
        <f t="shared" si="641"/>
        <v>0</v>
      </c>
      <c r="U136" s="300">
        <f t="shared" si="641"/>
        <v>0</v>
      </c>
      <c r="V136" s="300">
        <f t="shared" si="641"/>
        <v>0</v>
      </c>
      <c r="W136" s="300">
        <f t="shared" si="641"/>
        <v>0</v>
      </c>
      <c r="X136" s="300">
        <f t="shared" si="641"/>
        <v>0</v>
      </c>
      <c r="Y136" s="300">
        <f t="shared" si="641"/>
        <v>0</v>
      </c>
      <c r="Z136" s="300">
        <f t="shared" si="641"/>
        <v>0</v>
      </c>
      <c r="AA136" s="300">
        <f t="shared" si="641"/>
        <v>0</v>
      </c>
      <c r="AB136" s="300">
        <f t="shared" si="641"/>
        <v>0</v>
      </c>
      <c r="AC136" s="300">
        <f t="shared" si="641"/>
        <v>0</v>
      </c>
      <c r="AD136" s="300">
        <f t="shared" si="641"/>
        <v>0</v>
      </c>
      <c r="AE136" s="300">
        <f t="shared" si="641"/>
        <v>0</v>
      </c>
      <c r="AF136" s="300">
        <f t="shared" si="641"/>
        <v>0</v>
      </c>
      <c r="AG136" s="300">
        <f t="shared" si="641"/>
        <v>0</v>
      </c>
      <c r="AH136" s="300">
        <f t="shared" si="641"/>
        <v>0</v>
      </c>
      <c r="AI136" s="300">
        <f t="shared" si="641"/>
        <v>0</v>
      </c>
      <c r="AJ136" s="300">
        <f t="shared" si="641"/>
        <v>0</v>
      </c>
      <c r="AK136" s="299">
        <v>0</v>
      </c>
      <c r="AL136" s="230">
        <f t="shared" si="597"/>
        <v>25</v>
      </c>
      <c r="AM136" s="230">
        <f t="shared" si="598"/>
        <v>297</v>
      </c>
      <c r="AN136" s="230">
        <f t="shared" si="599"/>
        <v>322</v>
      </c>
    </row>
    <row r="137" spans="1:40">
      <c r="A137" s="105" t="s">
        <v>175</v>
      </c>
      <c r="B137" s="105"/>
      <c r="C137" s="105"/>
      <c r="D137" s="232">
        <v>0</v>
      </c>
      <c r="E137" s="232">
        <v>0</v>
      </c>
      <c r="F137" s="300">
        <f t="shared" ref="F137:F142" si="642">F55</f>
        <v>21</v>
      </c>
      <c r="G137" s="106"/>
      <c r="H137" s="300"/>
      <c r="I137" s="301"/>
      <c r="J137" s="300">
        <f t="shared" ref="J137:AJ137" si="643">J55</f>
        <v>0</v>
      </c>
      <c r="K137" s="300">
        <f t="shared" si="643"/>
        <v>0</v>
      </c>
      <c r="L137" s="300">
        <f t="shared" si="643"/>
        <v>0</v>
      </c>
      <c r="M137" s="300">
        <f t="shared" si="643"/>
        <v>58</v>
      </c>
      <c r="N137" s="300">
        <f t="shared" si="643"/>
        <v>0</v>
      </c>
      <c r="O137" s="300">
        <f t="shared" si="643"/>
        <v>0</v>
      </c>
      <c r="P137" s="300">
        <f t="shared" si="643"/>
        <v>0</v>
      </c>
      <c r="Q137" s="300">
        <f t="shared" si="643"/>
        <v>0</v>
      </c>
      <c r="R137" s="300">
        <f t="shared" si="643"/>
        <v>0</v>
      </c>
      <c r="S137" s="300">
        <f t="shared" si="643"/>
        <v>0</v>
      </c>
      <c r="T137" s="300">
        <f t="shared" si="643"/>
        <v>0</v>
      </c>
      <c r="U137" s="300">
        <f t="shared" si="643"/>
        <v>0</v>
      </c>
      <c r="V137" s="300">
        <f t="shared" si="643"/>
        <v>0</v>
      </c>
      <c r="W137" s="300">
        <f t="shared" si="643"/>
        <v>0</v>
      </c>
      <c r="X137" s="300">
        <f t="shared" si="643"/>
        <v>0</v>
      </c>
      <c r="Y137" s="300">
        <f t="shared" si="643"/>
        <v>0</v>
      </c>
      <c r="Z137" s="300">
        <f t="shared" si="643"/>
        <v>0</v>
      </c>
      <c r="AA137" s="300">
        <f t="shared" si="643"/>
        <v>0</v>
      </c>
      <c r="AB137" s="300">
        <f t="shared" si="643"/>
        <v>0</v>
      </c>
      <c r="AC137" s="300">
        <f t="shared" si="643"/>
        <v>0</v>
      </c>
      <c r="AD137" s="300">
        <f t="shared" si="643"/>
        <v>0</v>
      </c>
      <c r="AE137" s="300">
        <f t="shared" si="643"/>
        <v>0</v>
      </c>
      <c r="AF137" s="300">
        <f t="shared" si="643"/>
        <v>0</v>
      </c>
      <c r="AG137" s="300">
        <f t="shared" si="643"/>
        <v>0</v>
      </c>
      <c r="AH137" s="300">
        <f t="shared" si="643"/>
        <v>0</v>
      </c>
      <c r="AI137" s="300">
        <f t="shared" si="643"/>
        <v>0</v>
      </c>
      <c r="AJ137" s="300">
        <f t="shared" si="643"/>
        <v>0</v>
      </c>
      <c r="AK137" s="299">
        <v>0</v>
      </c>
      <c r="AL137" s="230">
        <f t="shared" si="597"/>
        <v>21</v>
      </c>
      <c r="AM137" s="230">
        <f t="shared" si="598"/>
        <v>58</v>
      </c>
      <c r="AN137" s="230">
        <f t="shared" si="599"/>
        <v>79</v>
      </c>
    </row>
    <row r="138" spans="1:40">
      <c r="A138" s="105" t="s">
        <v>166</v>
      </c>
      <c r="B138" s="105"/>
      <c r="C138" s="105"/>
      <c r="D138" s="232">
        <v>0</v>
      </c>
      <c r="E138" s="232">
        <v>0</v>
      </c>
      <c r="F138" s="300">
        <f t="shared" si="642"/>
        <v>25</v>
      </c>
      <c r="G138" s="106"/>
      <c r="H138" s="300"/>
      <c r="I138" s="301"/>
      <c r="J138" s="300">
        <f t="shared" ref="J138:AJ138" si="644">J56</f>
        <v>247</v>
      </c>
      <c r="K138" s="300">
        <f t="shared" si="644"/>
        <v>0</v>
      </c>
      <c r="L138" s="300">
        <f t="shared" si="644"/>
        <v>0</v>
      </c>
      <c r="M138" s="300">
        <f t="shared" si="644"/>
        <v>0</v>
      </c>
      <c r="N138" s="300">
        <f t="shared" si="644"/>
        <v>0</v>
      </c>
      <c r="O138" s="300">
        <f t="shared" si="644"/>
        <v>0</v>
      </c>
      <c r="P138" s="300">
        <f t="shared" si="644"/>
        <v>0</v>
      </c>
      <c r="Q138" s="300">
        <f t="shared" si="644"/>
        <v>0</v>
      </c>
      <c r="R138" s="300">
        <f t="shared" si="644"/>
        <v>0</v>
      </c>
      <c r="S138" s="300">
        <f t="shared" si="644"/>
        <v>38</v>
      </c>
      <c r="T138" s="300">
        <f t="shared" si="644"/>
        <v>0</v>
      </c>
      <c r="U138" s="300">
        <f t="shared" si="644"/>
        <v>0</v>
      </c>
      <c r="V138" s="300">
        <f t="shared" si="644"/>
        <v>0</v>
      </c>
      <c r="W138" s="300">
        <f t="shared" si="644"/>
        <v>0</v>
      </c>
      <c r="X138" s="300">
        <f t="shared" si="644"/>
        <v>0</v>
      </c>
      <c r="Y138" s="300">
        <f t="shared" si="644"/>
        <v>0</v>
      </c>
      <c r="Z138" s="300">
        <f t="shared" si="644"/>
        <v>0</v>
      </c>
      <c r="AA138" s="300">
        <f t="shared" si="644"/>
        <v>0</v>
      </c>
      <c r="AB138" s="300">
        <f t="shared" si="644"/>
        <v>0</v>
      </c>
      <c r="AC138" s="300">
        <f t="shared" si="644"/>
        <v>0</v>
      </c>
      <c r="AD138" s="300">
        <f t="shared" si="644"/>
        <v>0</v>
      </c>
      <c r="AE138" s="300">
        <f t="shared" si="644"/>
        <v>0</v>
      </c>
      <c r="AF138" s="300">
        <f t="shared" si="644"/>
        <v>0</v>
      </c>
      <c r="AG138" s="300">
        <f t="shared" si="644"/>
        <v>0</v>
      </c>
      <c r="AH138" s="300">
        <f t="shared" si="644"/>
        <v>0</v>
      </c>
      <c r="AI138" s="300">
        <f t="shared" si="644"/>
        <v>0</v>
      </c>
      <c r="AJ138" s="300">
        <f t="shared" si="644"/>
        <v>0</v>
      </c>
      <c r="AK138" s="299">
        <v>0</v>
      </c>
      <c r="AL138" s="230">
        <f t="shared" si="597"/>
        <v>25</v>
      </c>
      <c r="AM138" s="230">
        <f t="shared" si="598"/>
        <v>285</v>
      </c>
      <c r="AN138" s="230">
        <f t="shared" si="599"/>
        <v>310</v>
      </c>
    </row>
    <row r="139" spans="1:40">
      <c r="A139" s="105" t="s">
        <v>167</v>
      </c>
      <c r="B139" s="105"/>
      <c r="C139" s="105"/>
      <c r="D139" s="232">
        <v>0</v>
      </c>
      <c r="E139" s="232">
        <v>0</v>
      </c>
      <c r="F139" s="300">
        <f t="shared" si="642"/>
        <v>40</v>
      </c>
      <c r="G139" s="106"/>
      <c r="H139" s="300"/>
      <c r="I139" s="301"/>
      <c r="J139" s="300">
        <f t="shared" ref="J139:AJ139" si="645">J57</f>
        <v>248</v>
      </c>
      <c r="K139" s="300">
        <f t="shared" si="645"/>
        <v>0</v>
      </c>
      <c r="L139" s="300">
        <f t="shared" si="645"/>
        <v>0</v>
      </c>
      <c r="M139" s="300">
        <f t="shared" si="645"/>
        <v>0</v>
      </c>
      <c r="N139" s="300">
        <f t="shared" si="645"/>
        <v>0</v>
      </c>
      <c r="O139" s="300">
        <f t="shared" si="645"/>
        <v>0</v>
      </c>
      <c r="P139" s="300">
        <f t="shared" si="645"/>
        <v>0</v>
      </c>
      <c r="Q139" s="300">
        <f t="shared" si="645"/>
        <v>0</v>
      </c>
      <c r="R139" s="300">
        <f t="shared" si="645"/>
        <v>0</v>
      </c>
      <c r="S139" s="300">
        <f t="shared" si="645"/>
        <v>0</v>
      </c>
      <c r="T139" s="300">
        <f t="shared" si="645"/>
        <v>0</v>
      </c>
      <c r="U139" s="300">
        <f t="shared" si="645"/>
        <v>0</v>
      </c>
      <c r="V139" s="300">
        <f t="shared" si="645"/>
        <v>0</v>
      </c>
      <c r="W139" s="300">
        <f t="shared" si="645"/>
        <v>0</v>
      </c>
      <c r="X139" s="300">
        <f t="shared" si="645"/>
        <v>0</v>
      </c>
      <c r="Y139" s="300">
        <f t="shared" si="645"/>
        <v>0</v>
      </c>
      <c r="Z139" s="300">
        <f t="shared" si="645"/>
        <v>0</v>
      </c>
      <c r="AA139" s="300">
        <f t="shared" si="645"/>
        <v>0</v>
      </c>
      <c r="AB139" s="300">
        <f t="shared" si="645"/>
        <v>0</v>
      </c>
      <c r="AC139" s="300">
        <f t="shared" si="645"/>
        <v>0</v>
      </c>
      <c r="AD139" s="300">
        <f t="shared" si="645"/>
        <v>0</v>
      </c>
      <c r="AE139" s="300">
        <f t="shared" si="645"/>
        <v>0</v>
      </c>
      <c r="AF139" s="300">
        <f t="shared" si="645"/>
        <v>0</v>
      </c>
      <c r="AG139" s="300">
        <f t="shared" si="645"/>
        <v>0</v>
      </c>
      <c r="AH139" s="300">
        <f t="shared" si="645"/>
        <v>0</v>
      </c>
      <c r="AI139" s="300">
        <f t="shared" si="645"/>
        <v>0</v>
      </c>
      <c r="AJ139" s="300">
        <f t="shared" si="645"/>
        <v>19</v>
      </c>
      <c r="AK139" s="299">
        <v>0</v>
      </c>
      <c r="AL139" s="230">
        <f t="shared" si="597"/>
        <v>40</v>
      </c>
      <c r="AM139" s="230">
        <f t="shared" si="598"/>
        <v>267</v>
      </c>
      <c r="AN139" s="230">
        <f t="shared" si="599"/>
        <v>307</v>
      </c>
    </row>
    <row r="140" spans="1:40">
      <c r="A140" s="105" t="s">
        <v>168</v>
      </c>
      <c r="B140" s="105"/>
      <c r="C140" s="105"/>
      <c r="D140" s="232">
        <v>0</v>
      </c>
      <c r="E140" s="232">
        <v>0</v>
      </c>
      <c r="F140" s="300">
        <f t="shared" si="642"/>
        <v>24</v>
      </c>
      <c r="G140" s="106"/>
      <c r="H140" s="300"/>
      <c r="I140" s="301"/>
      <c r="J140" s="300">
        <f t="shared" ref="J140:AJ140" si="646">J58</f>
        <v>144</v>
      </c>
      <c r="K140" s="300">
        <f t="shared" si="646"/>
        <v>0</v>
      </c>
      <c r="L140" s="300">
        <f t="shared" si="646"/>
        <v>0</v>
      </c>
      <c r="M140" s="300">
        <f t="shared" si="646"/>
        <v>0</v>
      </c>
      <c r="N140" s="300">
        <f t="shared" si="646"/>
        <v>0</v>
      </c>
      <c r="O140" s="300">
        <f t="shared" si="646"/>
        <v>0</v>
      </c>
      <c r="P140" s="300">
        <f t="shared" si="646"/>
        <v>0</v>
      </c>
      <c r="Q140" s="300">
        <f t="shared" si="646"/>
        <v>0</v>
      </c>
      <c r="R140" s="300">
        <f t="shared" si="646"/>
        <v>0</v>
      </c>
      <c r="S140" s="300">
        <f t="shared" si="646"/>
        <v>0</v>
      </c>
      <c r="T140" s="300">
        <f t="shared" si="646"/>
        <v>0</v>
      </c>
      <c r="U140" s="300">
        <f t="shared" si="646"/>
        <v>0</v>
      </c>
      <c r="V140" s="300">
        <f t="shared" si="646"/>
        <v>0</v>
      </c>
      <c r="W140" s="300">
        <f t="shared" si="646"/>
        <v>0</v>
      </c>
      <c r="X140" s="300">
        <f t="shared" si="646"/>
        <v>0</v>
      </c>
      <c r="Y140" s="300">
        <f t="shared" si="646"/>
        <v>0</v>
      </c>
      <c r="Z140" s="300">
        <f t="shared" si="646"/>
        <v>0</v>
      </c>
      <c r="AA140" s="300">
        <f t="shared" si="646"/>
        <v>0</v>
      </c>
      <c r="AB140" s="300">
        <f t="shared" si="646"/>
        <v>0</v>
      </c>
      <c r="AC140" s="300">
        <f t="shared" si="646"/>
        <v>0</v>
      </c>
      <c r="AD140" s="300">
        <f t="shared" si="646"/>
        <v>0</v>
      </c>
      <c r="AE140" s="300">
        <f t="shared" si="646"/>
        <v>0</v>
      </c>
      <c r="AF140" s="300">
        <f t="shared" si="646"/>
        <v>0</v>
      </c>
      <c r="AG140" s="300">
        <f t="shared" si="646"/>
        <v>0</v>
      </c>
      <c r="AH140" s="300">
        <f t="shared" si="646"/>
        <v>0</v>
      </c>
      <c r="AI140" s="300">
        <f t="shared" si="646"/>
        <v>0</v>
      </c>
      <c r="AJ140" s="300">
        <f t="shared" si="646"/>
        <v>0</v>
      </c>
      <c r="AK140" s="299">
        <v>0</v>
      </c>
      <c r="AL140" s="230">
        <f t="shared" si="597"/>
        <v>24</v>
      </c>
      <c r="AM140" s="230">
        <f t="shared" si="598"/>
        <v>144</v>
      </c>
      <c r="AN140" s="230">
        <f t="shared" si="599"/>
        <v>168</v>
      </c>
    </row>
    <row r="141" spans="1:40">
      <c r="A141" s="105" t="s">
        <v>230</v>
      </c>
      <c r="B141" s="105"/>
      <c r="C141" s="105"/>
      <c r="D141" s="232">
        <v>0</v>
      </c>
      <c r="E141" s="232">
        <v>0</v>
      </c>
      <c r="F141" s="300">
        <f t="shared" si="642"/>
        <v>25</v>
      </c>
      <c r="G141" s="106"/>
      <c r="H141" s="300"/>
      <c r="I141" s="301"/>
      <c r="J141" s="300">
        <f t="shared" ref="J141:AJ141" si="647">J59</f>
        <v>211</v>
      </c>
      <c r="K141" s="300">
        <f t="shared" si="647"/>
        <v>0</v>
      </c>
      <c r="L141" s="300">
        <f t="shared" si="647"/>
        <v>0</v>
      </c>
      <c r="M141" s="300">
        <f t="shared" si="647"/>
        <v>0</v>
      </c>
      <c r="N141" s="300">
        <f t="shared" si="647"/>
        <v>0</v>
      </c>
      <c r="O141" s="300">
        <f t="shared" si="647"/>
        <v>0</v>
      </c>
      <c r="P141" s="300">
        <f t="shared" si="647"/>
        <v>0</v>
      </c>
      <c r="Q141" s="300">
        <f t="shared" si="647"/>
        <v>0</v>
      </c>
      <c r="R141" s="300">
        <f t="shared" si="647"/>
        <v>0</v>
      </c>
      <c r="S141" s="300">
        <f t="shared" si="647"/>
        <v>45</v>
      </c>
      <c r="T141" s="300">
        <f t="shared" si="647"/>
        <v>0</v>
      </c>
      <c r="U141" s="300">
        <f t="shared" si="647"/>
        <v>0</v>
      </c>
      <c r="V141" s="300">
        <f t="shared" si="647"/>
        <v>0</v>
      </c>
      <c r="W141" s="300">
        <f t="shared" si="647"/>
        <v>0</v>
      </c>
      <c r="X141" s="300">
        <f t="shared" si="647"/>
        <v>0</v>
      </c>
      <c r="Y141" s="300">
        <f t="shared" si="647"/>
        <v>0</v>
      </c>
      <c r="Z141" s="300">
        <f t="shared" si="647"/>
        <v>0</v>
      </c>
      <c r="AA141" s="300">
        <f t="shared" si="647"/>
        <v>0</v>
      </c>
      <c r="AB141" s="300">
        <f t="shared" si="647"/>
        <v>0</v>
      </c>
      <c r="AC141" s="300">
        <f t="shared" si="647"/>
        <v>0</v>
      </c>
      <c r="AD141" s="300">
        <f t="shared" si="647"/>
        <v>0</v>
      </c>
      <c r="AE141" s="300">
        <f t="shared" si="647"/>
        <v>0</v>
      </c>
      <c r="AF141" s="300">
        <f t="shared" si="647"/>
        <v>0</v>
      </c>
      <c r="AG141" s="300">
        <f t="shared" si="647"/>
        <v>0</v>
      </c>
      <c r="AH141" s="300">
        <f t="shared" si="647"/>
        <v>0</v>
      </c>
      <c r="AI141" s="300">
        <f t="shared" si="647"/>
        <v>0</v>
      </c>
      <c r="AJ141" s="300">
        <f t="shared" si="647"/>
        <v>0</v>
      </c>
      <c r="AK141" s="299">
        <v>0</v>
      </c>
      <c r="AL141" s="230">
        <f t="shared" si="597"/>
        <v>25</v>
      </c>
      <c r="AM141" s="230">
        <f t="shared" si="598"/>
        <v>256</v>
      </c>
      <c r="AN141" s="230">
        <f t="shared" si="599"/>
        <v>281</v>
      </c>
    </row>
    <row r="142" spans="1:40">
      <c r="A142" s="105" t="s">
        <v>170</v>
      </c>
      <c r="B142" s="105"/>
      <c r="C142" s="105"/>
      <c r="D142" s="232">
        <v>0</v>
      </c>
      <c r="E142" s="232">
        <v>0</v>
      </c>
      <c r="F142" s="300">
        <f t="shared" si="642"/>
        <v>9</v>
      </c>
      <c r="G142" s="106"/>
      <c r="H142" s="300"/>
      <c r="I142" s="301"/>
      <c r="J142" s="300">
        <f t="shared" ref="J142:AJ142" si="648">J60</f>
        <v>143</v>
      </c>
      <c r="K142" s="300">
        <f t="shared" si="648"/>
        <v>0</v>
      </c>
      <c r="L142" s="300">
        <f t="shared" si="648"/>
        <v>0</v>
      </c>
      <c r="M142" s="300">
        <f t="shared" si="648"/>
        <v>0</v>
      </c>
      <c r="N142" s="300">
        <f t="shared" si="648"/>
        <v>0</v>
      </c>
      <c r="O142" s="300">
        <f t="shared" si="648"/>
        <v>0</v>
      </c>
      <c r="P142" s="300">
        <f t="shared" si="648"/>
        <v>0</v>
      </c>
      <c r="Q142" s="300">
        <f t="shared" si="648"/>
        <v>0</v>
      </c>
      <c r="R142" s="300">
        <f t="shared" si="648"/>
        <v>0</v>
      </c>
      <c r="S142" s="300">
        <f t="shared" si="648"/>
        <v>0</v>
      </c>
      <c r="T142" s="300">
        <f t="shared" si="648"/>
        <v>0</v>
      </c>
      <c r="U142" s="300">
        <f t="shared" si="648"/>
        <v>0</v>
      </c>
      <c r="V142" s="300">
        <f t="shared" si="648"/>
        <v>0</v>
      </c>
      <c r="W142" s="300">
        <f t="shared" si="648"/>
        <v>0</v>
      </c>
      <c r="X142" s="300">
        <f t="shared" si="648"/>
        <v>0</v>
      </c>
      <c r="Y142" s="300">
        <f t="shared" si="648"/>
        <v>0</v>
      </c>
      <c r="Z142" s="300">
        <f t="shared" si="648"/>
        <v>0</v>
      </c>
      <c r="AA142" s="300">
        <f t="shared" si="648"/>
        <v>0</v>
      </c>
      <c r="AB142" s="300">
        <f t="shared" si="648"/>
        <v>0</v>
      </c>
      <c r="AC142" s="300">
        <f t="shared" si="648"/>
        <v>0</v>
      </c>
      <c r="AD142" s="300">
        <f t="shared" si="648"/>
        <v>0</v>
      </c>
      <c r="AE142" s="300">
        <f t="shared" si="648"/>
        <v>0</v>
      </c>
      <c r="AF142" s="300">
        <f t="shared" si="648"/>
        <v>0</v>
      </c>
      <c r="AG142" s="300">
        <f t="shared" si="648"/>
        <v>0</v>
      </c>
      <c r="AH142" s="300">
        <f t="shared" si="648"/>
        <v>0</v>
      </c>
      <c r="AI142" s="300">
        <f t="shared" si="648"/>
        <v>0</v>
      </c>
      <c r="AJ142" s="300">
        <f t="shared" si="648"/>
        <v>0</v>
      </c>
      <c r="AK142" s="299">
        <v>0</v>
      </c>
      <c r="AL142" s="230">
        <f t="shared" si="597"/>
        <v>9</v>
      </c>
      <c r="AM142" s="230">
        <f t="shared" si="598"/>
        <v>143</v>
      </c>
      <c r="AN142" s="230">
        <f t="shared" si="599"/>
        <v>152</v>
      </c>
    </row>
    <row r="143" spans="1:40">
      <c r="A143" s="105" t="s">
        <v>231</v>
      </c>
      <c r="B143" s="105"/>
      <c r="C143" s="105"/>
      <c r="D143" s="232">
        <v>0</v>
      </c>
      <c r="E143" s="232">
        <v>0</v>
      </c>
      <c r="F143" s="300">
        <f>F61+F85</f>
        <v>58</v>
      </c>
      <c r="G143" s="106"/>
      <c r="H143" s="300"/>
      <c r="I143" s="301"/>
      <c r="J143" s="300">
        <f t="shared" ref="J143:AJ143" si="649">J61+J85</f>
        <v>297</v>
      </c>
      <c r="K143" s="300">
        <f t="shared" si="649"/>
        <v>0</v>
      </c>
      <c r="L143" s="300">
        <f t="shared" si="649"/>
        <v>0</v>
      </c>
      <c r="M143" s="300">
        <f t="shared" si="649"/>
        <v>0</v>
      </c>
      <c r="N143" s="300">
        <f t="shared" si="649"/>
        <v>0</v>
      </c>
      <c r="O143" s="300">
        <f t="shared" si="649"/>
        <v>0</v>
      </c>
      <c r="P143" s="300">
        <f t="shared" si="649"/>
        <v>0</v>
      </c>
      <c r="Q143" s="300">
        <f t="shared" si="649"/>
        <v>0</v>
      </c>
      <c r="R143" s="300">
        <f t="shared" si="649"/>
        <v>0</v>
      </c>
      <c r="S143" s="300">
        <f t="shared" si="649"/>
        <v>0</v>
      </c>
      <c r="T143" s="300">
        <f t="shared" si="649"/>
        <v>0</v>
      </c>
      <c r="U143" s="300">
        <f t="shared" si="649"/>
        <v>0</v>
      </c>
      <c r="V143" s="300">
        <f t="shared" si="649"/>
        <v>0</v>
      </c>
      <c r="W143" s="300">
        <f t="shared" si="649"/>
        <v>0</v>
      </c>
      <c r="X143" s="300">
        <f t="shared" si="649"/>
        <v>0</v>
      </c>
      <c r="Y143" s="300">
        <f t="shared" si="649"/>
        <v>0</v>
      </c>
      <c r="Z143" s="300">
        <f t="shared" si="649"/>
        <v>0</v>
      </c>
      <c r="AA143" s="300">
        <f t="shared" si="649"/>
        <v>0</v>
      </c>
      <c r="AB143" s="300">
        <f t="shared" si="649"/>
        <v>0</v>
      </c>
      <c r="AC143" s="300">
        <f t="shared" si="649"/>
        <v>0</v>
      </c>
      <c r="AD143" s="300">
        <f t="shared" si="649"/>
        <v>0</v>
      </c>
      <c r="AE143" s="300">
        <f t="shared" si="649"/>
        <v>0</v>
      </c>
      <c r="AF143" s="300">
        <f t="shared" si="649"/>
        <v>0</v>
      </c>
      <c r="AG143" s="300">
        <f t="shared" si="649"/>
        <v>0</v>
      </c>
      <c r="AH143" s="300">
        <f t="shared" si="649"/>
        <v>0</v>
      </c>
      <c r="AI143" s="300">
        <f t="shared" si="649"/>
        <v>0</v>
      </c>
      <c r="AJ143" s="300">
        <f t="shared" si="649"/>
        <v>0</v>
      </c>
      <c r="AK143" s="299">
        <v>0</v>
      </c>
      <c r="AL143" s="230">
        <f t="shared" si="597"/>
        <v>58</v>
      </c>
      <c r="AM143" s="230">
        <f t="shared" si="598"/>
        <v>297</v>
      </c>
      <c r="AN143" s="230">
        <f t="shared" si="599"/>
        <v>355</v>
      </c>
    </row>
    <row r="144" spans="1:40">
      <c r="A144" s="105" t="s">
        <v>172</v>
      </c>
      <c r="B144" s="105"/>
      <c r="C144" s="105"/>
      <c r="D144" s="232">
        <v>0</v>
      </c>
      <c r="E144" s="232">
        <v>0</v>
      </c>
      <c r="F144" s="300">
        <f>F62+F86</f>
        <v>58</v>
      </c>
      <c r="G144" s="106"/>
      <c r="H144" s="300"/>
      <c r="I144" s="301"/>
      <c r="J144" s="300">
        <f t="shared" ref="J144:AJ144" si="650">J62+J86</f>
        <v>242</v>
      </c>
      <c r="K144" s="300">
        <f t="shared" si="650"/>
        <v>0</v>
      </c>
      <c r="L144" s="300">
        <f t="shared" si="650"/>
        <v>0</v>
      </c>
      <c r="M144" s="300">
        <f t="shared" si="650"/>
        <v>0</v>
      </c>
      <c r="N144" s="300">
        <f t="shared" si="650"/>
        <v>0</v>
      </c>
      <c r="O144" s="300">
        <f t="shared" si="650"/>
        <v>0</v>
      </c>
      <c r="P144" s="300">
        <f t="shared" si="650"/>
        <v>0</v>
      </c>
      <c r="Q144" s="300">
        <f t="shared" si="650"/>
        <v>0</v>
      </c>
      <c r="R144" s="300">
        <f t="shared" si="650"/>
        <v>0</v>
      </c>
      <c r="S144" s="300">
        <f t="shared" si="650"/>
        <v>26</v>
      </c>
      <c r="T144" s="300">
        <f t="shared" si="650"/>
        <v>0</v>
      </c>
      <c r="U144" s="300">
        <f t="shared" si="650"/>
        <v>0</v>
      </c>
      <c r="V144" s="300">
        <f t="shared" si="650"/>
        <v>0</v>
      </c>
      <c r="W144" s="300">
        <f t="shared" si="650"/>
        <v>0</v>
      </c>
      <c r="X144" s="300">
        <f t="shared" si="650"/>
        <v>0</v>
      </c>
      <c r="Y144" s="300">
        <f t="shared" si="650"/>
        <v>0</v>
      </c>
      <c r="Z144" s="300">
        <f t="shared" si="650"/>
        <v>0</v>
      </c>
      <c r="AA144" s="300">
        <f t="shared" si="650"/>
        <v>0</v>
      </c>
      <c r="AB144" s="300">
        <f t="shared" si="650"/>
        <v>0</v>
      </c>
      <c r="AC144" s="300">
        <f t="shared" si="650"/>
        <v>0</v>
      </c>
      <c r="AD144" s="300">
        <f t="shared" si="650"/>
        <v>0</v>
      </c>
      <c r="AE144" s="300">
        <f t="shared" si="650"/>
        <v>0</v>
      </c>
      <c r="AF144" s="300">
        <f t="shared" si="650"/>
        <v>0</v>
      </c>
      <c r="AG144" s="300">
        <f t="shared" si="650"/>
        <v>0</v>
      </c>
      <c r="AH144" s="300">
        <f t="shared" si="650"/>
        <v>0</v>
      </c>
      <c r="AI144" s="300">
        <f t="shared" si="650"/>
        <v>0</v>
      </c>
      <c r="AJ144" s="300">
        <f t="shared" si="650"/>
        <v>0</v>
      </c>
      <c r="AK144" s="299">
        <v>0</v>
      </c>
      <c r="AL144" s="230">
        <f t="shared" si="597"/>
        <v>58</v>
      </c>
      <c r="AM144" s="230">
        <f t="shared" si="598"/>
        <v>268</v>
      </c>
      <c r="AN144" s="230">
        <f t="shared" si="599"/>
        <v>326</v>
      </c>
    </row>
    <row r="145" spans="1:40">
      <c r="A145" s="105" t="s">
        <v>173</v>
      </c>
      <c r="B145" s="105"/>
      <c r="C145" s="105"/>
      <c r="D145" s="232">
        <v>0</v>
      </c>
      <c r="E145" s="232">
        <v>0</v>
      </c>
      <c r="F145" s="300">
        <f>F63</f>
        <v>30</v>
      </c>
      <c r="G145" s="106"/>
      <c r="H145" s="300"/>
      <c r="I145" s="301"/>
      <c r="J145" s="300">
        <f t="shared" ref="J145:AJ145" si="651">J63</f>
        <v>504</v>
      </c>
      <c r="K145" s="300">
        <f t="shared" si="651"/>
        <v>0</v>
      </c>
      <c r="L145" s="300">
        <f t="shared" si="651"/>
        <v>0</v>
      </c>
      <c r="M145" s="300">
        <f t="shared" si="651"/>
        <v>0</v>
      </c>
      <c r="N145" s="300">
        <f t="shared" si="651"/>
        <v>0</v>
      </c>
      <c r="O145" s="300">
        <f t="shared" si="651"/>
        <v>0</v>
      </c>
      <c r="P145" s="300">
        <f t="shared" si="651"/>
        <v>0</v>
      </c>
      <c r="Q145" s="300">
        <f t="shared" si="651"/>
        <v>0</v>
      </c>
      <c r="R145" s="300">
        <f t="shared" si="651"/>
        <v>0</v>
      </c>
      <c r="S145" s="300">
        <f t="shared" si="651"/>
        <v>22</v>
      </c>
      <c r="T145" s="300">
        <f t="shared" si="651"/>
        <v>0</v>
      </c>
      <c r="U145" s="300">
        <f t="shared" si="651"/>
        <v>0</v>
      </c>
      <c r="V145" s="300">
        <f t="shared" si="651"/>
        <v>0</v>
      </c>
      <c r="W145" s="300">
        <f t="shared" si="651"/>
        <v>0</v>
      </c>
      <c r="X145" s="300">
        <f t="shared" si="651"/>
        <v>0</v>
      </c>
      <c r="Y145" s="300">
        <f t="shared" si="651"/>
        <v>0</v>
      </c>
      <c r="Z145" s="300">
        <f t="shared" si="651"/>
        <v>0</v>
      </c>
      <c r="AA145" s="300">
        <f t="shared" si="651"/>
        <v>0</v>
      </c>
      <c r="AB145" s="300">
        <f t="shared" si="651"/>
        <v>0</v>
      </c>
      <c r="AC145" s="300">
        <f t="shared" si="651"/>
        <v>0</v>
      </c>
      <c r="AD145" s="300">
        <f t="shared" si="651"/>
        <v>0</v>
      </c>
      <c r="AE145" s="300">
        <f t="shared" si="651"/>
        <v>0</v>
      </c>
      <c r="AF145" s="300">
        <f t="shared" si="651"/>
        <v>0</v>
      </c>
      <c r="AG145" s="300">
        <f t="shared" si="651"/>
        <v>0</v>
      </c>
      <c r="AH145" s="300">
        <f t="shared" si="651"/>
        <v>0</v>
      </c>
      <c r="AI145" s="300">
        <f t="shared" si="651"/>
        <v>0</v>
      </c>
      <c r="AJ145" s="300">
        <f t="shared" si="651"/>
        <v>0</v>
      </c>
      <c r="AK145" s="299">
        <v>0</v>
      </c>
      <c r="AL145" s="230">
        <f t="shared" si="597"/>
        <v>30</v>
      </c>
      <c r="AM145" s="230">
        <f t="shared" si="598"/>
        <v>526</v>
      </c>
      <c r="AN145" s="230">
        <f t="shared" si="599"/>
        <v>556</v>
      </c>
    </row>
    <row r="146" spans="1:40">
      <c r="A146" s="105" t="s">
        <v>174</v>
      </c>
      <c r="B146" s="105"/>
      <c r="C146" s="105"/>
      <c r="D146" s="232">
        <v>0</v>
      </c>
      <c r="E146" s="232">
        <v>0</v>
      </c>
      <c r="F146" s="300">
        <f>F87+F64</f>
        <v>51</v>
      </c>
      <c r="G146" s="106"/>
      <c r="H146" s="300"/>
      <c r="I146" s="301"/>
      <c r="J146" s="300">
        <f t="shared" ref="J146:AJ146" si="652">J87+J64</f>
        <v>283</v>
      </c>
      <c r="K146" s="300">
        <f t="shared" si="652"/>
        <v>0</v>
      </c>
      <c r="L146" s="300">
        <f t="shared" si="652"/>
        <v>0</v>
      </c>
      <c r="M146" s="300">
        <f t="shared" si="652"/>
        <v>0</v>
      </c>
      <c r="N146" s="300">
        <f t="shared" si="652"/>
        <v>0</v>
      </c>
      <c r="O146" s="300">
        <f t="shared" si="652"/>
        <v>0</v>
      </c>
      <c r="P146" s="300">
        <f t="shared" si="652"/>
        <v>0</v>
      </c>
      <c r="Q146" s="300">
        <f t="shared" si="652"/>
        <v>0</v>
      </c>
      <c r="R146" s="300">
        <f t="shared" si="652"/>
        <v>0</v>
      </c>
      <c r="S146" s="300">
        <f t="shared" si="652"/>
        <v>28</v>
      </c>
      <c r="T146" s="300">
        <f t="shared" si="652"/>
        <v>0</v>
      </c>
      <c r="U146" s="300">
        <f t="shared" si="652"/>
        <v>0</v>
      </c>
      <c r="V146" s="300">
        <f t="shared" si="652"/>
        <v>0</v>
      </c>
      <c r="W146" s="300">
        <f t="shared" si="652"/>
        <v>0</v>
      </c>
      <c r="X146" s="300">
        <f t="shared" si="652"/>
        <v>0</v>
      </c>
      <c r="Y146" s="300">
        <f t="shared" si="652"/>
        <v>0</v>
      </c>
      <c r="Z146" s="300">
        <f t="shared" si="652"/>
        <v>0</v>
      </c>
      <c r="AA146" s="300">
        <f t="shared" si="652"/>
        <v>0</v>
      </c>
      <c r="AB146" s="300">
        <f t="shared" si="652"/>
        <v>0</v>
      </c>
      <c r="AC146" s="300">
        <f t="shared" si="652"/>
        <v>0</v>
      </c>
      <c r="AD146" s="300">
        <f t="shared" si="652"/>
        <v>0</v>
      </c>
      <c r="AE146" s="300">
        <f t="shared" si="652"/>
        <v>0</v>
      </c>
      <c r="AF146" s="300">
        <f t="shared" si="652"/>
        <v>0</v>
      </c>
      <c r="AG146" s="300">
        <f t="shared" si="652"/>
        <v>0</v>
      </c>
      <c r="AH146" s="300">
        <f t="shared" si="652"/>
        <v>0</v>
      </c>
      <c r="AI146" s="300">
        <f t="shared" si="652"/>
        <v>0</v>
      </c>
      <c r="AJ146" s="300">
        <f t="shared" si="652"/>
        <v>0</v>
      </c>
      <c r="AK146" s="299">
        <v>0</v>
      </c>
      <c r="AL146" s="230">
        <f t="shared" si="597"/>
        <v>51</v>
      </c>
      <c r="AM146" s="230">
        <f t="shared" si="598"/>
        <v>311</v>
      </c>
      <c r="AN146" s="230">
        <f t="shared" si="599"/>
        <v>362</v>
      </c>
    </row>
    <row r="147" spans="1:40">
      <c r="A147" s="219" t="s">
        <v>232</v>
      </c>
      <c r="B147" s="219"/>
      <c r="C147" s="219"/>
      <c r="D147" s="215">
        <f>SUM(D92:D146)</f>
        <v>0</v>
      </c>
      <c r="E147" s="215">
        <f>SUM(E92:E146)</f>
        <v>0</v>
      </c>
      <c r="F147" s="215">
        <f t="shared" ref="F147:AN147" si="653">SUM(F91:F146)</f>
        <v>1685</v>
      </c>
      <c r="G147" s="215">
        <f t="shared" si="653"/>
        <v>0</v>
      </c>
      <c r="H147" s="215">
        <f t="shared" si="653"/>
        <v>0</v>
      </c>
      <c r="I147" s="215">
        <f t="shared" si="653"/>
        <v>0</v>
      </c>
      <c r="J147" s="215">
        <f t="shared" si="653"/>
        <v>9536</v>
      </c>
      <c r="K147" s="215">
        <f t="shared" si="653"/>
        <v>0</v>
      </c>
      <c r="L147" s="215">
        <f t="shared" si="653"/>
        <v>43</v>
      </c>
      <c r="M147" s="215">
        <f t="shared" si="653"/>
        <v>191</v>
      </c>
      <c r="N147" s="215">
        <f t="shared" si="653"/>
        <v>159</v>
      </c>
      <c r="O147" s="215">
        <f t="shared" si="653"/>
        <v>0</v>
      </c>
      <c r="P147" s="215">
        <f t="shared" si="653"/>
        <v>0</v>
      </c>
      <c r="Q147" s="215">
        <f t="shared" si="653"/>
        <v>0</v>
      </c>
      <c r="R147" s="215">
        <f t="shared" si="653"/>
        <v>0</v>
      </c>
      <c r="S147" s="215">
        <f t="shared" si="653"/>
        <v>718</v>
      </c>
      <c r="T147" s="215">
        <f t="shared" si="653"/>
        <v>0</v>
      </c>
      <c r="U147" s="215">
        <f t="shared" si="653"/>
        <v>105</v>
      </c>
      <c r="V147" s="215">
        <f t="shared" si="653"/>
        <v>0</v>
      </c>
      <c r="W147" s="215">
        <f t="shared" si="653"/>
        <v>0</v>
      </c>
      <c r="X147" s="215">
        <f t="shared" si="653"/>
        <v>0</v>
      </c>
      <c r="Y147" s="215">
        <f t="shared" si="653"/>
        <v>0</v>
      </c>
      <c r="Z147" s="215">
        <f t="shared" si="653"/>
        <v>0</v>
      </c>
      <c r="AA147" s="215">
        <f t="shared" si="653"/>
        <v>0</v>
      </c>
      <c r="AB147" s="215">
        <f t="shared" si="653"/>
        <v>19</v>
      </c>
      <c r="AC147" s="215">
        <f t="shared" si="653"/>
        <v>0</v>
      </c>
      <c r="AD147" s="215">
        <f t="shared" si="653"/>
        <v>0</v>
      </c>
      <c r="AE147" s="215">
        <f t="shared" si="653"/>
        <v>0</v>
      </c>
      <c r="AF147" s="215">
        <f t="shared" si="653"/>
        <v>0</v>
      </c>
      <c r="AG147" s="215">
        <f t="shared" si="653"/>
        <v>0</v>
      </c>
      <c r="AH147" s="215">
        <f t="shared" si="653"/>
        <v>0</v>
      </c>
      <c r="AI147" s="215">
        <f t="shared" si="653"/>
        <v>0</v>
      </c>
      <c r="AJ147" s="215">
        <f t="shared" si="653"/>
        <v>83</v>
      </c>
      <c r="AK147" s="215">
        <f t="shared" si="653"/>
        <v>0</v>
      </c>
      <c r="AL147" s="215">
        <f t="shared" si="653"/>
        <v>1728</v>
      </c>
      <c r="AM147" s="215">
        <f t="shared" si="653"/>
        <v>10811</v>
      </c>
      <c r="AN147" s="215">
        <f t="shared" si="653"/>
        <v>12539</v>
      </c>
    </row>
  </sheetData>
  <sheetProtection selectLockedCells="1" selectUnlockedCells="1"/>
  <mergeCells count="171">
    <mergeCell ref="HH3:HH8"/>
    <mergeCell ref="BY6:BY7"/>
    <mergeCell ref="BZ6:CC6"/>
    <mergeCell ref="CD6:CD7"/>
    <mergeCell ref="CE6:CH6"/>
    <mergeCell ref="EB5:EF5"/>
    <mergeCell ref="EG5:EK5"/>
    <mergeCell ref="EL5:EP5"/>
    <mergeCell ref="CI5:CM5"/>
    <mergeCell ref="CN5:CR5"/>
    <mergeCell ref="CN6:CN7"/>
    <mergeCell ref="CS5:CW5"/>
    <mergeCell ref="CO6:CR6"/>
    <mergeCell ref="CS6:CS7"/>
    <mergeCell ref="CT6:CW6"/>
    <mergeCell ref="GT5:GX5"/>
    <mergeCell ref="FF5:FJ5"/>
    <mergeCell ref="FL6:FO6"/>
    <mergeCell ref="EQ4:FJ4"/>
    <mergeCell ref="DW3:FJ3"/>
    <mergeCell ref="FK3:GX3"/>
    <mergeCell ref="DM4:DQ4"/>
    <mergeCell ref="DR4:DV4"/>
    <mergeCell ref="DW4:EP4"/>
    <mergeCell ref="HF3:HF7"/>
    <mergeCell ref="HG3:HG7"/>
    <mergeCell ref="HR5:HR7"/>
    <mergeCell ref="F70:J70"/>
    <mergeCell ref="FQ6:FT6"/>
    <mergeCell ref="FU6:FU7"/>
    <mergeCell ref="FV6:FY6"/>
    <mergeCell ref="FZ6:FZ7"/>
    <mergeCell ref="GA6:GD6"/>
    <mergeCell ref="GE6:GE7"/>
    <mergeCell ref="BI6:BI7"/>
    <mergeCell ref="BJ6:BM6"/>
    <mergeCell ref="BN6:BN7"/>
    <mergeCell ref="BO6:BR6"/>
    <mergeCell ref="BS6:BS7"/>
    <mergeCell ref="CX6:CX7"/>
    <mergeCell ref="CI6:CI7"/>
    <mergeCell ref="CJ6:CM6"/>
    <mergeCell ref="DD6:DG6"/>
    <mergeCell ref="DW6:DW7"/>
    <mergeCell ref="DX6:EA6"/>
    <mergeCell ref="EB6:EB7"/>
    <mergeCell ref="EC6:EF6"/>
    <mergeCell ref="EG6:EG7"/>
    <mergeCell ref="HN3:HN7"/>
    <mergeCell ref="GO5:GS5"/>
    <mergeCell ref="FG6:FJ6"/>
    <mergeCell ref="HM3:HM7"/>
    <mergeCell ref="GF6:GI6"/>
    <mergeCell ref="GJ6:GJ7"/>
    <mergeCell ref="HK4:HK7"/>
    <mergeCell ref="FU5:FY5"/>
    <mergeCell ref="IB3:IB7"/>
    <mergeCell ref="IA3:IA7"/>
    <mergeCell ref="HZ4:HZ7"/>
    <mergeCell ref="HY3:HY8"/>
    <mergeCell ref="HW3:HW8"/>
    <mergeCell ref="HQ5:HQ7"/>
    <mergeCell ref="HO3:HO7"/>
    <mergeCell ref="HJ4:HJ7"/>
    <mergeCell ref="HI4:HI7"/>
    <mergeCell ref="GY3:HD5"/>
    <mergeCell ref="HE3:HE8"/>
    <mergeCell ref="GE4:GX4"/>
    <mergeCell ref="HI3:HL3"/>
    <mergeCell ref="FZ5:GD5"/>
    <mergeCell ref="GE5:GI5"/>
    <mergeCell ref="GJ5:GN5"/>
    <mergeCell ref="AO6:AO7"/>
    <mergeCell ref="AP6:AS6"/>
    <mergeCell ref="BN5:BR5"/>
    <mergeCell ref="BS5:BW5"/>
    <mergeCell ref="BY5:CC5"/>
    <mergeCell ref="HX3:HX8"/>
    <mergeCell ref="HP4:HP7"/>
    <mergeCell ref="EQ5:EU5"/>
    <mergeCell ref="EV5:EZ5"/>
    <mergeCell ref="HP3:HR3"/>
    <mergeCell ref="HS3:HU3"/>
    <mergeCell ref="HQ4:HR4"/>
    <mergeCell ref="HS4:HS7"/>
    <mergeCell ref="HL5:HL7"/>
    <mergeCell ref="GT6:GT7"/>
    <mergeCell ref="GU6:GX6"/>
    <mergeCell ref="GY6:GY7"/>
    <mergeCell ref="GZ6:HD6"/>
    <mergeCell ref="GK6:GN6"/>
    <mergeCell ref="GO6:GO7"/>
    <mergeCell ref="GP6:GS6"/>
    <mergeCell ref="EQ6:EQ7"/>
    <mergeCell ref="ER6:EU6"/>
    <mergeCell ref="EV6:EV7"/>
    <mergeCell ref="BD6:BD7"/>
    <mergeCell ref="FA5:FE5"/>
    <mergeCell ref="CD5:CH5"/>
    <mergeCell ref="BD5:BH5"/>
    <mergeCell ref="BI5:BM5"/>
    <mergeCell ref="DS6:DV6"/>
    <mergeCell ref="DW5:EA5"/>
    <mergeCell ref="DM6:DM7"/>
    <mergeCell ref="DN6:DQ6"/>
    <mergeCell ref="DM5:DQ5"/>
    <mergeCell ref="DR5:DV5"/>
    <mergeCell ref="DR6:DR7"/>
    <mergeCell ref="EW6:EZ6"/>
    <mergeCell ref="EH6:EK6"/>
    <mergeCell ref="DI6:DL6"/>
    <mergeCell ref="EM6:EP6"/>
    <mergeCell ref="FA6:FA7"/>
    <mergeCell ref="FB6:FE6"/>
    <mergeCell ref="FF6:FF7"/>
    <mergeCell ref="FK6:FK7"/>
    <mergeCell ref="EL6:EL7"/>
    <mergeCell ref="CY6:DB6"/>
    <mergeCell ref="BI4:BW4"/>
    <mergeCell ref="CD4:CH4"/>
    <mergeCell ref="CI4:CM4"/>
    <mergeCell ref="CN4:CR4"/>
    <mergeCell ref="CS4:DB4"/>
    <mergeCell ref="DC4:DG4"/>
    <mergeCell ref="BY4:CC4"/>
    <mergeCell ref="FK4:GD4"/>
    <mergeCell ref="CX5:DB5"/>
    <mergeCell ref="DC5:DG5"/>
    <mergeCell ref="FK5:FO5"/>
    <mergeCell ref="FP5:FT5"/>
    <mergeCell ref="DH5:DL5"/>
    <mergeCell ref="FP6:FP7"/>
    <mergeCell ref="DH4:DL4"/>
    <mergeCell ref="A3:A7"/>
    <mergeCell ref="D3:K3"/>
    <mergeCell ref="O3:Q3"/>
    <mergeCell ref="T3:U3"/>
    <mergeCell ref="AO3:BW3"/>
    <mergeCell ref="BE6:BH6"/>
    <mergeCell ref="BT6:BW6"/>
    <mergeCell ref="D4:G4"/>
    <mergeCell ref="H4:K4"/>
    <mergeCell ref="AL6:AL7"/>
    <mergeCell ref="AM6:AM7"/>
    <mergeCell ref="AN6:AN7"/>
    <mergeCell ref="P4:Q4"/>
    <mergeCell ref="V4:Y4"/>
    <mergeCell ref="Z4:AC4"/>
    <mergeCell ref="AD4:AG4"/>
    <mergeCell ref="AH4:AK4"/>
    <mergeCell ref="AO5:AS5"/>
    <mergeCell ref="AT5:AX5"/>
    <mergeCell ref="AY5:BC5"/>
    <mergeCell ref="AT6:AT7"/>
    <mergeCell ref="AU6:AX6"/>
    <mergeCell ref="AY6:AY7"/>
    <mergeCell ref="AZ6:BC6"/>
    <mergeCell ref="AO4:BC4"/>
    <mergeCell ref="D2:Q2"/>
    <mergeCell ref="R2:U2"/>
    <mergeCell ref="V2:AC3"/>
    <mergeCell ref="AD2:AK3"/>
    <mergeCell ref="AO2:DB2"/>
    <mergeCell ref="DC2:DV2"/>
    <mergeCell ref="CD3:CH3"/>
    <mergeCell ref="CI3:CM3"/>
    <mergeCell ref="CN3:DB3"/>
    <mergeCell ref="DC3:DG3"/>
    <mergeCell ref="DH3:DL3"/>
    <mergeCell ref="DM3:DV3"/>
    <mergeCell ref="BY3:CC3"/>
  </mergeCells>
  <pageMargins left="0.31496062992125984" right="0.11811023622047245" top="0.19685039370078741" bottom="0.19685039370078741" header="0.31496062992125984" footer="0.31496062992125984"/>
  <pageSetup paperSize="9" scale="55" orientation="portrait" r:id="rId1"/>
  <rowBreaks count="3" manualBreakCount="3">
    <brk id="65" max="235" man="1"/>
    <brk id="67" max="235" man="1"/>
    <brk id="89" max="235" man="1"/>
  </rowBreaks>
  <colBreaks count="2" manualBreakCount="2">
    <brk id="206" max="146" man="1"/>
    <brk id="216" max="146" man="1"/>
  </colBreaks>
</worksheet>
</file>

<file path=xl/worksheets/sheet4.xml><?xml version="1.0" encoding="utf-8"?>
<worksheet xmlns="http://schemas.openxmlformats.org/spreadsheetml/2006/main" xmlns:r="http://schemas.openxmlformats.org/officeDocument/2006/relationships">
  <dimension ref="A1:AT59"/>
  <sheetViews>
    <sheetView view="pageBreakPreview" zoomScale="75" zoomScaleNormal="85" zoomScaleSheetLayoutView="75" workbookViewId="0">
      <pane xSplit="1" ySplit="9" topLeftCell="R19" activePane="bottomRight" state="frozen"/>
      <selection pane="topRight" activeCell="B1" sqref="B1"/>
      <selection pane="bottomLeft" activeCell="A10" sqref="A10"/>
      <selection pane="bottomRight" activeCell="W64" sqref="W64"/>
    </sheetView>
  </sheetViews>
  <sheetFormatPr defaultRowHeight="15"/>
  <cols>
    <col min="1" max="1" width="44" style="308" customWidth="1"/>
    <col min="2" max="2" width="10.85546875" style="308" bestFit="1" customWidth="1"/>
    <col min="3" max="5" width="9.42578125" style="308" bestFit="1" customWidth="1"/>
    <col min="6" max="6" width="9.7109375" style="308" bestFit="1" customWidth="1"/>
    <col min="7" max="7" width="9.42578125" style="308" bestFit="1" customWidth="1"/>
    <col min="8" max="8" width="9.7109375" style="308" bestFit="1" customWidth="1"/>
    <col min="9" max="9" width="9.42578125" style="308" bestFit="1" customWidth="1"/>
    <col min="10" max="10" width="9.7109375" style="308" bestFit="1" customWidth="1"/>
    <col min="11" max="11" width="9.42578125" style="308" bestFit="1" customWidth="1"/>
    <col min="12" max="16" width="9.28515625" style="308" hidden="1" customWidth="1"/>
    <col min="17" max="17" width="10.85546875" style="308" bestFit="1" customWidth="1"/>
    <col min="18" max="18" width="9.7109375" style="308" bestFit="1" customWidth="1"/>
    <col min="19" max="19" width="9.42578125" style="308" bestFit="1" customWidth="1"/>
    <col min="20" max="20" width="10.85546875" style="308" bestFit="1" customWidth="1"/>
    <col min="21" max="21" width="9.7109375" style="308" bestFit="1" customWidth="1"/>
    <col min="22" max="22" width="9.28515625" style="308" bestFit="1" customWidth="1"/>
    <col min="23" max="24" width="12.7109375" style="308" customWidth="1"/>
    <col min="25" max="25" width="16.5703125" style="308" customWidth="1"/>
    <col min="26" max="27" width="12.7109375" style="308" customWidth="1"/>
    <col min="28" max="28" width="17.28515625" style="308" customWidth="1"/>
    <col min="29" max="33" width="12.7109375" style="308" hidden="1" customWidth="1"/>
    <col min="34" max="34" width="3.85546875" style="308" hidden="1" customWidth="1"/>
    <col min="35" max="35" width="12.7109375" style="308" customWidth="1"/>
    <col min="36" max="36" width="12.7109375" style="308" hidden="1" customWidth="1"/>
    <col min="37" max="37" width="12.7109375" style="308" customWidth="1"/>
    <col min="38" max="38" width="12.7109375" style="308" hidden="1" customWidth="1"/>
    <col min="39" max="39" width="12.7109375" style="308" customWidth="1"/>
    <col min="40" max="40" width="9.7109375" style="308" hidden="1" customWidth="1"/>
    <col min="41" max="41" width="10.7109375" style="308" customWidth="1"/>
    <col min="42" max="42" width="10.7109375" style="308" hidden="1" customWidth="1"/>
    <col min="43" max="43" width="10.7109375" style="308" customWidth="1"/>
    <col min="44" max="44" width="10.7109375" style="308" hidden="1" customWidth="1"/>
    <col min="45" max="45" width="10.7109375" style="308" customWidth="1"/>
    <col min="46" max="46" width="10.7109375" style="308" hidden="1" customWidth="1"/>
    <col min="257" max="257" width="52.28515625" bestFit="1" customWidth="1"/>
    <col min="258" max="258" width="10.85546875" bestFit="1" customWidth="1"/>
    <col min="259" max="261" width="9.42578125" bestFit="1" customWidth="1"/>
    <col min="262" max="262" width="9.7109375" bestFit="1" customWidth="1"/>
    <col min="263" max="263" width="9.42578125" bestFit="1" customWidth="1"/>
    <col min="264" max="264" width="9.7109375" bestFit="1" customWidth="1"/>
    <col min="265" max="265" width="9.42578125" bestFit="1" customWidth="1"/>
    <col min="266" max="266" width="9.7109375" bestFit="1" customWidth="1"/>
    <col min="267" max="267" width="9.42578125" bestFit="1" customWidth="1"/>
    <col min="268" max="272" width="0" hidden="1" customWidth="1"/>
    <col min="273" max="273" width="10.85546875" bestFit="1" customWidth="1"/>
    <col min="274" max="274" width="9.7109375" bestFit="1" customWidth="1"/>
    <col min="275" max="275" width="9.42578125" bestFit="1" customWidth="1"/>
    <col min="276" max="276" width="10.85546875" bestFit="1" customWidth="1"/>
    <col min="277" max="277" width="9.7109375" bestFit="1" customWidth="1"/>
    <col min="278" max="278" width="9.28515625" bestFit="1" customWidth="1"/>
    <col min="279" max="295" width="12.7109375" customWidth="1"/>
    <col min="296" max="296" width="9.7109375" bestFit="1" customWidth="1"/>
    <col min="297" max="302" width="10.7109375" customWidth="1"/>
    <col min="513" max="513" width="52.28515625" bestFit="1" customWidth="1"/>
    <col min="514" max="514" width="10.85546875" bestFit="1" customWidth="1"/>
    <col min="515" max="517" width="9.42578125" bestFit="1" customWidth="1"/>
    <col min="518" max="518" width="9.7109375" bestFit="1" customWidth="1"/>
    <col min="519" max="519" width="9.42578125" bestFit="1" customWidth="1"/>
    <col min="520" max="520" width="9.7109375" bestFit="1" customWidth="1"/>
    <col min="521" max="521" width="9.42578125" bestFit="1" customWidth="1"/>
    <col min="522" max="522" width="9.7109375" bestFit="1" customWidth="1"/>
    <col min="523" max="523" width="9.42578125" bestFit="1" customWidth="1"/>
    <col min="524" max="528" width="0" hidden="1" customWidth="1"/>
    <col min="529" max="529" width="10.85546875" bestFit="1" customWidth="1"/>
    <col min="530" max="530" width="9.7109375" bestFit="1" customWidth="1"/>
    <col min="531" max="531" width="9.42578125" bestFit="1" customWidth="1"/>
    <col min="532" max="532" width="10.85546875" bestFit="1" customWidth="1"/>
    <col min="533" max="533" width="9.7109375" bestFit="1" customWidth="1"/>
    <col min="534" max="534" width="9.28515625" bestFit="1" customWidth="1"/>
    <col min="535" max="551" width="12.7109375" customWidth="1"/>
    <col min="552" max="552" width="9.7109375" bestFit="1" customWidth="1"/>
    <col min="553" max="558" width="10.7109375" customWidth="1"/>
    <col min="769" max="769" width="52.28515625" bestFit="1" customWidth="1"/>
    <col min="770" max="770" width="10.85546875" bestFit="1" customWidth="1"/>
    <col min="771" max="773" width="9.42578125" bestFit="1" customWidth="1"/>
    <col min="774" max="774" width="9.7109375" bestFit="1" customWidth="1"/>
    <col min="775" max="775" width="9.42578125" bestFit="1" customWidth="1"/>
    <col min="776" max="776" width="9.7109375" bestFit="1" customWidth="1"/>
    <col min="777" max="777" width="9.42578125" bestFit="1" customWidth="1"/>
    <col min="778" max="778" width="9.7109375" bestFit="1" customWidth="1"/>
    <col min="779" max="779" width="9.42578125" bestFit="1" customWidth="1"/>
    <col min="780" max="784" width="0" hidden="1" customWidth="1"/>
    <col min="785" max="785" width="10.85546875" bestFit="1" customWidth="1"/>
    <col min="786" max="786" width="9.7109375" bestFit="1" customWidth="1"/>
    <col min="787" max="787" width="9.42578125" bestFit="1" customWidth="1"/>
    <col min="788" max="788" width="10.85546875" bestFit="1" customWidth="1"/>
    <col min="789" max="789" width="9.7109375" bestFit="1" customWidth="1"/>
    <col min="790" max="790" width="9.28515625" bestFit="1" customWidth="1"/>
    <col min="791" max="807" width="12.7109375" customWidth="1"/>
    <col min="808" max="808" width="9.7109375" bestFit="1" customWidth="1"/>
    <col min="809" max="814" width="10.7109375" customWidth="1"/>
    <col min="1025" max="1025" width="52.28515625" bestFit="1" customWidth="1"/>
    <col min="1026" max="1026" width="10.85546875" bestFit="1" customWidth="1"/>
    <col min="1027" max="1029" width="9.42578125" bestFit="1" customWidth="1"/>
    <col min="1030" max="1030" width="9.7109375" bestFit="1" customWidth="1"/>
    <col min="1031" max="1031" width="9.42578125" bestFit="1" customWidth="1"/>
    <col min="1032" max="1032" width="9.7109375" bestFit="1" customWidth="1"/>
    <col min="1033" max="1033" width="9.42578125" bestFit="1" customWidth="1"/>
    <col min="1034" max="1034" width="9.7109375" bestFit="1" customWidth="1"/>
    <col min="1035" max="1035" width="9.42578125" bestFit="1" customWidth="1"/>
    <col min="1036" max="1040" width="0" hidden="1" customWidth="1"/>
    <col min="1041" max="1041" width="10.85546875" bestFit="1" customWidth="1"/>
    <col min="1042" max="1042" width="9.7109375" bestFit="1" customWidth="1"/>
    <col min="1043" max="1043" width="9.42578125" bestFit="1" customWidth="1"/>
    <col min="1044" max="1044" width="10.85546875" bestFit="1" customWidth="1"/>
    <col min="1045" max="1045" width="9.7109375" bestFit="1" customWidth="1"/>
    <col min="1046" max="1046" width="9.28515625" bestFit="1" customWidth="1"/>
    <col min="1047" max="1063" width="12.7109375" customWidth="1"/>
    <col min="1064" max="1064" width="9.7109375" bestFit="1" customWidth="1"/>
    <col min="1065" max="1070" width="10.7109375" customWidth="1"/>
    <col min="1281" max="1281" width="52.28515625" bestFit="1" customWidth="1"/>
    <col min="1282" max="1282" width="10.85546875" bestFit="1" customWidth="1"/>
    <col min="1283" max="1285" width="9.42578125" bestFit="1" customWidth="1"/>
    <col min="1286" max="1286" width="9.7109375" bestFit="1" customWidth="1"/>
    <col min="1287" max="1287" width="9.42578125" bestFit="1" customWidth="1"/>
    <col min="1288" max="1288" width="9.7109375" bestFit="1" customWidth="1"/>
    <col min="1289" max="1289" width="9.42578125" bestFit="1" customWidth="1"/>
    <col min="1290" max="1290" width="9.7109375" bestFit="1" customWidth="1"/>
    <col min="1291" max="1291" width="9.42578125" bestFit="1" customWidth="1"/>
    <col min="1292" max="1296" width="0" hidden="1" customWidth="1"/>
    <col min="1297" max="1297" width="10.85546875" bestFit="1" customWidth="1"/>
    <col min="1298" max="1298" width="9.7109375" bestFit="1" customWidth="1"/>
    <col min="1299" max="1299" width="9.42578125" bestFit="1" customWidth="1"/>
    <col min="1300" max="1300" width="10.85546875" bestFit="1" customWidth="1"/>
    <col min="1301" max="1301" width="9.7109375" bestFit="1" customWidth="1"/>
    <col min="1302" max="1302" width="9.28515625" bestFit="1" customWidth="1"/>
    <col min="1303" max="1319" width="12.7109375" customWidth="1"/>
    <col min="1320" max="1320" width="9.7109375" bestFit="1" customWidth="1"/>
    <col min="1321" max="1326" width="10.7109375" customWidth="1"/>
    <col min="1537" max="1537" width="52.28515625" bestFit="1" customWidth="1"/>
    <col min="1538" max="1538" width="10.85546875" bestFit="1" customWidth="1"/>
    <col min="1539" max="1541" width="9.42578125" bestFit="1" customWidth="1"/>
    <col min="1542" max="1542" width="9.7109375" bestFit="1" customWidth="1"/>
    <col min="1543" max="1543" width="9.42578125" bestFit="1" customWidth="1"/>
    <col min="1544" max="1544" width="9.7109375" bestFit="1" customWidth="1"/>
    <col min="1545" max="1545" width="9.42578125" bestFit="1" customWidth="1"/>
    <col min="1546" max="1546" width="9.7109375" bestFit="1" customWidth="1"/>
    <col min="1547" max="1547" width="9.42578125" bestFit="1" customWidth="1"/>
    <col min="1548" max="1552" width="0" hidden="1" customWidth="1"/>
    <col min="1553" max="1553" width="10.85546875" bestFit="1" customWidth="1"/>
    <col min="1554" max="1554" width="9.7109375" bestFit="1" customWidth="1"/>
    <col min="1555" max="1555" width="9.42578125" bestFit="1" customWidth="1"/>
    <col min="1556" max="1556" width="10.85546875" bestFit="1" customWidth="1"/>
    <col min="1557" max="1557" width="9.7109375" bestFit="1" customWidth="1"/>
    <col min="1558" max="1558" width="9.28515625" bestFit="1" customWidth="1"/>
    <col min="1559" max="1575" width="12.7109375" customWidth="1"/>
    <col min="1576" max="1576" width="9.7109375" bestFit="1" customWidth="1"/>
    <col min="1577" max="1582" width="10.7109375" customWidth="1"/>
    <col min="1793" max="1793" width="52.28515625" bestFit="1" customWidth="1"/>
    <col min="1794" max="1794" width="10.85546875" bestFit="1" customWidth="1"/>
    <col min="1795" max="1797" width="9.42578125" bestFit="1" customWidth="1"/>
    <col min="1798" max="1798" width="9.7109375" bestFit="1" customWidth="1"/>
    <col min="1799" max="1799" width="9.42578125" bestFit="1" customWidth="1"/>
    <col min="1800" max="1800" width="9.7109375" bestFit="1" customWidth="1"/>
    <col min="1801" max="1801" width="9.42578125" bestFit="1" customWidth="1"/>
    <col min="1802" max="1802" width="9.7109375" bestFit="1" customWidth="1"/>
    <col min="1803" max="1803" width="9.42578125" bestFit="1" customWidth="1"/>
    <col min="1804" max="1808" width="0" hidden="1" customWidth="1"/>
    <col min="1809" max="1809" width="10.85546875" bestFit="1" customWidth="1"/>
    <col min="1810" max="1810" width="9.7109375" bestFit="1" customWidth="1"/>
    <col min="1811" max="1811" width="9.42578125" bestFit="1" customWidth="1"/>
    <col min="1812" max="1812" width="10.85546875" bestFit="1" customWidth="1"/>
    <col min="1813" max="1813" width="9.7109375" bestFit="1" customWidth="1"/>
    <col min="1814" max="1814" width="9.28515625" bestFit="1" customWidth="1"/>
    <col min="1815" max="1831" width="12.7109375" customWidth="1"/>
    <col min="1832" max="1832" width="9.7109375" bestFit="1" customWidth="1"/>
    <col min="1833" max="1838" width="10.7109375" customWidth="1"/>
    <col min="2049" max="2049" width="52.28515625" bestFit="1" customWidth="1"/>
    <col min="2050" max="2050" width="10.85546875" bestFit="1" customWidth="1"/>
    <col min="2051" max="2053" width="9.42578125" bestFit="1" customWidth="1"/>
    <col min="2054" max="2054" width="9.7109375" bestFit="1" customWidth="1"/>
    <col min="2055" max="2055" width="9.42578125" bestFit="1" customWidth="1"/>
    <col min="2056" max="2056" width="9.7109375" bestFit="1" customWidth="1"/>
    <col min="2057" max="2057" width="9.42578125" bestFit="1" customWidth="1"/>
    <col min="2058" max="2058" width="9.7109375" bestFit="1" customWidth="1"/>
    <col min="2059" max="2059" width="9.42578125" bestFit="1" customWidth="1"/>
    <col min="2060" max="2064" width="0" hidden="1" customWidth="1"/>
    <col min="2065" max="2065" width="10.85546875" bestFit="1" customWidth="1"/>
    <col min="2066" max="2066" width="9.7109375" bestFit="1" customWidth="1"/>
    <col min="2067" max="2067" width="9.42578125" bestFit="1" customWidth="1"/>
    <col min="2068" max="2068" width="10.85546875" bestFit="1" customWidth="1"/>
    <col min="2069" max="2069" width="9.7109375" bestFit="1" customWidth="1"/>
    <col min="2070" max="2070" width="9.28515625" bestFit="1" customWidth="1"/>
    <col min="2071" max="2087" width="12.7109375" customWidth="1"/>
    <col min="2088" max="2088" width="9.7109375" bestFit="1" customWidth="1"/>
    <col min="2089" max="2094" width="10.7109375" customWidth="1"/>
    <col min="2305" max="2305" width="52.28515625" bestFit="1" customWidth="1"/>
    <col min="2306" max="2306" width="10.85546875" bestFit="1" customWidth="1"/>
    <col min="2307" max="2309" width="9.42578125" bestFit="1" customWidth="1"/>
    <col min="2310" max="2310" width="9.7109375" bestFit="1" customWidth="1"/>
    <col min="2311" max="2311" width="9.42578125" bestFit="1" customWidth="1"/>
    <col min="2312" max="2312" width="9.7109375" bestFit="1" customWidth="1"/>
    <col min="2313" max="2313" width="9.42578125" bestFit="1" customWidth="1"/>
    <col min="2314" max="2314" width="9.7109375" bestFit="1" customWidth="1"/>
    <col min="2315" max="2315" width="9.42578125" bestFit="1" customWidth="1"/>
    <col min="2316" max="2320" width="0" hidden="1" customWidth="1"/>
    <col min="2321" max="2321" width="10.85546875" bestFit="1" customWidth="1"/>
    <col min="2322" max="2322" width="9.7109375" bestFit="1" customWidth="1"/>
    <col min="2323" max="2323" width="9.42578125" bestFit="1" customWidth="1"/>
    <col min="2324" max="2324" width="10.85546875" bestFit="1" customWidth="1"/>
    <col min="2325" max="2325" width="9.7109375" bestFit="1" customWidth="1"/>
    <col min="2326" max="2326" width="9.28515625" bestFit="1" customWidth="1"/>
    <col min="2327" max="2343" width="12.7109375" customWidth="1"/>
    <col min="2344" max="2344" width="9.7109375" bestFit="1" customWidth="1"/>
    <col min="2345" max="2350" width="10.7109375" customWidth="1"/>
    <col min="2561" max="2561" width="52.28515625" bestFit="1" customWidth="1"/>
    <col min="2562" max="2562" width="10.85546875" bestFit="1" customWidth="1"/>
    <col min="2563" max="2565" width="9.42578125" bestFit="1" customWidth="1"/>
    <col min="2566" max="2566" width="9.7109375" bestFit="1" customWidth="1"/>
    <col min="2567" max="2567" width="9.42578125" bestFit="1" customWidth="1"/>
    <col min="2568" max="2568" width="9.7109375" bestFit="1" customWidth="1"/>
    <col min="2569" max="2569" width="9.42578125" bestFit="1" customWidth="1"/>
    <col min="2570" max="2570" width="9.7109375" bestFit="1" customWidth="1"/>
    <col min="2571" max="2571" width="9.42578125" bestFit="1" customWidth="1"/>
    <col min="2572" max="2576" width="0" hidden="1" customWidth="1"/>
    <col min="2577" max="2577" width="10.85546875" bestFit="1" customWidth="1"/>
    <col min="2578" max="2578" width="9.7109375" bestFit="1" customWidth="1"/>
    <col min="2579" max="2579" width="9.42578125" bestFit="1" customWidth="1"/>
    <col min="2580" max="2580" width="10.85546875" bestFit="1" customWidth="1"/>
    <col min="2581" max="2581" width="9.7109375" bestFit="1" customWidth="1"/>
    <col min="2582" max="2582" width="9.28515625" bestFit="1" customWidth="1"/>
    <col min="2583" max="2599" width="12.7109375" customWidth="1"/>
    <col min="2600" max="2600" width="9.7109375" bestFit="1" customWidth="1"/>
    <col min="2601" max="2606" width="10.7109375" customWidth="1"/>
    <col min="2817" max="2817" width="52.28515625" bestFit="1" customWidth="1"/>
    <col min="2818" max="2818" width="10.85546875" bestFit="1" customWidth="1"/>
    <col min="2819" max="2821" width="9.42578125" bestFit="1" customWidth="1"/>
    <col min="2822" max="2822" width="9.7109375" bestFit="1" customWidth="1"/>
    <col min="2823" max="2823" width="9.42578125" bestFit="1" customWidth="1"/>
    <col min="2824" max="2824" width="9.7109375" bestFit="1" customWidth="1"/>
    <col min="2825" max="2825" width="9.42578125" bestFit="1" customWidth="1"/>
    <col min="2826" max="2826" width="9.7109375" bestFit="1" customWidth="1"/>
    <col min="2827" max="2827" width="9.42578125" bestFit="1" customWidth="1"/>
    <col min="2828" max="2832" width="0" hidden="1" customWidth="1"/>
    <col min="2833" max="2833" width="10.85546875" bestFit="1" customWidth="1"/>
    <col min="2834" max="2834" width="9.7109375" bestFit="1" customWidth="1"/>
    <col min="2835" max="2835" width="9.42578125" bestFit="1" customWidth="1"/>
    <col min="2836" max="2836" width="10.85546875" bestFit="1" customWidth="1"/>
    <col min="2837" max="2837" width="9.7109375" bestFit="1" customWidth="1"/>
    <col min="2838" max="2838" width="9.28515625" bestFit="1" customWidth="1"/>
    <col min="2839" max="2855" width="12.7109375" customWidth="1"/>
    <col min="2856" max="2856" width="9.7109375" bestFit="1" customWidth="1"/>
    <col min="2857" max="2862" width="10.7109375" customWidth="1"/>
    <col min="3073" max="3073" width="52.28515625" bestFit="1" customWidth="1"/>
    <col min="3074" max="3074" width="10.85546875" bestFit="1" customWidth="1"/>
    <col min="3075" max="3077" width="9.42578125" bestFit="1" customWidth="1"/>
    <col min="3078" max="3078" width="9.7109375" bestFit="1" customWidth="1"/>
    <col min="3079" max="3079" width="9.42578125" bestFit="1" customWidth="1"/>
    <col min="3080" max="3080" width="9.7109375" bestFit="1" customWidth="1"/>
    <col min="3081" max="3081" width="9.42578125" bestFit="1" customWidth="1"/>
    <col min="3082" max="3082" width="9.7109375" bestFit="1" customWidth="1"/>
    <col min="3083" max="3083" width="9.42578125" bestFit="1" customWidth="1"/>
    <col min="3084" max="3088" width="0" hidden="1" customWidth="1"/>
    <col min="3089" max="3089" width="10.85546875" bestFit="1" customWidth="1"/>
    <col min="3090" max="3090" width="9.7109375" bestFit="1" customWidth="1"/>
    <col min="3091" max="3091" width="9.42578125" bestFit="1" customWidth="1"/>
    <col min="3092" max="3092" width="10.85546875" bestFit="1" customWidth="1"/>
    <col min="3093" max="3093" width="9.7109375" bestFit="1" customWidth="1"/>
    <col min="3094" max="3094" width="9.28515625" bestFit="1" customWidth="1"/>
    <col min="3095" max="3111" width="12.7109375" customWidth="1"/>
    <col min="3112" max="3112" width="9.7109375" bestFit="1" customWidth="1"/>
    <col min="3113" max="3118" width="10.7109375" customWidth="1"/>
    <col min="3329" max="3329" width="52.28515625" bestFit="1" customWidth="1"/>
    <col min="3330" max="3330" width="10.85546875" bestFit="1" customWidth="1"/>
    <col min="3331" max="3333" width="9.42578125" bestFit="1" customWidth="1"/>
    <col min="3334" max="3334" width="9.7109375" bestFit="1" customWidth="1"/>
    <col min="3335" max="3335" width="9.42578125" bestFit="1" customWidth="1"/>
    <col min="3336" max="3336" width="9.7109375" bestFit="1" customWidth="1"/>
    <col min="3337" max="3337" width="9.42578125" bestFit="1" customWidth="1"/>
    <col min="3338" max="3338" width="9.7109375" bestFit="1" customWidth="1"/>
    <col min="3339" max="3339" width="9.42578125" bestFit="1" customWidth="1"/>
    <col min="3340" max="3344" width="0" hidden="1" customWidth="1"/>
    <col min="3345" max="3345" width="10.85546875" bestFit="1" customWidth="1"/>
    <col min="3346" max="3346" width="9.7109375" bestFit="1" customWidth="1"/>
    <col min="3347" max="3347" width="9.42578125" bestFit="1" customWidth="1"/>
    <col min="3348" max="3348" width="10.85546875" bestFit="1" customWidth="1"/>
    <col min="3349" max="3349" width="9.7109375" bestFit="1" customWidth="1"/>
    <col min="3350" max="3350" width="9.28515625" bestFit="1" customWidth="1"/>
    <col min="3351" max="3367" width="12.7109375" customWidth="1"/>
    <col min="3368" max="3368" width="9.7109375" bestFit="1" customWidth="1"/>
    <col min="3369" max="3374" width="10.7109375" customWidth="1"/>
    <col min="3585" max="3585" width="52.28515625" bestFit="1" customWidth="1"/>
    <col min="3586" max="3586" width="10.85546875" bestFit="1" customWidth="1"/>
    <col min="3587" max="3589" width="9.42578125" bestFit="1" customWidth="1"/>
    <col min="3590" max="3590" width="9.7109375" bestFit="1" customWidth="1"/>
    <col min="3591" max="3591" width="9.42578125" bestFit="1" customWidth="1"/>
    <col min="3592" max="3592" width="9.7109375" bestFit="1" customWidth="1"/>
    <col min="3593" max="3593" width="9.42578125" bestFit="1" customWidth="1"/>
    <col min="3594" max="3594" width="9.7109375" bestFit="1" customWidth="1"/>
    <col min="3595" max="3595" width="9.42578125" bestFit="1" customWidth="1"/>
    <col min="3596" max="3600" width="0" hidden="1" customWidth="1"/>
    <col min="3601" max="3601" width="10.85546875" bestFit="1" customWidth="1"/>
    <col min="3602" max="3602" width="9.7109375" bestFit="1" customWidth="1"/>
    <col min="3603" max="3603" width="9.42578125" bestFit="1" customWidth="1"/>
    <col min="3604" max="3604" width="10.85546875" bestFit="1" customWidth="1"/>
    <col min="3605" max="3605" width="9.7109375" bestFit="1" customWidth="1"/>
    <col min="3606" max="3606" width="9.28515625" bestFit="1" customWidth="1"/>
    <col min="3607" max="3623" width="12.7109375" customWidth="1"/>
    <col min="3624" max="3624" width="9.7109375" bestFit="1" customWidth="1"/>
    <col min="3625" max="3630" width="10.7109375" customWidth="1"/>
    <col min="3841" max="3841" width="52.28515625" bestFit="1" customWidth="1"/>
    <col min="3842" max="3842" width="10.85546875" bestFit="1" customWidth="1"/>
    <col min="3843" max="3845" width="9.42578125" bestFit="1" customWidth="1"/>
    <col min="3846" max="3846" width="9.7109375" bestFit="1" customWidth="1"/>
    <col min="3847" max="3847" width="9.42578125" bestFit="1" customWidth="1"/>
    <col min="3848" max="3848" width="9.7109375" bestFit="1" customWidth="1"/>
    <col min="3849" max="3849" width="9.42578125" bestFit="1" customWidth="1"/>
    <col min="3850" max="3850" width="9.7109375" bestFit="1" customWidth="1"/>
    <col min="3851" max="3851" width="9.42578125" bestFit="1" customWidth="1"/>
    <col min="3852" max="3856" width="0" hidden="1" customWidth="1"/>
    <col min="3857" max="3857" width="10.85546875" bestFit="1" customWidth="1"/>
    <col min="3858" max="3858" width="9.7109375" bestFit="1" customWidth="1"/>
    <col min="3859" max="3859" width="9.42578125" bestFit="1" customWidth="1"/>
    <col min="3860" max="3860" width="10.85546875" bestFit="1" customWidth="1"/>
    <col min="3861" max="3861" width="9.7109375" bestFit="1" customWidth="1"/>
    <col min="3862" max="3862" width="9.28515625" bestFit="1" customWidth="1"/>
    <col min="3863" max="3879" width="12.7109375" customWidth="1"/>
    <col min="3880" max="3880" width="9.7109375" bestFit="1" customWidth="1"/>
    <col min="3881" max="3886" width="10.7109375" customWidth="1"/>
    <col min="4097" max="4097" width="52.28515625" bestFit="1" customWidth="1"/>
    <col min="4098" max="4098" width="10.85546875" bestFit="1" customWidth="1"/>
    <col min="4099" max="4101" width="9.42578125" bestFit="1" customWidth="1"/>
    <col min="4102" max="4102" width="9.7109375" bestFit="1" customWidth="1"/>
    <col min="4103" max="4103" width="9.42578125" bestFit="1" customWidth="1"/>
    <col min="4104" max="4104" width="9.7109375" bestFit="1" customWidth="1"/>
    <col min="4105" max="4105" width="9.42578125" bestFit="1" customWidth="1"/>
    <col min="4106" max="4106" width="9.7109375" bestFit="1" customWidth="1"/>
    <col min="4107" max="4107" width="9.42578125" bestFit="1" customWidth="1"/>
    <col min="4108" max="4112" width="0" hidden="1" customWidth="1"/>
    <col min="4113" max="4113" width="10.85546875" bestFit="1" customWidth="1"/>
    <col min="4114" max="4114" width="9.7109375" bestFit="1" customWidth="1"/>
    <col min="4115" max="4115" width="9.42578125" bestFit="1" customWidth="1"/>
    <col min="4116" max="4116" width="10.85546875" bestFit="1" customWidth="1"/>
    <col min="4117" max="4117" width="9.7109375" bestFit="1" customWidth="1"/>
    <col min="4118" max="4118" width="9.28515625" bestFit="1" customWidth="1"/>
    <col min="4119" max="4135" width="12.7109375" customWidth="1"/>
    <col min="4136" max="4136" width="9.7109375" bestFit="1" customWidth="1"/>
    <col min="4137" max="4142" width="10.7109375" customWidth="1"/>
    <col min="4353" max="4353" width="52.28515625" bestFit="1" customWidth="1"/>
    <col min="4354" max="4354" width="10.85546875" bestFit="1" customWidth="1"/>
    <col min="4355" max="4357" width="9.42578125" bestFit="1" customWidth="1"/>
    <col min="4358" max="4358" width="9.7109375" bestFit="1" customWidth="1"/>
    <col min="4359" max="4359" width="9.42578125" bestFit="1" customWidth="1"/>
    <col min="4360" max="4360" width="9.7109375" bestFit="1" customWidth="1"/>
    <col min="4361" max="4361" width="9.42578125" bestFit="1" customWidth="1"/>
    <col min="4362" max="4362" width="9.7109375" bestFit="1" customWidth="1"/>
    <col min="4363" max="4363" width="9.42578125" bestFit="1" customWidth="1"/>
    <col min="4364" max="4368" width="0" hidden="1" customWidth="1"/>
    <col min="4369" max="4369" width="10.85546875" bestFit="1" customWidth="1"/>
    <col min="4370" max="4370" width="9.7109375" bestFit="1" customWidth="1"/>
    <col min="4371" max="4371" width="9.42578125" bestFit="1" customWidth="1"/>
    <col min="4372" max="4372" width="10.85546875" bestFit="1" customWidth="1"/>
    <col min="4373" max="4373" width="9.7109375" bestFit="1" customWidth="1"/>
    <col min="4374" max="4374" width="9.28515625" bestFit="1" customWidth="1"/>
    <col min="4375" max="4391" width="12.7109375" customWidth="1"/>
    <col min="4392" max="4392" width="9.7109375" bestFit="1" customWidth="1"/>
    <col min="4393" max="4398" width="10.7109375" customWidth="1"/>
    <col min="4609" max="4609" width="52.28515625" bestFit="1" customWidth="1"/>
    <col min="4610" max="4610" width="10.85546875" bestFit="1" customWidth="1"/>
    <col min="4611" max="4613" width="9.42578125" bestFit="1" customWidth="1"/>
    <col min="4614" max="4614" width="9.7109375" bestFit="1" customWidth="1"/>
    <col min="4615" max="4615" width="9.42578125" bestFit="1" customWidth="1"/>
    <col min="4616" max="4616" width="9.7109375" bestFit="1" customWidth="1"/>
    <col min="4617" max="4617" width="9.42578125" bestFit="1" customWidth="1"/>
    <col min="4618" max="4618" width="9.7109375" bestFit="1" customWidth="1"/>
    <col min="4619" max="4619" width="9.42578125" bestFit="1" customWidth="1"/>
    <col min="4620" max="4624" width="0" hidden="1" customWidth="1"/>
    <col min="4625" max="4625" width="10.85546875" bestFit="1" customWidth="1"/>
    <col min="4626" max="4626" width="9.7109375" bestFit="1" customWidth="1"/>
    <col min="4627" max="4627" width="9.42578125" bestFit="1" customWidth="1"/>
    <col min="4628" max="4628" width="10.85546875" bestFit="1" customWidth="1"/>
    <col min="4629" max="4629" width="9.7109375" bestFit="1" customWidth="1"/>
    <col min="4630" max="4630" width="9.28515625" bestFit="1" customWidth="1"/>
    <col min="4631" max="4647" width="12.7109375" customWidth="1"/>
    <col min="4648" max="4648" width="9.7109375" bestFit="1" customWidth="1"/>
    <col min="4649" max="4654" width="10.7109375" customWidth="1"/>
    <col min="4865" max="4865" width="52.28515625" bestFit="1" customWidth="1"/>
    <col min="4866" max="4866" width="10.85546875" bestFit="1" customWidth="1"/>
    <col min="4867" max="4869" width="9.42578125" bestFit="1" customWidth="1"/>
    <col min="4870" max="4870" width="9.7109375" bestFit="1" customWidth="1"/>
    <col min="4871" max="4871" width="9.42578125" bestFit="1" customWidth="1"/>
    <col min="4872" max="4872" width="9.7109375" bestFit="1" customWidth="1"/>
    <col min="4873" max="4873" width="9.42578125" bestFit="1" customWidth="1"/>
    <col min="4874" max="4874" width="9.7109375" bestFit="1" customWidth="1"/>
    <col min="4875" max="4875" width="9.42578125" bestFit="1" customWidth="1"/>
    <col min="4876" max="4880" width="0" hidden="1" customWidth="1"/>
    <col min="4881" max="4881" width="10.85546875" bestFit="1" customWidth="1"/>
    <col min="4882" max="4882" width="9.7109375" bestFit="1" customWidth="1"/>
    <col min="4883" max="4883" width="9.42578125" bestFit="1" customWidth="1"/>
    <col min="4884" max="4884" width="10.85546875" bestFit="1" customWidth="1"/>
    <col min="4885" max="4885" width="9.7109375" bestFit="1" customWidth="1"/>
    <col min="4886" max="4886" width="9.28515625" bestFit="1" customWidth="1"/>
    <col min="4887" max="4903" width="12.7109375" customWidth="1"/>
    <col min="4904" max="4904" width="9.7109375" bestFit="1" customWidth="1"/>
    <col min="4905" max="4910" width="10.7109375" customWidth="1"/>
    <col min="5121" max="5121" width="52.28515625" bestFit="1" customWidth="1"/>
    <col min="5122" max="5122" width="10.85546875" bestFit="1" customWidth="1"/>
    <col min="5123" max="5125" width="9.42578125" bestFit="1" customWidth="1"/>
    <col min="5126" max="5126" width="9.7109375" bestFit="1" customWidth="1"/>
    <col min="5127" max="5127" width="9.42578125" bestFit="1" customWidth="1"/>
    <col min="5128" max="5128" width="9.7109375" bestFit="1" customWidth="1"/>
    <col min="5129" max="5129" width="9.42578125" bestFit="1" customWidth="1"/>
    <col min="5130" max="5130" width="9.7109375" bestFit="1" customWidth="1"/>
    <col min="5131" max="5131" width="9.42578125" bestFit="1" customWidth="1"/>
    <col min="5132" max="5136" width="0" hidden="1" customWidth="1"/>
    <col min="5137" max="5137" width="10.85546875" bestFit="1" customWidth="1"/>
    <col min="5138" max="5138" width="9.7109375" bestFit="1" customWidth="1"/>
    <col min="5139" max="5139" width="9.42578125" bestFit="1" customWidth="1"/>
    <col min="5140" max="5140" width="10.85546875" bestFit="1" customWidth="1"/>
    <col min="5141" max="5141" width="9.7109375" bestFit="1" customWidth="1"/>
    <col min="5142" max="5142" width="9.28515625" bestFit="1" customWidth="1"/>
    <col min="5143" max="5159" width="12.7109375" customWidth="1"/>
    <col min="5160" max="5160" width="9.7109375" bestFit="1" customWidth="1"/>
    <col min="5161" max="5166" width="10.7109375" customWidth="1"/>
    <col min="5377" max="5377" width="52.28515625" bestFit="1" customWidth="1"/>
    <col min="5378" max="5378" width="10.85546875" bestFit="1" customWidth="1"/>
    <col min="5379" max="5381" width="9.42578125" bestFit="1" customWidth="1"/>
    <col min="5382" max="5382" width="9.7109375" bestFit="1" customWidth="1"/>
    <col min="5383" max="5383" width="9.42578125" bestFit="1" customWidth="1"/>
    <col min="5384" max="5384" width="9.7109375" bestFit="1" customWidth="1"/>
    <col min="5385" max="5385" width="9.42578125" bestFit="1" customWidth="1"/>
    <col min="5386" max="5386" width="9.7109375" bestFit="1" customWidth="1"/>
    <col min="5387" max="5387" width="9.42578125" bestFit="1" customWidth="1"/>
    <col min="5388" max="5392" width="0" hidden="1" customWidth="1"/>
    <col min="5393" max="5393" width="10.85546875" bestFit="1" customWidth="1"/>
    <col min="5394" max="5394" width="9.7109375" bestFit="1" customWidth="1"/>
    <col min="5395" max="5395" width="9.42578125" bestFit="1" customWidth="1"/>
    <col min="5396" max="5396" width="10.85546875" bestFit="1" customWidth="1"/>
    <col min="5397" max="5397" width="9.7109375" bestFit="1" customWidth="1"/>
    <col min="5398" max="5398" width="9.28515625" bestFit="1" customWidth="1"/>
    <col min="5399" max="5415" width="12.7109375" customWidth="1"/>
    <col min="5416" max="5416" width="9.7109375" bestFit="1" customWidth="1"/>
    <col min="5417" max="5422" width="10.7109375" customWidth="1"/>
    <col min="5633" max="5633" width="52.28515625" bestFit="1" customWidth="1"/>
    <col min="5634" max="5634" width="10.85546875" bestFit="1" customWidth="1"/>
    <col min="5635" max="5637" width="9.42578125" bestFit="1" customWidth="1"/>
    <col min="5638" max="5638" width="9.7109375" bestFit="1" customWidth="1"/>
    <col min="5639" max="5639" width="9.42578125" bestFit="1" customWidth="1"/>
    <col min="5640" max="5640" width="9.7109375" bestFit="1" customWidth="1"/>
    <col min="5641" max="5641" width="9.42578125" bestFit="1" customWidth="1"/>
    <col min="5642" max="5642" width="9.7109375" bestFit="1" customWidth="1"/>
    <col min="5643" max="5643" width="9.42578125" bestFit="1" customWidth="1"/>
    <col min="5644" max="5648" width="0" hidden="1" customWidth="1"/>
    <col min="5649" max="5649" width="10.85546875" bestFit="1" customWidth="1"/>
    <col min="5650" max="5650" width="9.7109375" bestFit="1" customWidth="1"/>
    <col min="5651" max="5651" width="9.42578125" bestFit="1" customWidth="1"/>
    <col min="5652" max="5652" width="10.85546875" bestFit="1" customWidth="1"/>
    <col min="5653" max="5653" width="9.7109375" bestFit="1" customWidth="1"/>
    <col min="5654" max="5654" width="9.28515625" bestFit="1" customWidth="1"/>
    <col min="5655" max="5671" width="12.7109375" customWidth="1"/>
    <col min="5672" max="5672" width="9.7109375" bestFit="1" customWidth="1"/>
    <col min="5673" max="5678" width="10.7109375" customWidth="1"/>
    <col min="5889" max="5889" width="52.28515625" bestFit="1" customWidth="1"/>
    <col min="5890" max="5890" width="10.85546875" bestFit="1" customWidth="1"/>
    <col min="5891" max="5893" width="9.42578125" bestFit="1" customWidth="1"/>
    <col min="5894" max="5894" width="9.7109375" bestFit="1" customWidth="1"/>
    <col min="5895" max="5895" width="9.42578125" bestFit="1" customWidth="1"/>
    <col min="5896" max="5896" width="9.7109375" bestFit="1" customWidth="1"/>
    <col min="5897" max="5897" width="9.42578125" bestFit="1" customWidth="1"/>
    <col min="5898" max="5898" width="9.7109375" bestFit="1" customWidth="1"/>
    <col min="5899" max="5899" width="9.42578125" bestFit="1" customWidth="1"/>
    <col min="5900" max="5904" width="0" hidden="1" customWidth="1"/>
    <col min="5905" max="5905" width="10.85546875" bestFit="1" customWidth="1"/>
    <col min="5906" max="5906" width="9.7109375" bestFit="1" customWidth="1"/>
    <col min="5907" max="5907" width="9.42578125" bestFit="1" customWidth="1"/>
    <col min="5908" max="5908" width="10.85546875" bestFit="1" customWidth="1"/>
    <col min="5909" max="5909" width="9.7109375" bestFit="1" customWidth="1"/>
    <col min="5910" max="5910" width="9.28515625" bestFit="1" customWidth="1"/>
    <col min="5911" max="5927" width="12.7109375" customWidth="1"/>
    <col min="5928" max="5928" width="9.7109375" bestFit="1" customWidth="1"/>
    <col min="5929" max="5934" width="10.7109375" customWidth="1"/>
    <col min="6145" max="6145" width="52.28515625" bestFit="1" customWidth="1"/>
    <col min="6146" max="6146" width="10.85546875" bestFit="1" customWidth="1"/>
    <col min="6147" max="6149" width="9.42578125" bestFit="1" customWidth="1"/>
    <col min="6150" max="6150" width="9.7109375" bestFit="1" customWidth="1"/>
    <col min="6151" max="6151" width="9.42578125" bestFit="1" customWidth="1"/>
    <col min="6152" max="6152" width="9.7109375" bestFit="1" customWidth="1"/>
    <col min="6153" max="6153" width="9.42578125" bestFit="1" customWidth="1"/>
    <col min="6154" max="6154" width="9.7109375" bestFit="1" customWidth="1"/>
    <col min="6155" max="6155" width="9.42578125" bestFit="1" customWidth="1"/>
    <col min="6156" max="6160" width="0" hidden="1" customWidth="1"/>
    <col min="6161" max="6161" width="10.85546875" bestFit="1" customWidth="1"/>
    <col min="6162" max="6162" width="9.7109375" bestFit="1" customWidth="1"/>
    <col min="6163" max="6163" width="9.42578125" bestFit="1" customWidth="1"/>
    <col min="6164" max="6164" width="10.85546875" bestFit="1" customWidth="1"/>
    <col min="6165" max="6165" width="9.7109375" bestFit="1" customWidth="1"/>
    <col min="6166" max="6166" width="9.28515625" bestFit="1" customWidth="1"/>
    <col min="6167" max="6183" width="12.7109375" customWidth="1"/>
    <col min="6184" max="6184" width="9.7109375" bestFit="1" customWidth="1"/>
    <col min="6185" max="6190" width="10.7109375" customWidth="1"/>
    <col min="6401" max="6401" width="52.28515625" bestFit="1" customWidth="1"/>
    <col min="6402" max="6402" width="10.85546875" bestFit="1" customWidth="1"/>
    <col min="6403" max="6405" width="9.42578125" bestFit="1" customWidth="1"/>
    <col min="6406" max="6406" width="9.7109375" bestFit="1" customWidth="1"/>
    <col min="6407" max="6407" width="9.42578125" bestFit="1" customWidth="1"/>
    <col min="6408" max="6408" width="9.7109375" bestFit="1" customWidth="1"/>
    <col min="6409" max="6409" width="9.42578125" bestFit="1" customWidth="1"/>
    <col min="6410" max="6410" width="9.7109375" bestFit="1" customWidth="1"/>
    <col min="6411" max="6411" width="9.42578125" bestFit="1" customWidth="1"/>
    <col min="6412" max="6416" width="0" hidden="1" customWidth="1"/>
    <col min="6417" max="6417" width="10.85546875" bestFit="1" customWidth="1"/>
    <col min="6418" max="6418" width="9.7109375" bestFit="1" customWidth="1"/>
    <col min="6419" max="6419" width="9.42578125" bestFit="1" customWidth="1"/>
    <col min="6420" max="6420" width="10.85546875" bestFit="1" customWidth="1"/>
    <col min="6421" max="6421" width="9.7109375" bestFit="1" customWidth="1"/>
    <col min="6422" max="6422" width="9.28515625" bestFit="1" customWidth="1"/>
    <col min="6423" max="6439" width="12.7109375" customWidth="1"/>
    <col min="6440" max="6440" width="9.7109375" bestFit="1" customWidth="1"/>
    <col min="6441" max="6446" width="10.7109375" customWidth="1"/>
    <col min="6657" max="6657" width="52.28515625" bestFit="1" customWidth="1"/>
    <col min="6658" max="6658" width="10.85546875" bestFit="1" customWidth="1"/>
    <col min="6659" max="6661" width="9.42578125" bestFit="1" customWidth="1"/>
    <col min="6662" max="6662" width="9.7109375" bestFit="1" customWidth="1"/>
    <col min="6663" max="6663" width="9.42578125" bestFit="1" customWidth="1"/>
    <col min="6664" max="6664" width="9.7109375" bestFit="1" customWidth="1"/>
    <col min="6665" max="6665" width="9.42578125" bestFit="1" customWidth="1"/>
    <col min="6666" max="6666" width="9.7109375" bestFit="1" customWidth="1"/>
    <col min="6667" max="6667" width="9.42578125" bestFit="1" customWidth="1"/>
    <col min="6668" max="6672" width="0" hidden="1" customWidth="1"/>
    <col min="6673" max="6673" width="10.85546875" bestFit="1" customWidth="1"/>
    <col min="6674" max="6674" width="9.7109375" bestFit="1" customWidth="1"/>
    <col min="6675" max="6675" width="9.42578125" bestFit="1" customWidth="1"/>
    <col min="6676" max="6676" width="10.85546875" bestFit="1" customWidth="1"/>
    <col min="6677" max="6677" width="9.7109375" bestFit="1" customWidth="1"/>
    <col min="6678" max="6678" width="9.28515625" bestFit="1" customWidth="1"/>
    <col min="6679" max="6695" width="12.7109375" customWidth="1"/>
    <col min="6696" max="6696" width="9.7109375" bestFit="1" customWidth="1"/>
    <col min="6697" max="6702" width="10.7109375" customWidth="1"/>
    <col min="6913" max="6913" width="52.28515625" bestFit="1" customWidth="1"/>
    <col min="6914" max="6914" width="10.85546875" bestFit="1" customWidth="1"/>
    <col min="6915" max="6917" width="9.42578125" bestFit="1" customWidth="1"/>
    <col min="6918" max="6918" width="9.7109375" bestFit="1" customWidth="1"/>
    <col min="6919" max="6919" width="9.42578125" bestFit="1" customWidth="1"/>
    <col min="6920" max="6920" width="9.7109375" bestFit="1" customWidth="1"/>
    <col min="6921" max="6921" width="9.42578125" bestFit="1" customWidth="1"/>
    <col min="6922" max="6922" width="9.7109375" bestFit="1" customWidth="1"/>
    <col min="6923" max="6923" width="9.42578125" bestFit="1" customWidth="1"/>
    <col min="6924" max="6928" width="0" hidden="1" customWidth="1"/>
    <col min="6929" max="6929" width="10.85546875" bestFit="1" customWidth="1"/>
    <col min="6930" max="6930" width="9.7109375" bestFit="1" customWidth="1"/>
    <col min="6931" max="6931" width="9.42578125" bestFit="1" customWidth="1"/>
    <col min="6932" max="6932" width="10.85546875" bestFit="1" customWidth="1"/>
    <col min="6933" max="6933" width="9.7109375" bestFit="1" customWidth="1"/>
    <col min="6934" max="6934" width="9.28515625" bestFit="1" customWidth="1"/>
    <col min="6935" max="6951" width="12.7109375" customWidth="1"/>
    <col min="6952" max="6952" width="9.7109375" bestFit="1" customWidth="1"/>
    <col min="6953" max="6958" width="10.7109375" customWidth="1"/>
    <col min="7169" max="7169" width="52.28515625" bestFit="1" customWidth="1"/>
    <col min="7170" max="7170" width="10.85546875" bestFit="1" customWidth="1"/>
    <col min="7171" max="7173" width="9.42578125" bestFit="1" customWidth="1"/>
    <col min="7174" max="7174" width="9.7109375" bestFit="1" customWidth="1"/>
    <col min="7175" max="7175" width="9.42578125" bestFit="1" customWidth="1"/>
    <col min="7176" max="7176" width="9.7109375" bestFit="1" customWidth="1"/>
    <col min="7177" max="7177" width="9.42578125" bestFit="1" customWidth="1"/>
    <col min="7178" max="7178" width="9.7109375" bestFit="1" customWidth="1"/>
    <col min="7179" max="7179" width="9.42578125" bestFit="1" customWidth="1"/>
    <col min="7180" max="7184" width="0" hidden="1" customWidth="1"/>
    <col min="7185" max="7185" width="10.85546875" bestFit="1" customWidth="1"/>
    <col min="7186" max="7186" width="9.7109375" bestFit="1" customWidth="1"/>
    <col min="7187" max="7187" width="9.42578125" bestFit="1" customWidth="1"/>
    <col min="7188" max="7188" width="10.85546875" bestFit="1" customWidth="1"/>
    <col min="7189" max="7189" width="9.7109375" bestFit="1" customWidth="1"/>
    <col min="7190" max="7190" width="9.28515625" bestFit="1" customWidth="1"/>
    <col min="7191" max="7207" width="12.7109375" customWidth="1"/>
    <col min="7208" max="7208" width="9.7109375" bestFit="1" customWidth="1"/>
    <col min="7209" max="7214" width="10.7109375" customWidth="1"/>
    <col min="7425" max="7425" width="52.28515625" bestFit="1" customWidth="1"/>
    <col min="7426" max="7426" width="10.85546875" bestFit="1" customWidth="1"/>
    <col min="7427" max="7429" width="9.42578125" bestFit="1" customWidth="1"/>
    <col min="7430" max="7430" width="9.7109375" bestFit="1" customWidth="1"/>
    <col min="7431" max="7431" width="9.42578125" bestFit="1" customWidth="1"/>
    <col min="7432" max="7432" width="9.7109375" bestFit="1" customWidth="1"/>
    <col min="7433" max="7433" width="9.42578125" bestFit="1" customWidth="1"/>
    <col min="7434" max="7434" width="9.7109375" bestFit="1" customWidth="1"/>
    <col min="7435" max="7435" width="9.42578125" bestFit="1" customWidth="1"/>
    <col min="7436" max="7440" width="0" hidden="1" customWidth="1"/>
    <col min="7441" max="7441" width="10.85546875" bestFit="1" customWidth="1"/>
    <col min="7442" max="7442" width="9.7109375" bestFit="1" customWidth="1"/>
    <col min="7443" max="7443" width="9.42578125" bestFit="1" customWidth="1"/>
    <col min="7444" max="7444" width="10.85546875" bestFit="1" customWidth="1"/>
    <col min="7445" max="7445" width="9.7109375" bestFit="1" customWidth="1"/>
    <col min="7446" max="7446" width="9.28515625" bestFit="1" customWidth="1"/>
    <col min="7447" max="7463" width="12.7109375" customWidth="1"/>
    <col min="7464" max="7464" width="9.7109375" bestFit="1" customWidth="1"/>
    <col min="7465" max="7470" width="10.7109375" customWidth="1"/>
    <col min="7681" max="7681" width="52.28515625" bestFit="1" customWidth="1"/>
    <col min="7682" max="7682" width="10.85546875" bestFit="1" customWidth="1"/>
    <col min="7683" max="7685" width="9.42578125" bestFit="1" customWidth="1"/>
    <col min="7686" max="7686" width="9.7109375" bestFit="1" customWidth="1"/>
    <col min="7687" max="7687" width="9.42578125" bestFit="1" customWidth="1"/>
    <col min="7688" max="7688" width="9.7109375" bestFit="1" customWidth="1"/>
    <col min="7689" max="7689" width="9.42578125" bestFit="1" customWidth="1"/>
    <col min="7690" max="7690" width="9.7109375" bestFit="1" customWidth="1"/>
    <col min="7691" max="7691" width="9.42578125" bestFit="1" customWidth="1"/>
    <col min="7692" max="7696" width="0" hidden="1" customWidth="1"/>
    <col min="7697" max="7697" width="10.85546875" bestFit="1" customWidth="1"/>
    <col min="7698" max="7698" width="9.7109375" bestFit="1" customWidth="1"/>
    <col min="7699" max="7699" width="9.42578125" bestFit="1" customWidth="1"/>
    <col min="7700" max="7700" width="10.85546875" bestFit="1" customWidth="1"/>
    <col min="7701" max="7701" width="9.7109375" bestFit="1" customWidth="1"/>
    <col min="7702" max="7702" width="9.28515625" bestFit="1" customWidth="1"/>
    <col min="7703" max="7719" width="12.7109375" customWidth="1"/>
    <col min="7720" max="7720" width="9.7109375" bestFit="1" customWidth="1"/>
    <col min="7721" max="7726" width="10.7109375" customWidth="1"/>
    <col min="7937" max="7937" width="52.28515625" bestFit="1" customWidth="1"/>
    <col min="7938" max="7938" width="10.85546875" bestFit="1" customWidth="1"/>
    <col min="7939" max="7941" width="9.42578125" bestFit="1" customWidth="1"/>
    <col min="7942" max="7942" width="9.7109375" bestFit="1" customWidth="1"/>
    <col min="7943" max="7943" width="9.42578125" bestFit="1" customWidth="1"/>
    <col min="7944" max="7944" width="9.7109375" bestFit="1" customWidth="1"/>
    <col min="7945" max="7945" width="9.42578125" bestFit="1" customWidth="1"/>
    <col min="7946" max="7946" width="9.7109375" bestFit="1" customWidth="1"/>
    <col min="7947" max="7947" width="9.42578125" bestFit="1" customWidth="1"/>
    <col min="7948" max="7952" width="0" hidden="1" customWidth="1"/>
    <col min="7953" max="7953" width="10.85546875" bestFit="1" customWidth="1"/>
    <col min="7954" max="7954" width="9.7109375" bestFit="1" customWidth="1"/>
    <col min="7955" max="7955" width="9.42578125" bestFit="1" customWidth="1"/>
    <col min="7956" max="7956" width="10.85546875" bestFit="1" customWidth="1"/>
    <col min="7957" max="7957" width="9.7109375" bestFit="1" customWidth="1"/>
    <col min="7958" max="7958" width="9.28515625" bestFit="1" customWidth="1"/>
    <col min="7959" max="7975" width="12.7109375" customWidth="1"/>
    <col min="7976" max="7976" width="9.7109375" bestFit="1" customWidth="1"/>
    <col min="7977" max="7982" width="10.7109375" customWidth="1"/>
    <col min="8193" max="8193" width="52.28515625" bestFit="1" customWidth="1"/>
    <col min="8194" max="8194" width="10.85546875" bestFit="1" customWidth="1"/>
    <col min="8195" max="8197" width="9.42578125" bestFit="1" customWidth="1"/>
    <col min="8198" max="8198" width="9.7109375" bestFit="1" customWidth="1"/>
    <col min="8199" max="8199" width="9.42578125" bestFit="1" customWidth="1"/>
    <col min="8200" max="8200" width="9.7109375" bestFit="1" customWidth="1"/>
    <col min="8201" max="8201" width="9.42578125" bestFit="1" customWidth="1"/>
    <col min="8202" max="8202" width="9.7109375" bestFit="1" customWidth="1"/>
    <col min="8203" max="8203" width="9.42578125" bestFit="1" customWidth="1"/>
    <col min="8204" max="8208" width="0" hidden="1" customWidth="1"/>
    <col min="8209" max="8209" width="10.85546875" bestFit="1" customWidth="1"/>
    <col min="8210" max="8210" width="9.7109375" bestFit="1" customWidth="1"/>
    <col min="8211" max="8211" width="9.42578125" bestFit="1" customWidth="1"/>
    <col min="8212" max="8212" width="10.85546875" bestFit="1" customWidth="1"/>
    <col min="8213" max="8213" width="9.7109375" bestFit="1" customWidth="1"/>
    <col min="8214" max="8214" width="9.28515625" bestFit="1" customWidth="1"/>
    <col min="8215" max="8231" width="12.7109375" customWidth="1"/>
    <col min="8232" max="8232" width="9.7109375" bestFit="1" customWidth="1"/>
    <col min="8233" max="8238" width="10.7109375" customWidth="1"/>
    <col min="8449" max="8449" width="52.28515625" bestFit="1" customWidth="1"/>
    <col min="8450" max="8450" width="10.85546875" bestFit="1" customWidth="1"/>
    <col min="8451" max="8453" width="9.42578125" bestFit="1" customWidth="1"/>
    <col min="8454" max="8454" width="9.7109375" bestFit="1" customWidth="1"/>
    <col min="8455" max="8455" width="9.42578125" bestFit="1" customWidth="1"/>
    <col min="8456" max="8456" width="9.7109375" bestFit="1" customWidth="1"/>
    <col min="8457" max="8457" width="9.42578125" bestFit="1" customWidth="1"/>
    <col min="8458" max="8458" width="9.7109375" bestFit="1" customWidth="1"/>
    <col min="8459" max="8459" width="9.42578125" bestFit="1" customWidth="1"/>
    <col min="8460" max="8464" width="0" hidden="1" customWidth="1"/>
    <col min="8465" max="8465" width="10.85546875" bestFit="1" customWidth="1"/>
    <col min="8466" max="8466" width="9.7109375" bestFit="1" customWidth="1"/>
    <col min="8467" max="8467" width="9.42578125" bestFit="1" customWidth="1"/>
    <col min="8468" max="8468" width="10.85546875" bestFit="1" customWidth="1"/>
    <col min="8469" max="8469" width="9.7109375" bestFit="1" customWidth="1"/>
    <col min="8470" max="8470" width="9.28515625" bestFit="1" customWidth="1"/>
    <col min="8471" max="8487" width="12.7109375" customWidth="1"/>
    <col min="8488" max="8488" width="9.7109375" bestFit="1" customWidth="1"/>
    <col min="8489" max="8494" width="10.7109375" customWidth="1"/>
    <col min="8705" max="8705" width="52.28515625" bestFit="1" customWidth="1"/>
    <col min="8706" max="8706" width="10.85546875" bestFit="1" customWidth="1"/>
    <col min="8707" max="8709" width="9.42578125" bestFit="1" customWidth="1"/>
    <col min="8710" max="8710" width="9.7109375" bestFit="1" customWidth="1"/>
    <col min="8711" max="8711" width="9.42578125" bestFit="1" customWidth="1"/>
    <col min="8712" max="8712" width="9.7109375" bestFit="1" customWidth="1"/>
    <col min="8713" max="8713" width="9.42578125" bestFit="1" customWidth="1"/>
    <col min="8714" max="8714" width="9.7109375" bestFit="1" customWidth="1"/>
    <col min="8715" max="8715" width="9.42578125" bestFit="1" customWidth="1"/>
    <col min="8716" max="8720" width="0" hidden="1" customWidth="1"/>
    <col min="8721" max="8721" width="10.85546875" bestFit="1" customWidth="1"/>
    <col min="8722" max="8722" width="9.7109375" bestFit="1" customWidth="1"/>
    <col min="8723" max="8723" width="9.42578125" bestFit="1" customWidth="1"/>
    <col min="8724" max="8724" width="10.85546875" bestFit="1" customWidth="1"/>
    <col min="8725" max="8725" width="9.7109375" bestFit="1" customWidth="1"/>
    <col min="8726" max="8726" width="9.28515625" bestFit="1" customWidth="1"/>
    <col min="8727" max="8743" width="12.7109375" customWidth="1"/>
    <col min="8744" max="8744" width="9.7109375" bestFit="1" customWidth="1"/>
    <col min="8745" max="8750" width="10.7109375" customWidth="1"/>
    <col min="8961" max="8961" width="52.28515625" bestFit="1" customWidth="1"/>
    <col min="8962" max="8962" width="10.85546875" bestFit="1" customWidth="1"/>
    <col min="8963" max="8965" width="9.42578125" bestFit="1" customWidth="1"/>
    <col min="8966" max="8966" width="9.7109375" bestFit="1" customWidth="1"/>
    <col min="8967" max="8967" width="9.42578125" bestFit="1" customWidth="1"/>
    <col min="8968" max="8968" width="9.7109375" bestFit="1" customWidth="1"/>
    <col min="8969" max="8969" width="9.42578125" bestFit="1" customWidth="1"/>
    <col min="8970" max="8970" width="9.7109375" bestFit="1" customWidth="1"/>
    <col min="8971" max="8971" width="9.42578125" bestFit="1" customWidth="1"/>
    <col min="8972" max="8976" width="0" hidden="1" customWidth="1"/>
    <col min="8977" max="8977" width="10.85546875" bestFit="1" customWidth="1"/>
    <col min="8978" max="8978" width="9.7109375" bestFit="1" customWidth="1"/>
    <col min="8979" max="8979" width="9.42578125" bestFit="1" customWidth="1"/>
    <col min="8980" max="8980" width="10.85546875" bestFit="1" customWidth="1"/>
    <col min="8981" max="8981" width="9.7109375" bestFit="1" customWidth="1"/>
    <col min="8982" max="8982" width="9.28515625" bestFit="1" customWidth="1"/>
    <col min="8983" max="8999" width="12.7109375" customWidth="1"/>
    <col min="9000" max="9000" width="9.7109375" bestFit="1" customWidth="1"/>
    <col min="9001" max="9006" width="10.7109375" customWidth="1"/>
    <col min="9217" max="9217" width="52.28515625" bestFit="1" customWidth="1"/>
    <col min="9218" max="9218" width="10.85546875" bestFit="1" customWidth="1"/>
    <col min="9219" max="9221" width="9.42578125" bestFit="1" customWidth="1"/>
    <col min="9222" max="9222" width="9.7109375" bestFit="1" customWidth="1"/>
    <col min="9223" max="9223" width="9.42578125" bestFit="1" customWidth="1"/>
    <col min="9224" max="9224" width="9.7109375" bestFit="1" customWidth="1"/>
    <col min="9225" max="9225" width="9.42578125" bestFit="1" customWidth="1"/>
    <col min="9226" max="9226" width="9.7109375" bestFit="1" customWidth="1"/>
    <col min="9227" max="9227" width="9.42578125" bestFit="1" customWidth="1"/>
    <col min="9228" max="9232" width="0" hidden="1" customWidth="1"/>
    <col min="9233" max="9233" width="10.85546875" bestFit="1" customWidth="1"/>
    <col min="9234" max="9234" width="9.7109375" bestFit="1" customWidth="1"/>
    <col min="9235" max="9235" width="9.42578125" bestFit="1" customWidth="1"/>
    <col min="9236" max="9236" width="10.85546875" bestFit="1" customWidth="1"/>
    <col min="9237" max="9237" width="9.7109375" bestFit="1" customWidth="1"/>
    <col min="9238" max="9238" width="9.28515625" bestFit="1" customWidth="1"/>
    <col min="9239" max="9255" width="12.7109375" customWidth="1"/>
    <col min="9256" max="9256" width="9.7109375" bestFit="1" customWidth="1"/>
    <col min="9257" max="9262" width="10.7109375" customWidth="1"/>
    <col min="9473" max="9473" width="52.28515625" bestFit="1" customWidth="1"/>
    <col min="9474" max="9474" width="10.85546875" bestFit="1" customWidth="1"/>
    <col min="9475" max="9477" width="9.42578125" bestFit="1" customWidth="1"/>
    <col min="9478" max="9478" width="9.7109375" bestFit="1" customWidth="1"/>
    <col min="9479" max="9479" width="9.42578125" bestFit="1" customWidth="1"/>
    <col min="9480" max="9480" width="9.7109375" bestFit="1" customWidth="1"/>
    <col min="9481" max="9481" width="9.42578125" bestFit="1" customWidth="1"/>
    <col min="9482" max="9482" width="9.7109375" bestFit="1" customWidth="1"/>
    <col min="9483" max="9483" width="9.42578125" bestFit="1" customWidth="1"/>
    <col min="9484" max="9488" width="0" hidden="1" customWidth="1"/>
    <col min="9489" max="9489" width="10.85546875" bestFit="1" customWidth="1"/>
    <col min="9490" max="9490" width="9.7109375" bestFit="1" customWidth="1"/>
    <col min="9491" max="9491" width="9.42578125" bestFit="1" customWidth="1"/>
    <col min="9492" max="9492" width="10.85546875" bestFit="1" customWidth="1"/>
    <col min="9493" max="9493" width="9.7109375" bestFit="1" customWidth="1"/>
    <col min="9494" max="9494" width="9.28515625" bestFit="1" customWidth="1"/>
    <col min="9495" max="9511" width="12.7109375" customWidth="1"/>
    <col min="9512" max="9512" width="9.7109375" bestFit="1" customWidth="1"/>
    <col min="9513" max="9518" width="10.7109375" customWidth="1"/>
    <col min="9729" max="9729" width="52.28515625" bestFit="1" customWidth="1"/>
    <col min="9730" max="9730" width="10.85546875" bestFit="1" customWidth="1"/>
    <col min="9731" max="9733" width="9.42578125" bestFit="1" customWidth="1"/>
    <col min="9734" max="9734" width="9.7109375" bestFit="1" customWidth="1"/>
    <col min="9735" max="9735" width="9.42578125" bestFit="1" customWidth="1"/>
    <col min="9736" max="9736" width="9.7109375" bestFit="1" customWidth="1"/>
    <col min="9737" max="9737" width="9.42578125" bestFit="1" customWidth="1"/>
    <col min="9738" max="9738" width="9.7109375" bestFit="1" customWidth="1"/>
    <col min="9739" max="9739" width="9.42578125" bestFit="1" customWidth="1"/>
    <col min="9740" max="9744" width="0" hidden="1" customWidth="1"/>
    <col min="9745" max="9745" width="10.85546875" bestFit="1" customWidth="1"/>
    <col min="9746" max="9746" width="9.7109375" bestFit="1" customWidth="1"/>
    <col min="9747" max="9747" width="9.42578125" bestFit="1" customWidth="1"/>
    <col min="9748" max="9748" width="10.85546875" bestFit="1" customWidth="1"/>
    <col min="9749" max="9749" width="9.7109375" bestFit="1" customWidth="1"/>
    <col min="9750" max="9750" width="9.28515625" bestFit="1" customWidth="1"/>
    <col min="9751" max="9767" width="12.7109375" customWidth="1"/>
    <col min="9768" max="9768" width="9.7109375" bestFit="1" customWidth="1"/>
    <col min="9769" max="9774" width="10.7109375" customWidth="1"/>
    <col min="9985" max="9985" width="52.28515625" bestFit="1" customWidth="1"/>
    <col min="9986" max="9986" width="10.85546875" bestFit="1" customWidth="1"/>
    <col min="9987" max="9989" width="9.42578125" bestFit="1" customWidth="1"/>
    <col min="9990" max="9990" width="9.7109375" bestFit="1" customWidth="1"/>
    <col min="9991" max="9991" width="9.42578125" bestFit="1" customWidth="1"/>
    <col min="9992" max="9992" width="9.7109375" bestFit="1" customWidth="1"/>
    <col min="9993" max="9993" width="9.42578125" bestFit="1" customWidth="1"/>
    <col min="9994" max="9994" width="9.7109375" bestFit="1" customWidth="1"/>
    <col min="9995" max="9995" width="9.42578125" bestFit="1" customWidth="1"/>
    <col min="9996" max="10000" width="0" hidden="1" customWidth="1"/>
    <col min="10001" max="10001" width="10.85546875" bestFit="1" customWidth="1"/>
    <col min="10002" max="10002" width="9.7109375" bestFit="1" customWidth="1"/>
    <col min="10003" max="10003" width="9.42578125" bestFit="1" customWidth="1"/>
    <col min="10004" max="10004" width="10.85546875" bestFit="1" customWidth="1"/>
    <col min="10005" max="10005" width="9.7109375" bestFit="1" customWidth="1"/>
    <col min="10006" max="10006" width="9.28515625" bestFit="1" customWidth="1"/>
    <col min="10007" max="10023" width="12.7109375" customWidth="1"/>
    <col min="10024" max="10024" width="9.7109375" bestFit="1" customWidth="1"/>
    <col min="10025" max="10030" width="10.7109375" customWidth="1"/>
    <col min="10241" max="10241" width="52.28515625" bestFit="1" customWidth="1"/>
    <col min="10242" max="10242" width="10.85546875" bestFit="1" customWidth="1"/>
    <col min="10243" max="10245" width="9.42578125" bestFit="1" customWidth="1"/>
    <col min="10246" max="10246" width="9.7109375" bestFit="1" customWidth="1"/>
    <col min="10247" max="10247" width="9.42578125" bestFit="1" customWidth="1"/>
    <col min="10248" max="10248" width="9.7109375" bestFit="1" customWidth="1"/>
    <col min="10249" max="10249" width="9.42578125" bestFit="1" customWidth="1"/>
    <col min="10250" max="10250" width="9.7109375" bestFit="1" customWidth="1"/>
    <col min="10251" max="10251" width="9.42578125" bestFit="1" customWidth="1"/>
    <col min="10252" max="10256" width="0" hidden="1" customWidth="1"/>
    <col min="10257" max="10257" width="10.85546875" bestFit="1" customWidth="1"/>
    <col min="10258" max="10258" width="9.7109375" bestFit="1" customWidth="1"/>
    <col min="10259" max="10259" width="9.42578125" bestFit="1" customWidth="1"/>
    <col min="10260" max="10260" width="10.85546875" bestFit="1" customWidth="1"/>
    <col min="10261" max="10261" width="9.7109375" bestFit="1" customWidth="1"/>
    <col min="10262" max="10262" width="9.28515625" bestFit="1" customWidth="1"/>
    <col min="10263" max="10279" width="12.7109375" customWidth="1"/>
    <col min="10280" max="10280" width="9.7109375" bestFit="1" customWidth="1"/>
    <col min="10281" max="10286" width="10.7109375" customWidth="1"/>
    <col min="10497" max="10497" width="52.28515625" bestFit="1" customWidth="1"/>
    <col min="10498" max="10498" width="10.85546875" bestFit="1" customWidth="1"/>
    <col min="10499" max="10501" width="9.42578125" bestFit="1" customWidth="1"/>
    <col min="10502" max="10502" width="9.7109375" bestFit="1" customWidth="1"/>
    <col min="10503" max="10503" width="9.42578125" bestFit="1" customWidth="1"/>
    <col min="10504" max="10504" width="9.7109375" bestFit="1" customWidth="1"/>
    <col min="10505" max="10505" width="9.42578125" bestFit="1" customWidth="1"/>
    <col min="10506" max="10506" width="9.7109375" bestFit="1" customWidth="1"/>
    <col min="10507" max="10507" width="9.42578125" bestFit="1" customWidth="1"/>
    <col min="10508" max="10512" width="0" hidden="1" customWidth="1"/>
    <col min="10513" max="10513" width="10.85546875" bestFit="1" customWidth="1"/>
    <col min="10514" max="10514" width="9.7109375" bestFit="1" customWidth="1"/>
    <col min="10515" max="10515" width="9.42578125" bestFit="1" customWidth="1"/>
    <col min="10516" max="10516" width="10.85546875" bestFit="1" customWidth="1"/>
    <col min="10517" max="10517" width="9.7109375" bestFit="1" customWidth="1"/>
    <col min="10518" max="10518" width="9.28515625" bestFit="1" customWidth="1"/>
    <col min="10519" max="10535" width="12.7109375" customWidth="1"/>
    <col min="10536" max="10536" width="9.7109375" bestFit="1" customWidth="1"/>
    <col min="10537" max="10542" width="10.7109375" customWidth="1"/>
    <col min="10753" max="10753" width="52.28515625" bestFit="1" customWidth="1"/>
    <col min="10754" max="10754" width="10.85546875" bestFit="1" customWidth="1"/>
    <col min="10755" max="10757" width="9.42578125" bestFit="1" customWidth="1"/>
    <col min="10758" max="10758" width="9.7109375" bestFit="1" customWidth="1"/>
    <col min="10759" max="10759" width="9.42578125" bestFit="1" customWidth="1"/>
    <col min="10760" max="10760" width="9.7109375" bestFit="1" customWidth="1"/>
    <col min="10761" max="10761" width="9.42578125" bestFit="1" customWidth="1"/>
    <col min="10762" max="10762" width="9.7109375" bestFit="1" customWidth="1"/>
    <col min="10763" max="10763" width="9.42578125" bestFit="1" customWidth="1"/>
    <col min="10764" max="10768" width="0" hidden="1" customWidth="1"/>
    <col min="10769" max="10769" width="10.85546875" bestFit="1" customWidth="1"/>
    <col min="10770" max="10770" width="9.7109375" bestFit="1" customWidth="1"/>
    <col min="10771" max="10771" width="9.42578125" bestFit="1" customWidth="1"/>
    <col min="10772" max="10772" width="10.85546875" bestFit="1" customWidth="1"/>
    <col min="10773" max="10773" width="9.7109375" bestFit="1" customWidth="1"/>
    <col min="10774" max="10774" width="9.28515625" bestFit="1" customWidth="1"/>
    <col min="10775" max="10791" width="12.7109375" customWidth="1"/>
    <col min="10792" max="10792" width="9.7109375" bestFit="1" customWidth="1"/>
    <col min="10793" max="10798" width="10.7109375" customWidth="1"/>
    <col min="11009" max="11009" width="52.28515625" bestFit="1" customWidth="1"/>
    <col min="11010" max="11010" width="10.85546875" bestFit="1" customWidth="1"/>
    <col min="11011" max="11013" width="9.42578125" bestFit="1" customWidth="1"/>
    <col min="11014" max="11014" width="9.7109375" bestFit="1" customWidth="1"/>
    <col min="11015" max="11015" width="9.42578125" bestFit="1" customWidth="1"/>
    <col min="11016" max="11016" width="9.7109375" bestFit="1" customWidth="1"/>
    <col min="11017" max="11017" width="9.42578125" bestFit="1" customWidth="1"/>
    <col min="11018" max="11018" width="9.7109375" bestFit="1" customWidth="1"/>
    <col min="11019" max="11019" width="9.42578125" bestFit="1" customWidth="1"/>
    <col min="11020" max="11024" width="0" hidden="1" customWidth="1"/>
    <col min="11025" max="11025" width="10.85546875" bestFit="1" customWidth="1"/>
    <col min="11026" max="11026" width="9.7109375" bestFit="1" customWidth="1"/>
    <col min="11027" max="11027" width="9.42578125" bestFit="1" customWidth="1"/>
    <col min="11028" max="11028" width="10.85546875" bestFit="1" customWidth="1"/>
    <col min="11029" max="11029" width="9.7109375" bestFit="1" customWidth="1"/>
    <col min="11030" max="11030" width="9.28515625" bestFit="1" customWidth="1"/>
    <col min="11031" max="11047" width="12.7109375" customWidth="1"/>
    <col min="11048" max="11048" width="9.7109375" bestFit="1" customWidth="1"/>
    <col min="11049" max="11054" width="10.7109375" customWidth="1"/>
    <col min="11265" max="11265" width="52.28515625" bestFit="1" customWidth="1"/>
    <col min="11266" max="11266" width="10.85546875" bestFit="1" customWidth="1"/>
    <col min="11267" max="11269" width="9.42578125" bestFit="1" customWidth="1"/>
    <col min="11270" max="11270" width="9.7109375" bestFit="1" customWidth="1"/>
    <col min="11271" max="11271" width="9.42578125" bestFit="1" customWidth="1"/>
    <col min="11272" max="11272" width="9.7109375" bestFit="1" customWidth="1"/>
    <col min="11273" max="11273" width="9.42578125" bestFit="1" customWidth="1"/>
    <col min="11274" max="11274" width="9.7109375" bestFit="1" customWidth="1"/>
    <col min="11275" max="11275" width="9.42578125" bestFit="1" customWidth="1"/>
    <col min="11276" max="11280" width="0" hidden="1" customWidth="1"/>
    <col min="11281" max="11281" width="10.85546875" bestFit="1" customWidth="1"/>
    <col min="11282" max="11282" width="9.7109375" bestFit="1" customWidth="1"/>
    <col min="11283" max="11283" width="9.42578125" bestFit="1" customWidth="1"/>
    <col min="11284" max="11284" width="10.85546875" bestFit="1" customWidth="1"/>
    <col min="11285" max="11285" width="9.7109375" bestFit="1" customWidth="1"/>
    <col min="11286" max="11286" width="9.28515625" bestFit="1" customWidth="1"/>
    <col min="11287" max="11303" width="12.7109375" customWidth="1"/>
    <col min="11304" max="11304" width="9.7109375" bestFit="1" customWidth="1"/>
    <col min="11305" max="11310" width="10.7109375" customWidth="1"/>
    <col min="11521" max="11521" width="52.28515625" bestFit="1" customWidth="1"/>
    <col min="11522" max="11522" width="10.85546875" bestFit="1" customWidth="1"/>
    <col min="11523" max="11525" width="9.42578125" bestFit="1" customWidth="1"/>
    <col min="11526" max="11526" width="9.7109375" bestFit="1" customWidth="1"/>
    <col min="11527" max="11527" width="9.42578125" bestFit="1" customWidth="1"/>
    <col min="11528" max="11528" width="9.7109375" bestFit="1" customWidth="1"/>
    <col min="11529" max="11529" width="9.42578125" bestFit="1" customWidth="1"/>
    <col min="11530" max="11530" width="9.7109375" bestFit="1" customWidth="1"/>
    <col min="11531" max="11531" width="9.42578125" bestFit="1" customWidth="1"/>
    <col min="11532" max="11536" width="0" hidden="1" customWidth="1"/>
    <col min="11537" max="11537" width="10.85546875" bestFit="1" customWidth="1"/>
    <col min="11538" max="11538" width="9.7109375" bestFit="1" customWidth="1"/>
    <col min="11539" max="11539" width="9.42578125" bestFit="1" customWidth="1"/>
    <col min="11540" max="11540" width="10.85546875" bestFit="1" customWidth="1"/>
    <col min="11541" max="11541" width="9.7109375" bestFit="1" customWidth="1"/>
    <col min="11542" max="11542" width="9.28515625" bestFit="1" customWidth="1"/>
    <col min="11543" max="11559" width="12.7109375" customWidth="1"/>
    <col min="11560" max="11560" width="9.7109375" bestFit="1" customWidth="1"/>
    <col min="11561" max="11566" width="10.7109375" customWidth="1"/>
    <col min="11777" max="11777" width="52.28515625" bestFit="1" customWidth="1"/>
    <col min="11778" max="11778" width="10.85546875" bestFit="1" customWidth="1"/>
    <col min="11779" max="11781" width="9.42578125" bestFit="1" customWidth="1"/>
    <col min="11782" max="11782" width="9.7109375" bestFit="1" customWidth="1"/>
    <col min="11783" max="11783" width="9.42578125" bestFit="1" customWidth="1"/>
    <col min="11784" max="11784" width="9.7109375" bestFit="1" customWidth="1"/>
    <col min="11785" max="11785" width="9.42578125" bestFit="1" customWidth="1"/>
    <col min="11786" max="11786" width="9.7109375" bestFit="1" customWidth="1"/>
    <col min="11787" max="11787" width="9.42578125" bestFit="1" customWidth="1"/>
    <col min="11788" max="11792" width="0" hidden="1" customWidth="1"/>
    <col min="11793" max="11793" width="10.85546875" bestFit="1" customWidth="1"/>
    <col min="11794" max="11794" width="9.7109375" bestFit="1" customWidth="1"/>
    <col min="11795" max="11795" width="9.42578125" bestFit="1" customWidth="1"/>
    <col min="11796" max="11796" width="10.85546875" bestFit="1" customWidth="1"/>
    <col min="11797" max="11797" width="9.7109375" bestFit="1" customWidth="1"/>
    <col min="11798" max="11798" width="9.28515625" bestFit="1" customWidth="1"/>
    <col min="11799" max="11815" width="12.7109375" customWidth="1"/>
    <col min="11816" max="11816" width="9.7109375" bestFit="1" customWidth="1"/>
    <col min="11817" max="11822" width="10.7109375" customWidth="1"/>
    <col min="12033" max="12033" width="52.28515625" bestFit="1" customWidth="1"/>
    <col min="12034" max="12034" width="10.85546875" bestFit="1" customWidth="1"/>
    <col min="12035" max="12037" width="9.42578125" bestFit="1" customWidth="1"/>
    <col min="12038" max="12038" width="9.7109375" bestFit="1" customWidth="1"/>
    <col min="12039" max="12039" width="9.42578125" bestFit="1" customWidth="1"/>
    <col min="12040" max="12040" width="9.7109375" bestFit="1" customWidth="1"/>
    <col min="12041" max="12041" width="9.42578125" bestFit="1" customWidth="1"/>
    <col min="12042" max="12042" width="9.7109375" bestFit="1" customWidth="1"/>
    <col min="12043" max="12043" width="9.42578125" bestFit="1" customWidth="1"/>
    <col min="12044" max="12048" width="0" hidden="1" customWidth="1"/>
    <col min="12049" max="12049" width="10.85546875" bestFit="1" customWidth="1"/>
    <col min="12050" max="12050" width="9.7109375" bestFit="1" customWidth="1"/>
    <col min="12051" max="12051" width="9.42578125" bestFit="1" customWidth="1"/>
    <col min="12052" max="12052" width="10.85546875" bestFit="1" customWidth="1"/>
    <col min="12053" max="12053" width="9.7109375" bestFit="1" customWidth="1"/>
    <col min="12054" max="12054" width="9.28515625" bestFit="1" customWidth="1"/>
    <col min="12055" max="12071" width="12.7109375" customWidth="1"/>
    <col min="12072" max="12072" width="9.7109375" bestFit="1" customWidth="1"/>
    <col min="12073" max="12078" width="10.7109375" customWidth="1"/>
    <col min="12289" max="12289" width="52.28515625" bestFit="1" customWidth="1"/>
    <col min="12290" max="12290" width="10.85546875" bestFit="1" customWidth="1"/>
    <col min="12291" max="12293" width="9.42578125" bestFit="1" customWidth="1"/>
    <col min="12294" max="12294" width="9.7109375" bestFit="1" customWidth="1"/>
    <col min="12295" max="12295" width="9.42578125" bestFit="1" customWidth="1"/>
    <col min="12296" max="12296" width="9.7109375" bestFit="1" customWidth="1"/>
    <col min="12297" max="12297" width="9.42578125" bestFit="1" customWidth="1"/>
    <col min="12298" max="12298" width="9.7109375" bestFit="1" customWidth="1"/>
    <col min="12299" max="12299" width="9.42578125" bestFit="1" customWidth="1"/>
    <col min="12300" max="12304" width="0" hidden="1" customWidth="1"/>
    <col min="12305" max="12305" width="10.85546875" bestFit="1" customWidth="1"/>
    <col min="12306" max="12306" width="9.7109375" bestFit="1" customWidth="1"/>
    <col min="12307" max="12307" width="9.42578125" bestFit="1" customWidth="1"/>
    <col min="12308" max="12308" width="10.85546875" bestFit="1" customWidth="1"/>
    <col min="12309" max="12309" width="9.7109375" bestFit="1" customWidth="1"/>
    <col min="12310" max="12310" width="9.28515625" bestFit="1" customWidth="1"/>
    <col min="12311" max="12327" width="12.7109375" customWidth="1"/>
    <col min="12328" max="12328" width="9.7109375" bestFit="1" customWidth="1"/>
    <col min="12329" max="12334" width="10.7109375" customWidth="1"/>
    <col min="12545" max="12545" width="52.28515625" bestFit="1" customWidth="1"/>
    <col min="12546" max="12546" width="10.85546875" bestFit="1" customWidth="1"/>
    <col min="12547" max="12549" width="9.42578125" bestFit="1" customWidth="1"/>
    <col min="12550" max="12550" width="9.7109375" bestFit="1" customWidth="1"/>
    <col min="12551" max="12551" width="9.42578125" bestFit="1" customWidth="1"/>
    <col min="12552" max="12552" width="9.7109375" bestFit="1" customWidth="1"/>
    <col min="12553" max="12553" width="9.42578125" bestFit="1" customWidth="1"/>
    <col min="12554" max="12554" width="9.7109375" bestFit="1" customWidth="1"/>
    <col min="12555" max="12555" width="9.42578125" bestFit="1" customWidth="1"/>
    <col min="12556" max="12560" width="0" hidden="1" customWidth="1"/>
    <col min="12561" max="12561" width="10.85546875" bestFit="1" customWidth="1"/>
    <col min="12562" max="12562" width="9.7109375" bestFit="1" customWidth="1"/>
    <col min="12563" max="12563" width="9.42578125" bestFit="1" customWidth="1"/>
    <col min="12564" max="12564" width="10.85546875" bestFit="1" customWidth="1"/>
    <col min="12565" max="12565" width="9.7109375" bestFit="1" customWidth="1"/>
    <col min="12566" max="12566" width="9.28515625" bestFit="1" customWidth="1"/>
    <col min="12567" max="12583" width="12.7109375" customWidth="1"/>
    <col min="12584" max="12584" width="9.7109375" bestFit="1" customWidth="1"/>
    <col min="12585" max="12590" width="10.7109375" customWidth="1"/>
    <col min="12801" max="12801" width="52.28515625" bestFit="1" customWidth="1"/>
    <col min="12802" max="12802" width="10.85546875" bestFit="1" customWidth="1"/>
    <col min="12803" max="12805" width="9.42578125" bestFit="1" customWidth="1"/>
    <col min="12806" max="12806" width="9.7109375" bestFit="1" customWidth="1"/>
    <col min="12807" max="12807" width="9.42578125" bestFit="1" customWidth="1"/>
    <col min="12808" max="12808" width="9.7109375" bestFit="1" customWidth="1"/>
    <col min="12809" max="12809" width="9.42578125" bestFit="1" customWidth="1"/>
    <col min="12810" max="12810" width="9.7109375" bestFit="1" customWidth="1"/>
    <col min="12811" max="12811" width="9.42578125" bestFit="1" customWidth="1"/>
    <col min="12812" max="12816" width="0" hidden="1" customWidth="1"/>
    <col min="12817" max="12817" width="10.85546875" bestFit="1" customWidth="1"/>
    <col min="12818" max="12818" width="9.7109375" bestFit="1" customWidth="1"/>
    <col min="12819" max="12819" width="9.42578125" bestFit="1" customWidth="1"/>
    <col min="12820" max="12820" width="10.85546875" bestFit="1" customWidth="1"/>
    <col min="12821" max="12821" width="9.7109375" bestFit="1" customWidth="1"/>
    <col min="12822" max="12822" width="9.28515625" bestFit="1" customWidth="1"/>
    <col min="12823" max="12839" width="12.7109375" customWidth="1"/>
    <col min="12840" max="12840" width="9.7109375" bestFit="1" customWidth="1"/>
    <col min="12841" max="12846" width="10.7109375" customWidth="1"/>
    <col min="13057" max="13057" width="52.28515625" bestFit="1" customWidth="1"/>
    <col min="13058" max="13058" width="10.85546875" bestFit="1" customWidth="1"/>
    <col min="13059" max="13061" width="9.42578125" bestFit="1" customWidth="1"/>
    <col min="13062" max="13062" width="9.7109375" bestFit="1" customWidth="1"/>
    <col min="13063" max="13063" width="9.42578125" bestFit="1" customWidth="1"/>
    <col min="13064" max="13064" width="9.7109375" bestFit="1" customWidth="1"/>
    <col min="13065" max="13065" width="9.42578125" bestFit="1" customWidth="1"/>
    <col min="13066" max="13066" width="9.7109375" bestFit="1" customWidth="1"/>
    <col min="13067" max="13067" width="9.42578125" bestFit="1" customWidth="1"/>
    <col min="13068" max="13072" width="0" hidden="1" customWidth="1"/>
    <col min="13073" max="13073" width="10.85546875" bestFit="1" customWidth="1"/>
    <col min="13074" max="13074" width="9.7109375" bestFit="1" customWidth="1"/>
    <col min="13075" max="13075" width="9.42578125" bestFit="1" customWidth="1"/>
    <col min="13076" max="13076" width="10.85546875" bestFit="1" customWidth="1"/>
    <col min="13077" max="13077" width="9.7109375" bestFit="1" customWidth="1"/>
    <col min="13078" max="13078" width="9.28515625" bestFit="1" customWidth="1"/>
    <col min="13079" max="13095" width="12.7109375" customWidth="1"/>
    <col min="13096" max="13096" width="9.7109375" bestFit="1" customWidth="1"/>
    <col min="13097" max="13102" width="10.7109375" customWidth="1"/>
    <col min="13313" max="13313" width="52.28515625" bestFit="1" customWidth="1"/>
    <col min="13314" max="13314" width="10.85546875" bestFit="1" customWidth="1"/>
    <col min="13315" max="13317" width="9.42578125" bestFit="1" customWidth="1"/>
    <col min="13318" max="13318" width="9.7109375" bestFit="1" customWidth="1"/>
    <col min="13319" max="13319" width="9.42578125" bestFit="1" customWidth="1"/>
    <col min="13320" max="13320" width="9.7109375" bestFit="1" customWidth="1"/>
    <col min="13321" max="13321" width="9.42578125" bestFit="1" customWidth="1"/>
    <col min="13322" max="13322" width="9.7109375" bestFit="1" customWidth="1"/>
    <col min="13323" max="13323" width="9.42578125" bestFit="1" customWidth="1"/>
    <col min="13324" max="13328" width="0" hidden="1" customWidth="1"/>
    <col min="13329" max="13329" width="10.85546875" bestFit="1" customWidth="1"/>
    <col min="13330" max="13330" width="9.7109375" bestFit="1" customWidth="1"/>
    <col min="13331" max="13331" width="9.42578125" bestFit="1" customWidth="1"/>
    <col min="13332" max="13332" width="10.85546875" bestFit="1" customWidth="1"/>
    <col min="13333" max="13333" width="9.7109375" bestFit="1" customWidth="1"/>
    <col min="13334" max="13334" width="9.28515625" bestFit="1" customWidth="1"/>
    <col min="13335" max="13351" width="12.7109375" customWidth="1"/>
    <col min="13352" max="13352" width="9.7109375" bestFit="1" customWidth="1"/>
    <col min="13353" max="13358" width="10.7109375" customWidth="1"/>
    <col min="13569" max="13569" width="52.28515625" bestFit="1" customWidth="1"/>
    <col min="13570" max="13570" width="10.85546875" bestFit="1" customWidth="1"/>
    <col min="13571" max="13573" width="9.42578125" bestFit="1" customWidth="1"/>
    <col min="13574" max="13574" width="9.7109375" bestFit="1" customWidth="1"/>
    <col min="13575" max="13575" width="9.42578125" bestFit="1" customWidth="1"/>
    <col min="13576" max="13576" width="9.7109375" bestFit="1" customWidth="1"/>
    <col min="13577" max="13577" width="9.42578125" bestFit="1" customWidth="1"/>
    <col min="13578" max="13578" width="9.7109375" bestFit="1" customWidth="1"/>
    <col min="13579" max="13579" width="9.42578125" bestFit="1" customWidth="1"/>
    <col min="13580" max="13584" width="0" hidden="1" customWidth="1"/>
    <col min="13585" max="13585" width="10.85546875" bestFit="1" customWidth="1"/>
    <col min="13586" max="13586" width="9.7109375" bestFit="1" customWidth="1"/>
    <col min="13587" max="13587" width="9.42578125" bestFit="1" customWidth="1"/>
    <col min="13588" max="13588" width="10.85546875" bestFit="1" customWidth="1"/>
    <col min="13589" max="13589" width="9.7109375" bestFit="1" customWidth="1"/>
    <col min="13590" max="13590" width="9.28515625" bestFit="1" customWidth="1"/>
    <col min="13591" max="13607" width="12.7109375" customWidth="1"/>
    <col min="13608" max="13608" width="9.7109375" bestFit="1" customWidth="1"/>
    <col min="13609" max="13614" width="10.7109375" customWidth="1"/>
    <col min="13825" max="13825" width="52.28515625" bestFit="1" customWidth="1"/>
    <col min="13826" max="13826" width="10.85546875" bestFit="1" customWidth="1"/>
    <col min="13827" max="13829" width="9.42578125" bestFit="1" customWidth="1"/>
    <col min="13830" max="13830" width="9.7109375" bestFit="1" customWidth="1"/>
    <col min="13831" max="13831" width="9.42578125" bestFit="1" customWidth="1"/>
    <col min="13832" max="13832" width="9.7109375" bestFit="1" customWidth="1"/>
    <col min="13833" max="13833" width="9.42578125" bestFit="1" customWidth="1"/>
    <col min="13834" max="13834" width="9.7109375" bestFit="1" customWidth="1"/>
    <col min="13835" max="13835" width="9.42578125" bestFit="1" customWidth="1"/>
    <col min="13836" max="13840" width="0" hidden="1" customWidth="1"/>
    <col min="13841" max="13841" width="10.85546875" bestFit="1" customWidth="1"/>
    <col min="13842" max="13842" width="9.7109375" bestFit="1" customWidth="1"/>
    <col min="13843" max="13843" width="9.42578125" bestFit="1" customWidth="1"/>
    <col min="13844" max="13844" width="10.85546875" bestFit="1" customWidth="1"/>
    <col min="13845" max="13845" width="9.7109375" bestFit="1" customWidth="1"/>
    <col min="13846" max="13846" width="9.28515625" bestFit="1" customWidth="1"/>
    <col min="13847" max="13863" width="12.7109375" customWidth="1"/>
    <col min="13864" max="13864" width="9.7109375" bestFit="1" customWidth="1"/>
    <col min="13865" max="13870" width="10.7109375" customWidth="1"/>
    <col min="14081" max="14081" width="52.28515625" bestFit="1" customWidth="1"/>
    <col min="14082" max="14082" width="10.85546875" bestFit="1" customWidth="1"/>
    <col min="14083" max="14085" width="9.42578125" bestFit="1" customWidth="1"/>
    <col min="14086" max="14086" width="9.7109375" bestFit="1" customWidth="1"/>
    <col min="14087" max="14087" width="9.42578125" bestFit="1" customWidth="1"/>
    <col min="14088" max="14088" width="9.7109375" bestFit="1" customWidth="1"/>
    <col min="14089" max="14089" width="9.42578125" bestFit="1" customWidth="1"/>
    <col min="14090" max="14090" width="9.7109375" bestFit="1" customWidth="1"/>
    <col min="14091" max="14091" width="9.42578125" bestFit="1" customWidth="1"/>
    <col min="14092" max="14096" width="0" hidden="1" customWidth="1"/>
    <col min="14097" max="14097" width="10.85546875" bestFit="1" customWidth="1"/>
    <col min="14098" max="14098" width="9.7109375" bestFit="1" customWidth="1"/>
    <col min="14099" max="14099" width="9.42578125" bestFit="1" customWidth="1"/>
    <col min="14100" max="14100" width="10.85546875" bestFit="1" customWidth="1"/>
    <col min="14101" max="14101" width="9.7109375" bestFit="1" customWidth="1"/>
    <col min="14102" max="14102" width="9.28515625" bestFit="1" customWidth="1"/>
    <col min="14103" max="14119" width="12.7109375" customWidth="1"/>
    <col min="14120" max="14120" width="9.7109375" bestFit="1" customWidth="1"/>
    <col min="14121" max="14126" width="10.7109375" customWidth="1"/>
    <col min="14337" max="14337" width="52.28515625" bestFit="1" customWidth="1"/>
    <col min="14338" max="14338" width="10.85546875" bestFit="1" customWidth="1"/>
    <col min="14339" max="14341" width="9.42578125" bestFit="1" customWidth="1"/>
    <col min="14342" max="14342" width="9.7109375" bestFit="1" customWidth="1"/>
    <col min="14343" max="14343" width="9.42578125" bestFit="1" customWidth="1"/>
    <col min="14344" max="14344" width="9.7109375" bestFit="1" customWidth="1"/>
    <col min="14345" max="14345" width="9.42578125" bestFit="1" customWidth="1"/>
    <col min="14346" max="14346" width="9.7109375" bestFit="1" customWidth="1"/>
    <col min="14347" max="14347" width="9.42578125" bestFit="1" customWidth="1"/>
    <col min="14348" max="14352" width="0" hidden="1" customWidth="1"/>
    <col min="14353" max="14353" width="10.85546875" bestFit="1" customWidth="1"/>
    <col min="14354" max="14354" width="9.7109375" bestFit="1" customWidth="1"/>
    <col min="14355" max="14355" width="9.42578125" bestFit="1" customWidth="1"/>
    <col min="14356" max="14356" width="10.85546875" bestFit="1" customWidth="1"/>
    <col min="14357" max="14357" width="9.7109375" bestFit="1" customWidth="1"/>
    <col min="14358" max="14358" width="9.28515625" bestFit="1" customWidth="1"/>
    <col min="14359" max="14375" width="12.7109375" customWidth="1"/>
    <col min="14376" max="14376" width="9.7109375" bestFit="1" customWidth="1"/>
    <col min="14377" max="14382" width="10.7109375" customWidth="1"/>
    <col min="14593" max="14593" width="52.28515625" bestFit="1" customWidth="1"/>
    <col min="14594" max="14594" width="10.85546875" bestFit="1" customWidth="1"/>
    <col min="14595" max="14597" width="9.42578125" bestFit="1" customWidth="1"/>
    <col min="14598" max="14598" width="9.7109375" bestFit="1" customWidth="1"/>
    <col min="14599" max="14599" width="9.42578125" bestFit="1" customWidth="1"/>
    <col min="14600" max="14600" width="9.7109375" bestFit="1" customWidth="1"/>
    <col min="14601" max="14601" width="9.42578125" bestFit="1" customWidth="1"/>
    <col min="14602" max="14602" width="9.7109375" bestFit="1" customWidth="1"/>
    <col min="14603" max="14603" width="9.42578125" bestFit="1" customWidth="1"/>
    <col min="14604" max="14608" width="0" hidden="1" customWidth="1"/>
    <col min="14609" max="14609" width="10.85546875" bestFit="1" customWidth="1"/>
    <col min="14610" max="14610" width="9.7109375" bestFit="1" customWidth="1"/>
    <col min="14611" max="14611" width="9.42578125" bestFit="1" customWidth="1"/>
    <col min="14612" max="14612" width="10.85546875" bestFit="1" customWidth="1"/>
    <col min="14613" max="14613" width="9.7109375" bestFit="1" customWidth="1"/>
    <col min="14614" max="14614" width="9.28515625" bestFit="1" customWidth="1"/>
    <col min="14615" max="14631" width="12.7109375" customWidth="1"/>
    <col min="14632" max="14632" width="9.7109375" bestFit="1" customWidth="1"/>
    <col min="14633" max="14638" width="10.7109375" customWidth="1"/>
    <col min="14849" max="14849" width="52.28515625" bestFit="1" customWidth="1"/>
    <col min="14850" max="14850" width="10.85546875" bestFit="1" customWidth="1"/>
    <col min="14851" max="14853" width="9.42578125" bestFit="1" customWidth="1"/>
    <col min="14854" max="14854" width="9.7109375" bestFit="1" customWidth="1"/>
    <col min="14855" max="14855" width="9.42578125" bestFit="1" customWidth="1"/>
    <col min="14856" max="14856" width="9.7109375" bestFit="1" customWidth="1"/>
    <col min="14857" max="14857" width="9.42578125" bestFit="1" customWidth="1"/>
    <col min="14858" max="14858" width="9.7109375" bestFit="1" customWidth="1"/>
    <col min="14859" max="14859" width="9.42578125" bestFit="1" customWidth="1"/>
    <col min="14860" max="14864" width="0" hidden="1" customWidth="1"/>
    <col min="14865" max="14865" width="10.85546875" bestFit="1" customWidth="1"/>
    <col min="14866" max="14866" width="9.7109375" bestFit="1" customWidth="1"/>
    <col min="14867" max="14867" width="9.42578125" bestFit="1" customWidth="1"/>
    <col min="14868" max="14868" width="10.85546875" bestFit="1" customWidth="1"/>
    <col min="14869" max="14869" width="9.7109375" bestFit="1" customWidth="1"/>
    <col min="14870" max="14870" width="9.28515625" bestFit="1" customWidth="1"/>
    <col min="14871" max="14887" width="12.7109375" customWidth="1"/>
    <col min="14888" max="14888" width="9.7109375" bestFit="1" customWidth="1"/>
    <col min="14889" max="14894" width="10.7109375" customWidth="1"/>
    <col min="15105" max="15105" width="52.28515625" bestFit="1" customWidth="1"/>
    <col min="15106" max="15106" width="10.85546875" bestFit="1" customWidth="1"/>
    <col min="15107" max="15109" width="9.42578125" bestFit="1" customWidth="1"/>
    <col min="15110" max="15110" width="9.7109375" bestFit="1" customWidth="1"/>
    <col min="15111" max="15111" width="9.42578125" bestFit="1" customWidth="1"/>
    <col min="15112" max="15112" width="9.7109375" bestFit="1" customWidth="1"/>
    <col min="15113" max="15113" width="9.42578125" bestFit="1" customWidth="1"/>
    <col min="15114" max="15114" width="9.7109375" bestFit="1" customWidth="1"/>
    <col min="15115" max="15115" width="9.42578125" bestFit="1" customWidth="1"/>
    <col min="15116" max="15120" width="0" hidden="1" customWidth="1"/>
    <col min="15121" max="15121" width="10.85546875" bestFit="1" customWidth="1"/>
    <col min="15122" max="15122" width="9.7109375" bestFit="1" customWidth="1"/>
    <col min="15123" max="15123" width="9.42578125" bestFit="1" customWidth="1"/>
    <col min="15124" max="15124" width="10.85546875" bestFit="1" customWidth="1"/>
    <col min="15125" max="15125" width="9.7109375" bestFit="1" customWidth="1"/>
    <col min="15126" max="15126" width="9.28515625" bestFit="1" customWidth="1"/>
    <col min="15127" max="15143" width="12.7109375" customWidth="1"/>
    <col min="15144" max="15144" width="9.7109375" bestFit="1" customWidth="1"/>
    <col min="15145" max="15150" width="10.7109375" customWidth="1"/>
    <col min="15361" max="15361" width="52.28515625" bestFit="1" customWidth="1"/>
    <col min="15362" max="15362" width="10.85546875" bestFit="1" customWidth="1"/>
    <col min="15363" max="15365" width="9.42578125" bestFit="1" customWidth="1"/>
    <col min="15366" max="15366" width="9.7109375" bestFit="1" customWidth="1"/>
    <col min="15367" max="15367" width="9.42578125" bestFit="1" customWidth="1"/>
    <col min="15368" max="15368" width="9.7109375" bestFit="1" customWidth="1"/>
    <col min="15369" max="15369" width="9.42578125" bestFit="1" customWidth="1"/>
    <col min="15370" max="15370" width="9.7109375" bestFit="1" customWidth="1"/>
    <col min="15371" max="15371" width="9.42578125" bestFit="1" customWidth="1"/>
    <col min="15372" max="15376" width="0" hidden="1" customWidth="1"/>
    <col min="15377" max="15377" width="10.85546875" bestFit="1" customWidth="1"/>
    <col min="15378" max="15378" width="9.7109375" bestFit="1" customWidth="1"/>
    <col min="15379" max="15379" width="9.42578125" bestFit="1" customWidth="1"/>
    <col min="15380" max="15380" width="10.85546875" bestFit="1" customWidth="1"/>
    <col min="15381" max="15381" width="9.7109375" bestFit="1" customWidth="1"/>
    <col min="15382" max="15382" width="9.28515625" bestFit="1" customWidth="1"/>
    <col min="15383" max="15399" width="12.7109375" customWidth="1"/>
    <col min="15400" max="15400" width="9.7109375" bestFit="1" customWidth="1"/>
    <col min="15401" max="15406" width="10.7109375" customWidth="1"/>
    <col min="15617" max="15617" width="52.28515625" bestFit="1" customWidth="1"/>
    <col min="15618" max="15618" width="10.85546875" bestFit="1" customWidth="1"/>
    <col min="15619" max="15621" width="9.42578125" bestFit="1" customWidth="1"/>
    <col min="15622" max="15622" width="9.7109375" bestFit="1" customWidth="1"/>
    <col min="15623" max="15623" width="9.42578125" bestFit="1" customWidth="1"/>
    <col min="15624" max="15624" width="9.7109375" bestFit="1" customWidth="1"/>
    <col min="15625" max="15625" width="9.42578125" bestFit="1" customWidth="1"/>
    <col min="15626" max="15626" width="9.7109375" bestFit="1" customWidth="1"/>
    <col min="15627" max="15627" width="9.42578125" bestFit="1" customWidth="1"/>
    <col min="15628" max="15632" width="0" hidden="1" customWidth="1"/>
    <col min="15633" max="15633" width="10.85546875" bestFit="1" customWidth="1"/>
    <col min="15634" max="15634" width="9.7109375" bestFit="1" customWidth="1"/>
    <col min="15635" max="15635" width="9.42578125" bestFit="1" customWidth="1"/>
    <col min="15636" max="15636" width="10.85546875" bestFit="1" customWidth="1"/>
    <col min="15637" max="15637" width="9.7109375" bestFit="1" customWidth="1"/>
    <col min="15638" max="15638" width="9.28515625" bestFit="1" customWidth="1"/>
    <col min="15639" max="15655" width="12.7109375" customWidth="1"/>
    <col min="15656" max="15656" width="9.7109375" bestFit="1" customWidth="1"/>
    <col min="15657" max="15662" width="10.7109375" customWidth="1"/>
    <col min="15873" max="15873" width="52.28515625" bestFit="1" customWidth="1"/>
    <col min="15874" max="15874" width="10.85546875" bestFit="1" customWidth="1"/>
    <col min="15875" max="15877" width="9.42578125" bestFit="1" customWidth="1"/>
    <col min="15878" max="15878" width="9.7109375" bestFit="1" customWidth="1"/>
    <col min="15879" max="15879" width="9.42578125" bestFit="1" customWidth="1"/>
    <col min="15880" max="15880" width="9.7109375" bestFit="1" customWidth="1"/>
    <col min="15881" max="15881" width="9.42578125" bestFit="1" customWidth="1"/>
    <col min="15882" max="15882" width="9.7109375" bestFit="1" customWidth="1"/>
    <col min="15883" max="15883" width="9.42578125" bestFit="1" customWidth="1"/>
    <col min="15884" max="15888" width="0" hidden="1" customWidth="1"/>
    <col min="15889" max="15889" width="10.85546875" bestFit="1" customWidth="1"/>
    <col min="15890" max="15890" width="9.7109375" bestFit="1" customWidth="1"/>
    <col min="15891" max="15891" width="9.42578125" bestFit="1" customWidth="1"/>
    <col min="15892" max="15892" width="10.85546875" bestFit="1" customWidth="1"/>
    <col min="15893" max="15893" width="9.7109375" bestFit="1" customWidth="1"/>
    <col min="15894" max="15894" width="9.28515625" bestFit="1" customWidth="1"/>
    <col min="15895" max="15911" width="12.7109375" customWidth="1"/>
    <col min="15912" max="15912" width="9.7109375" bestFit="1" customWidth="1"/>
    <col min="15913" max="15918" width="10.7109375" customWidth="1"/>
    <col min="16129" max="16129" width="52.28515625" bestFit="1" customWidth="1"/>
    <col min="16130" max="16130" width="10.85546875" bestFit="1" customWidth="1"/>
    <col min="16131" max="16133" width="9.42578125" bestFit="1" customWidth="1"/>
    <col min="16134" max="16134" width="9.7109375" bestFit="1" customWidth="1"/>
    <col min="16135" max="16135" width="9.42578125" bestFit="1" customWidth="1"/>
    <col min="16136" max="16136" width="9.7109375" bestFit="1" customWidth="1"/>
    <col min="16137" max="16137" width="9.42578125" bestFit="1" customWidth="1"/>
    <col min="16138" max="16138" width="9.7109375" bestFit="1" customWidth="1"/>
    <col min="16139" max="16139" width="9.42578125" bestFit="1" customWidth="1"/>
    <col min="16140" max="16144" width="0" hidden="1" customWidth="1"/>
    <col min="16145" max="16145" width="10.85546875" bestFit="1" customWidth="1"/>
    <col min="16146" max="16146" width="9.7109375" bestFit="1" customWidth="1"/>
    <col min="16147" max="16147" width="9.42578125" bestFit="1" customWidth="1"/>
    <col min="16148" max="16148" width="10.85546875" bestFit="1" customWidth="1"/>
    <col min="16149" max="16149" width="9.7109375" bestFit="1" customWidth="1"/>
    <col min="16150" max="16150" width="9.28515625" bestFit="1" customWidth="1"/>
    <col min="16151" max="16167" width="12.7109375" customWidth="1"/>
    <col min="16168" max="16168" width="9.7109375" bestFit="1" customWidth="1"/>
    <col min="16169" max="16174" width="10.7109375" customWidth="1"/>
  </cols>
  <sheetData>
    <row r="1" spans="1:46">
      <c r="U1" s="308" t="s">
        <v>317</v>
      </c>
    </row>
    <row r="3" spans="1:46">
      <c r="B3" s="454" t="s">
        <v>318</v>
      </c>
      <c r="C3" s="454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454"/>
      <c r="Q3" s="454"/>
      <c r="R3" s="454"/>
      <c r="S3" s="454"/>
      <c r="T3" s="454"/>
      <c r="U3" s="454"/>
      <c r="V3" s="454"/>
      <c r="Z3" s="307"/>
      <c r="AA3" s="307"/>
      <c r="AB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</row>
    <row r="4" spans="1:46" ht="15" customHeight="1">
      <c r="A4" s="17"/>
      <c r="B4" s="408" t="s">
        <v>319</v>
      </c>
      <c r="C4" s="408"/>
      <c r="D4" s="408"/>
      <c r="E4" s="408"/>
      <c r="F4" s="408"/>
      <c r="G4" s="408"/>
      <c r="H4" s="408"/>
      <c r="I4" s="408"/>
      <c r="J4" s="408"/>
      <c r="K4" s="408"/>
      <c r="L4" s="408"/>
      <c r="M4" s="408"/>
      <c r="N4" s="408"/>
      <c r="O4" s="408"/>
      <c r="P4" s="408"/>
      <c r="Q4" s="408"/>
      <c r="R4" s="408"/>
      <c r="S4" s="408"/>
      <c r="T4" s="408"/>
      <c r="U4" s="408"/>
      <c r="V4" s="408"/>
      <c r="W4" s="17"/>
      <c r="X4" s="17"/>
      <c r="Y4" s="17"/>
      <c r="Z4" s="306"/>
      <c r="AA4" s="306"/>
      <c r="AB4" s="306"/>
      <c r="AI4" s="306"/>
      <c r="AJ4" s="306"/>
      <c r="AK4" s="306"/>
      <c r="AL4" s="306"/>
      <c r="AM4" s="306"/>
      <c r="AN4" s="306"/>
      <c r="AO4" s="306"/>
      <c r="AP4" s="306"/>
      <c r="AQ4" s="306"/>
      <c r="AR4" s="306"/>
      <c r="AS4" s="306"/>
      <c r="AT4" s="306"/>
    </row>
    <row r="5" spans="1:46" ht="32.25" customHeight="1">
      <c r="A5" s="315"/>
      <c r="B5" s="604" t="s">
        <v>320</v>
      </c>
      <c r="C5" s="604"/>
      <c r="D5" s="604"/>
      <c r="E5" s="604"/>
      <c r="F5" s="604"/>
      <c r="G5" s="604"/>
      <c r="H5" s="604"/>
      <c r="I5" s="604"/>
      <c r="J5" s="604"/>
      <c r="K5" s="604"/>
      <c r="L5" s="604"/>
      <c r="M5" s="604"/>
      <c r="N5" s="604"/>
      <c r="O5" s="604"/>
      <c r="P5" s="604"/>
      <c r="Q5" s="604"/>
      <c r="R5" s="604"/>
      <c r="S5" s="604"/>
      <c r="T5" s="604"/>
      <c r="U5" s="604"/>
      <c r="V5" s="604"/>
      <c r="W5" s="315"/>
      <c r="X5" s="315"/>
      <c r="Y5" s="315"/>
      <c r="Z5" s="316"/>
      <c r="AA5" s="316"/>
      <c r="AB5" s="316"/>
      <c r="AI5" s="316"/>
      <c r="AJ5" s="316"/>
      <c r="AK5" s="316"/>
      <c r="AL5" s="316"/>
      <c r="AM5" s="316"/>
      <c r="AN5" s="316"/>
      <c r="AO5" s="605" t="s">
        <v>321</v>
      </c>
      <c r="AP5" s="605"/>
      <c r="AQ5" s="605"/>
      <c r="AR5" s="605"/>
      <c r="AS5" s="605"/>
      <c r="AT5" s="605"/>
    </row>
    <row r="6" spans="1:46" ht="16.5" thickBot="1">
      <c r="A6" s="317" t="s">
        <v>322</v>
      </c>
      <c r="B6" s="317"/>
      <c r="C6" s="317"/>
      <c r="D6" s="317"/>
      <c r="E6" s="318"/>
      <c r="F6" s="317"/>
      <c r="G6" s="318"/>
      <c r="H6" s="606" t="s">
        <v>323</v>
      </c>
      <c r="I6" s="606"/>
      <c r="J6" s="606"/>
      <c r="K6" s="606"/>
      <c r="L6" s="318"/>
      <c r="M6" s="318"/>
      <c r="N6" s="317"/>
      <c r="O6" s="317"/>
      <c r="P6" s="318"/>
      <c r="Q6" s="317"/>
      <c r="R6" s="317"/>
      <c r="S6" s="318"/>
      <c r="T6" s="317"/>
      <c r="U6" s="317"/>
      <c r="V6" s="318"/>
      <c r="W6" s="318"/>
      <c r="X6" s="318"/>
      <c r="Y6" s="318"/>
      <c r="Z6" s="318"/>
      <c r="AA6" s="318"/>
      <c r="AB6" s="318"/>
      <c r="AC6" s="318"/>
      <c r="AD6" s="318"/>
      <c r="AE6" s="318"/>
      <c r="AF6" s="318"/>
      <c r="AG6" s="318"/>
      <c r="AH6" s="318"/>
      <c r="AI6" s="318"/>
      <c r="AJ6" s="318"/>
      <c r="AK6" s="318"/>
      <c r="AL6" s="318"/>
      <c r="AM6" s="318"/>
      <c r="AN6" s="318"/>
      <c r="AO6" s="607">
        <v>0.62</v>
      </c>
      <c r="AP6" s="608"/>
      <c r="AQ6" s="608"/>
      <c r="AR6" s="608"/>
      <c r="AS6" s="608"/>
      <c r="AT6" s="609"/>
    </row>
    <row r="7" spans="1:46" ht="184.5" customHeight="1">
      <c r="A7" s="610" t="s">
        <v>324</v>
      </c>
      <c r="B7" s="612" t="s">
        <v>325</v>
      </c>
      <c r="C7" s="613"/>
      <c r="D7" s="613" t="s">
        <v>326</v>
      </c>
      <c r="E7" s="613"/>
      <c r="F7" s="613" t="s">
        <v>327</v>
      </c>
      <c r="G7" s="614"/>
      <c r="H7" s="613" t="s">
        <v>328</v>
      </c>
      <c r="I7" s="614"/>
      <c r="J7" s="613" t="s">
        <v>329</v>
      </c>
      <c r="K7" s="613"/>
      <c r="L7" s="615" t="s">
        <v>330</v>
      </c>
      <c r="M7" s="615"/>
      <c r="N7" s="615" t="s">
        <v>331</v>
      </c>
      <c r="O7" s="615"/>
      <c r="P7" s="616"/>
      <c r="Q7" s="617" t="s">
        <v>332</v>
      </c>
      <c r="R7" s="617"/>
      <c r="S7" s="618"/>
      <c r="T7" s="619" t="s">
        <v>333</v>
      </c>
      <c r="U7" s="620"/>
      <c r="V7" s="621"/>
      <c r="W7" s="319" t="s">
        <v>334</v>
      </c>
      <c r="X7" s="320" t="s">
        <v>335</v>
      </c>
      <c r="Y7" s="321" t="s">
        <v>336</v>
      </c>
      <c r="Z7" s="322" t="s">
        <v>337</v>
      </c>
      <c r="AA7" s="322" t="s">
        <v>338</v>
      </c>
      <c r="AB7" s="322" t="s">
        <v>339</v>
      </c>
      <c r="AC7" s="323" t="s">
        <v>334</v>
      </c>
      <c r="AD7" s="323" t="s">
        <v>335</v>
      </c>
      <c r="AE7" s="323" t="s">
        <v>340</v>
      </c>
      <c r="AF7" s="324" t="s">
        <v>341</v>
      </c>
      <c r="AG7" s="324" t="s">
        <v>342</v>
      </c>
      <c r="AH7" s="324" t="s">
        <v>343</v>
      </c>
      <c r="AI7" s="325" t="s">
        <v>344</v>
      </c>
      <c r="AJ7" s="325" t="s">
        <v>345</v>
      </c>
      <c r="AK7" s="325" t="s">
        <v>344</v>
      </c>
      <c r="AL7" s="325" t="s">
        <v>345</v>
      </c>
      <c r="AM7" s="325" t="s">
        <v>344</v>
      </c>
      <c r="AN7" s="325" t="s">
        <v>345</v>
      </c>
      <c r="AO7" s="326" t="s">
        <v>344</v>
      </c>
      <c r="AP7" s="326" t="s">
        <v>345</v>
      </c>
      <c r="AQ7" s="326" t="s">
        <v>344</v>
      </c>
      <c r="AR7" s="326" t="s">
        <v>345</v>
      </c>
      <c r="AS7" s="326" t="s">
        <v>344</v>
      </c>
      <c r="AT7" s="326" t="s">
        <v>345</v>
      </c>
    </row>
    <row r="8" spans="1:46" ht="24.75" thickBot="1">
      <c r="A8" s="611"/>
      <c r="B8" s="327" t="s">
        <v>346</v>
      </c>
      <c r="C8" s="328" t="s">
        <v>347</v>
      </c>
      <c r="D8" s="328" t="s">
        <v>346</v>
      </c>
      <c r="E8" s="328" t="s">
        <v>347</v>
      </c>
      <c r="F8" s="328" t="s">
        <v>346</v>
      </c>
      <c r="G8" s="329" t="s">
        <v>347</v>
      </c>
      <c r="H8" s="328" t="s">
        <v>346</v>
      </c>
      <c r="I8" s="329" t="s">
        <v>347</v>
      </c>
      <c r="J8" s="328" t="s">
        <v>346</v>
      </c>
      <c r="K8" s="328" t="s">
        <v>347</v>
      </c>
      <c r="L8" s="328" t="s">
        <v>346</v>
      </c>
      <c r="M8" s="328" t="s">
        <v>347</v>
      </c>
      <c r="N8" s="328" t="s">
        <v>346</v>
      </c>
      <c r="O8" s="328" t="s">
        <v>348</v>
      </c>
      <c r="P8" s="329" t="s">
        <v>347</v>
      </c>
      <c r="Q8" s="328" t="s">
        <v>346</v>
      </c>
      <c r="R8" s="328" t="s">
        <v>348</v>
      </c>
      <c r="S8" s="329" t="s">
        <v>347</v>
      </c>
      <c r="T8" s="328" t="s">
        <v>346</v>
      </c>
      <c r="U8" s="328" t="s">
        <v>348</v>
      </c>
      <c r="V8" s="329" t="s">
        <v>347</v>
      </c>
      <c r="W8" s="330" t="s">
        <v>349</v>
      </c>
      <c r="X8" s="330" t="s">
        <v>349</v>
      </c>
      <c r="Y8" s="330" t="s">
        <v>346</v>
      </c>
      <c r="Z8" s="330" t="s">
        <v>349</v>
      </c>
      <c r="AA8" s="330" t="s">
        <v>349</v>
      </c>
      <c r="AB8" s="330" t="s">
        <v>346</v>
      </c>
      <c r="AC8" s="331" t="s">
        <v>350</v>
      </c>
      <c r="AD8" s="331" t="s">
        <v>350</v>
      </c>
      <c r="AE8" s="331" t="s">
        <v>346</v>
      </c>
      <c r="AF8" s="331" t="s">
        <v>350</v>
      </c>
      <c r="AG8" s="331" t="s">
        <v>350</v>
      </c>
      <c r="AH8" s="331" t="s">
        <v>346</v>
      </c>
      <c r="AI8" s="332" t="s">
        <v>351</v>
      </c>
      <c r="AJ8" s="332" t="s">
        <v>351</v>
      </c>
      <c r="AK8" s="332" t="s">
        <v>352</v>
      </c>
      <c r="AL8" s="332" t="s">
        <v>352</v>
      </c>
      <c r="AM8" s="333" t="s">
        <v>353</v>
      </c>
      <c r="AN8" s="332" t="s">
        <v>354</v>
      </c>
      <c r="AO8" s="332" t="s">
        <v>351</v>
      </c>
      <c r="AP8" s="332" t="s">
        <v>351</v>
      </c>
      <c r="AQ8" s="332" t="s">
        <v>352</v>
      </c>
      <c r="AR8" s="332" t="s">
        <v>352</v>
      </c>
      <c r="AS8" s="333" t="s">
        <v>353</v>
      </c>
      <c r="AT8" s="332" t="s">
        <v>354</v>
      </c>
    </row>
    <row r="9" spans="1:46" ht="51" customHeight="1" thickBot="1">
      <c r="A9" s="334">
        <v>1</v>
      </c>
      <c r="B9" s="335" t="s">
        <v>355</v>
      </c>
      <c r="C9" s="336">
        <v>3</v>
      </c>
      <c r="D9" s="336">
        <v>4</v>
      </c>
      <c r="E9" s="336" t="s">
        <v>356</v>
      </c>
      <c r="F9" s="336">
        <v>6</v>
      </c>
      <c r="G9" s="336" t="s">
        <v>357</v>
      </c>
      <c r="H9" s="336" t="s">
        <v>358</v>
      </c>
      <c r="I9" s="336" t="s">
        <v>359</v>
      </c>
      <c r="J9" s="336">
        <v>8</v>
      </c>
      <c r="K9" s="337" t="s">
        <v>360</v>
      </c>
      <c r="L9" s="338">
        <v>10</v>
      </c>
      <c r="M9" s="339" t="s">
        <v>361</v>
      </c>
      <c r="N9" s="339" t="s">
        <v>362</v>
      </c>
      <c r="O9" s="339" t="s">
        <v>363</v>
      </c>
      <c r="P9" s="338" t="s">
        <v>364</v>
      </c>
      <c r="Q9" s="339" t="s">
        <v>365</v>
      </c>
      <c r="R9" s="339" t="s">
        <v>366</v>
      </c>
      <c r="S9" s="338" t="s">
        <v>367</v>
      </c>
      <c r="T9" s="339" t="s">
        <v>368</v>
      </c>
      <c r="U9" s="339" t="s">
        <v>369</v>
      </c>
      <c r="V9" s="338" t="s">
        <v>370</v>
      </c>
      <c r="W9" s="340" t="s">
        <v>371</v>
      </c>
      <c r="X9" s="340" t="s">
        <v>372</v>
      </c>
      <c r="Y9" s="341" t="s">
        <v>373</v>
      </c>
      <c r="Z9" s="340" t="s">
        <v>374</v>
      </c>
      <c r="AA9" s="340" t="s">
        <v>375</v>
      </c>
      <c r="AB9" s="341" t="s">
        <v>376</v>
      </c>
      <c r="AC9" s="340" t="s">
        <v>377</v>
      </c>
      <c r="AD9" s="340" t="s">
        <v>378</v>
      </c>
      <c r="AE9" s="340" t="s">
        <v>379</v>
      </c>
      <c r="AF9" s="340" t="s">
        <v>380</v>
      </c>
      <c r="AG9" s="340" t="s">
        <v>381</v>
      </c>
      <c r="AH9" s="340" t="s">
        <v>382</v>
      </c>
      <c r="AI9" s="340" t="s">
        <v>383</v>
      </c>
      <c r="AJ9" s="340" t="s">
        <v>384</v>
      </c>
      <c r="AK9" s="340" t="s">
        <v>385</v>
      </c>
      <c r="AL9" s="340" t="s">
        <v>386</v>
      </c>
      <c r="AM9" s="340" t="s">
        <v>387</v>
      </c>
      <c r="AN9" s="340" t="s">
        <v>388</v>
      </c>
      <c r="AO9" s="340" t="s">
        <v>389</v>
      </c>
      <c r="AP9" s="340" t="s">
        <v>390</v>
      </c>
      <c r="AQ9" s="340" t="s">
        <v>391</v>
      </c>
      <c r="AR9" s="340" t="s">
        <v>392</v>
      </c>
      <c r="AS9" s="340" t="s">
        <v>393</v>
      </c>
      <c r="AT9" s="340" t="s">
        <v>394</v>
      </c>
    </row>
    <row r="10" spans="1:46">
      <c r="A10" s="342" t="s">
        <v>395</v>
      </c>
      <c r="B10" s="343"/>
      <c r="C10" s="344"/>
      <c r="D10" s="344"/>
      <c r="E10" s="344"/>
      <c r="F10" s="344"/>
      <c r="G10" s="345"/>
      <c r="H10" s="344"/>
      <c r="I10" s="345"/>
      <c r="J10" s="344"/>
      <c r="K10" s="344"/>
      <c r="L10" s="344"/>
      <c r="M10" s="344"/>
      <c r="N10" s="344"/>
      <c r="O10" s="344"/>
      <c r="P10" s="345"/>
      <c r="Q10" s="344"/>
      <c r="R10" s="344"/>
      <c r="S10" s="345"/>
      <c r="T10" s="344"/>
      <c r="U10" s="344"/>
      <c r="V10" s="345"/>
      <c r="W10" s="346"/>
      <c r="X10" s="346"/>
      <c r="Y10" s="346"/>
      <c r="Z10" s="346"/>
      <c r="AA10" s="346"/>
      <c r="AB10" s="346"/>
      <c r="AC10" s="346"/>
      <c r="AD10" s="346"/>
      <c r="AE10" s="346"/>
      <c r="AF10" s="346"/>
      <c r="AG10" s="346"/>
      <c r="AH10" s="346"/>
      <c r="AI10" s="346"/>
      <c r="AJ10" s="346"/>
      <c r="AK10" s="346"/>
      <c r="AL10" s="346"/>
      <c r="AM10" s="346"/>
      <c r="AN10" s="346"/>
      <c r="AO10" s="346"/>
      <c r="AP10" s="346"/>
      <c r="AQ10" s="346"/>
      <c r="AR10" s="346"/>
      <c r="AS10" s="346"/>
      <c r="AT10" s="346"/>
    </row>
    <row r="11" spans="1:46">
      <c r="A11" s="347" t="s">
        <v>396</v>
      </c>
      <c r="B11" s="348"/>
      <c r="C11" s="349"/>
      <c r="D11" s="349"/>
      <c r="E11" s="349"/>
      <c r="F11" s="349"/>
      <c r="G11" s="350"/>
      <c r="H11" s="349"/>
      <c r="I11" s="350"/>
      <c r="J11" s="349"/>
      <c r="K11" s="349"/>
      <c r="L11" s="349"/>
      <c r="M11" s="349"/>
      <c r="N11" s="349"/>
      <c r="O11" s="350"/>
      <c r="P11" s="350"/>
      <c r="Q11" s="349"/>
      <c r="R11" s="350"/>
      <c r="S11" s="350"/>
      <c r="T11" s="349"/>
      <c r="U11" s="350"/>
      <c r="V11" s="350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  <c r="AH11" s="351"/>
      <c r="AI11" s="351"/>
      <c r="AJ11" s="351"/>
      <c r="AK11" s="351"/>
      <c r="AL11" s="351"/>
      <c r="AM11" s="351"/>
      <c r="AN11" s="351"/>
      <c r="AO11" s="351"/>
      <c r="AP11" s="351"/>
      <c r="AQ11" s="351"/>
      <c r="AR11" s="351"/>
      <c r="AS11" s="351"/>
      <c r="AT11" s="351"/>
    </row>
    <row r="12" spans="1:46" ht="30" hidden="1">
      <c r="A12" s="352" t="s">
        <v>397</v>
      </c>
      <c r="B12" s="353">
        <f>C12*247</f>
        <v>6669</v>
      </c>
      <c r="C12" s="354">
        <v>27</v>
      </c>
      <c r="D12" s="355">
        <f>394/0.95*0.25</f>
        <v>103.68</v>
      </c>
      <c r="E12" s="356">
        <f>D12/247</f>
        <v>0.42</v>
      </c>
      <c r="F12" s="355">
        <f>1203/12*4</f>
        <v>401</v>
      </c>
      <c r="G12" s="357">
        <f>F12/247</f>
        <v>1.62</v>
      </c>
      <c r="H12" s="355">
        <f>859/12*4</f>
        <v>286.33</v>
      </c>
      <c r="I12" s="357">
        <f>H12/247</f>
        <v>1.1599999999999999</v>
      </c>
      <c r="J12" s="355">
        <f>1437/12*4</f>
        <v>479</v>
      </c>
      <c r="K12" s="356">
        <f>J12/247</f>
        <v>1.94</v>
      </c>
      <c r="L12" s="355">
        <f>7068/12*4</f>
        <v>2356</v>
      </c>
      <c r="M12" s="356">
        <f>L12/247</f>
        <v>9.5399999999999991</v>
      </c>
      <c r="N12" s="356">
        <f>B12+D12+F12+J12+L12</f>
        <v>10008.68</v>
      </c>
      <c r="O12" s="357">
        <f>N12/12</f>
        <v>834.06</v>
      </c>
      <c r="P12" s="357">
        <f>C12+E12+G12+K12+M12</f>
        <v>40.520000000000003</v>
      </c>
      <c r="Q12" s="358">
        <f>B12+D12+F12+J12</f>
        <v>7652.68</v>
      </c>
      <c r="R12" s="357">
        <f>Q12/12</f>
        <v>637.72</v>
      </c>
      <c r="S12" s="357">
        <f>C12+E12+G12+K12</f>
        <v>30.98</v>
      </c>
      <c r="T12" s="356">
        <f>B12+D12+H12</f>
        <v>7059.01</v>
      </c>
      <c r="U12" s="357">
        <f>T12/12</f>
        <v>588.25</v>
      </c>
      <c r="V12" s="357">
        <f>C12+E12+I12</f>
        <v>28.58</v>
      </c>
      <c r="W12" s="359"/>
      <c r="X12" s="359"/>
      <c r="Y12" s="360"/>
      <c r="Z12" s="359"/>
      <c r="AA12" s="359"/>
      <c r="AB12" s="360"/>
      <c r="AC12" s="359">
        <f>AE12/Q12</f>
        <v>0.77</v>
      </c>
      <c r="AD12" s="359">
        <f>AE12/T12</f>
        <v>0.84</v>
      </c>
      <c r="AE12" s="361">
        <f>24*247</f>
        <v>5928</v>
      </c>
      <c r="AF12" s="359">
        <f>AH12/Q12</f>
        <v>0.39</v>
      </c>
      <c r="AG12" s="359">
        <f>AH12/T12</f>
        <v>0.42</v>
      </c>
      <c r="AH12" s="361">
        <f>24*247*0.5</f>
        <v>2964</v>
      </c>
      <c r="AI12" s="360"/>
      <c r="AJ12" s="362">
        <f>Q12-(Q12*AC12)</f>
        <v>1760.12</v>
      </c>
      <c r="AK12" s="360"/>
      <c r="AL12" s="362">
        <f>Q12</f>
        <v>7652.68</v>
      </c>
      <c r="AM12" s="360"/>
      <c r="AN12" s="362">
        <f>Q12-Q12*AF12</f>
        <v>4668.13</v>
      </c>
      <c r="AO12" s="360"/>
      <c r="AP12" s="362">
        <f>AJ12*$AO$6</f>
        <v>1091.27</v>
      </c>
      <c r="AQ12" s="360"/>
      <c r="AR12" s="362">
        <f>AL12*$AO$6</f>
        <v>4744.66</v>
      </c>
      <c r="AS12" s="360"/>
      <c r="AT12" s="362">
        <f>AN12*$AO$6</f>
        <v>2894.24</v>
      </c>
    </row>
    <row r="13" spans="1:46" hidden="1">
      <c r="A13" s="352" t="s">
        <v>398</v>
      </c>
      <c r="B13" s="353">
        <f>C13*247</f>
        <v>18122.39</v>
      </c>
      <c r="C13" s="354">
        <v>73.37</v>
      </c>
      <c r="D13" s="355">
        <f>394/0.95*0.75</f>
        <v>311.05</v>
      </c>
      <c r="E13" s="356">
        <f>D13/247</f>
        <v>1.26</v>
      </c>
      <c r="F13" s="355">
        <f>1203/12*9</f>
        <v>902.25</v>
      </c>
      <c r="G13" s="357">
        <f>F13/247</f>
        <v>3.65</v>
      </c>
      <c r="H13" s="355">
        <f>1203/12*9</f>
        <v>902.25</v>
      </c>
      <c r="I13" s="357">
        <f>H13/247</f>
        <v>3.65</v>
      </c>
      <c r="J13" s="355">
        <v>1437</v>
      </c>
      <c r="K13" s="356">
        <f>J13/247</f>
        <v>5.82</v>
      </c>
      <c r="L13" s="355">
        <f>6796/12*9</f>
        <v>5097</v>
      </c>
      <c r="M13" s="356">
        <f>L13/247</f>
        <v>20.64</v>
      </c>
      <c r="N13" s="356">
        <f t="shared" ref="N13:N19" si="0">B13+D13+F13+J13+L13</f>
        <v>25869.69</v>
      </c>
      <c r="O13" s="357">
        <f t="shared" ref="O13:O19" si="1">N13/12</f>
        <v>2155.81</v>
      </c>
      <c r="P13" s="357">
        <f t="shared" ref="P13:P19" si="2">C13+E13+G13+K13+M13</f>
        <v>104.74</v>
      </c>
      <c r="Q13" s="358">
        <f t="shared" ref="Q13:Q20" si="3">B13+D13+F13+J13</f>
        <v>20772.689999999999</v>
      </c>
      <c r="R13" s="357">
        <f t="shared" ref="R13:R20" si="4">Q13/12</f>
        <v>1731.06</v>
      </c>
      <c r="S13" s="357">
        <f t="shared" ref="S13:S20" si="5">C13+E13+G13+K13</f>
        <v>84.1</v>
      </c>
      <c r="T13" s="356">
        <f t="shared" ref="T13:T20" si="6">B13+D13+H13</f>
        <v>19335.689999999999</v>
      </c>
      <c r="U13" s="357">
        <f t="shared" ref="U13:U20" si="7">T13/12</f>
        <v>1611.31</v>
      </c>
      <c r="V13" s="357">
        <f t="shared" ref="V13:V20" si="8">C13+E13+I13</f>
        <v>78.28</v>
      </c>
      <c r="W13" s="363"/>
      <c r="X13" s="363"/>
      <c r="Y13" s="364"/>
      <c r="Z13" s="363"/>
      <c r="AA13" s="363"/>
      <c r="AB13" s="364"/>
      <c r="AC13" s="359"/>
      <c r="AD13" s="359"/>
      <c r="AE13" s="351"/>
      <c r="AF13" s="359"/>
      <c r="AG13" s="359"/>
      <c r="AH13" s="351"/>
      <c r="AI13" s="364"/>
      <c r="AJ13" s="364"/>
      <c r="AK13" s="364"/>
      <c r="AL13" s="364"/>
      <c r="AM13" s="364"/>
      <c r="AN13" s="364"/>
      <c r="AO13" s="364"/>
      <c r="AP13" s="364"/>
      <c r="AQ13" s="364"/>
      <c r="AR13" s="364"/>
      <c r="AS13" s="364"/>
      <c r="AT13" s="364"/>
    </row>
    <row r="14" spans="1:46">
      <c r="A14" s="352" t="s">
        <v>399</v>
      </c>
      <c r="B14" s="365">
        <f>C14*248</f>
        <v>25407.599999999999</v>
      </c>
      <c r="C14" s="354">
        <v>102.45</v>
      </c>
      <c r="D14" s="355">
        <v>394</v>
      </c>
      <c r="E14" s="366">
        <f>D14/248</f>
        <v>1.59</v>
      </c>
      <c r="F14" s="355">
        <v>1203</v>
      </c>
      <c r="G14" s="367">
        <f>F14/248</f>
        <v>4.8499999999999996</v>
      </c>
      <c r="H14" s="355">
        <v>859</v>
      </c>
      <c r="I14" s="367">
        <f>H14/248</f>
        <v>3.46</v>
      </c>
      <c r="J14" s="355">
        <v>1437</v>
      </c>
      <c r="K14" s="366">
        <f>J14/248</f>
        <v>5.79</v>
      </c>
      <c r="L14" s="355">
        <v>7068</v>
      </c>
      <c r="M14" s="356">
        <f>L14/247</f>
        <v>28.62</v>
      </c>
      <c r="N14" s="356">
        <f t="shared" si="0"/>
        <v>35509.599999999999</v>
      </c>
      <c r="O14" s="357">
        <f t="shared" si="1"/>
        <v>2959.13</v>
      </c>
      <c r="P14" s="357">
        <f t="shared" si="2"/>
        <v>143.30000000000001</v>
      </c>
      <c r="Q14" s="368">
        <f t="shared" si="3"/>
        <v>28441.599999999999</v>
      </c>
      <c r="R14" s="357">
        <f t="shared" si="4"/>
        <v>2370.13</v>
      </c>
      <c r="S14" s="357">
        <f t="shared" si="5"/>
        <v>114.68</v>
      </c>
      <c r="T14" s="356">
        <f t="shared" si="6"/>
        <v>26660.6</v>
      </c>
      <c r="U14" s="357">
        <f t="shared" si="7"/>
        <v>2221.7199999999998</v>
      </c>
      <c r="V14" s="357">
        <f t="shared" si="8"/>
        <v>107.5</v>
      </c>
      <c r="W14" s="359">
        <f>Y14/Q14</f>
        <v>0.83</v>
      </c>
      <c r="X14" s="359">
        <f>Y14/T14</f>
        <v>0.88</v>
      </c>
      <c r="Y14" s="369">
        <f>94.78*248</f>
        <v>23505.439999999999</v>
      </c>
      <c r="Z14" s="359">
        <f>AB14/Q14</f>
        <v>0.25</v>
      </c>
      <c r="AA14" s="359">
        <f>AB14/T14</f>
        <v>0.26</v>
      </c>
      <c r="AB14" s="369">
        <f>94.78*248*0.3</f>
        <v>7051.63</v>
      </c>
      <c r="AC14" s="359"/>
      <c r="AD14" s="359"/>
      <c r="AE14" s="370"/>
      <c r="AF14" s="359"/>
      <c r="AG14" s="359"/>
      <c r="AH14" s="370"/>
      <c r="AI14" s="361">
        <f>Q14-(Q14*W14)</f>
        <v>4835.07</v>
      </c>
      <c r="AJ14" s="361"/>
      <c r="AK14" s="361">
        <f>Q14</f>
        <v>28441.599999999999</v>
      </c>
      <c r="AL14" s="361"/>
      <c r="AM14" s="361">
        <f>Q14-Q14*Z14</f>
        <v>21331.200000000001</v>
      </c>
      <c r="AN14" s="361"/>
      <c r="AO14" s="361">
        <f>AI14*$AO$6</f>
        <v>2997.74</v>
      </c>
      <c r="AP14" s="361"/>
      <c r="AQ14" s="361">
        <f>AK14*$AO$6</f>
        <v>17633.79</v>
      </c>
      <c r="AR14" s="361"/>
      <c r="AS14" s="361">
        <f>AM14*$AO$6</f>
        <v>13225.34</v>
      </c>
      <c r="AT14" s="361"/>
    </row>
    <row r="15" spans="1:46" ht="30" hidden="1">
      <c r="A15" s="352" t="s">
        <v>400</v>
      </c>
      <c r="B15" s="353">
        <f>C15*247</f>
        <v>21242</v>
      </c>
      <c r="C15" s="354">
        <v>86</v>
      </c>
      <c r="D15" s="355">
        <f>199/0.95*1</f>
        <v>209.47</v>
      </c>
      <c r="E15" s="356">
        <f>D15/247</f>
        <v>0.85</v>
      </c>
      <c r="F15" s="355">
        <v>1012</v>
      </c>
      <c r="G15" s="357">
        <f>F15/247</f>
        <v>4.0999999999999996</v>
      </c>
      <c r="H15" s="355">
        <v>1012</v>
      </c>
      <c r="I15" s="357">
        <f>H15/247</f>
        <v>4.0999999999999996</v>
      </c>
      <c r="J15" s="355">
        <v>1209</v>
      </c>
      <c r="K15" s="356">
        <f>J15/247</f>
        <v>4.8899999999999997</v>
      </c>
      <c r="L15" s="355">
        <f>6327.39</f>
        <v>6327.39</v>
      </c>
      <c r="M15" s="356">
        <f>L15/247</f>
        <v>25.62</v>
      </c>
      <c r="N15" s="356">
        <f t="shared" si="0"/>
        <v>29999.86</v>
      </c>
      <c r="O15" s="357">
        <f t="shared" si="1"/>
        <v>2499.9899999999998</v>
      </c>
      <c r="P15" s="357">
        <f t="shared" si="2"/>
        <v>121.46</v>
      </c>
      <c r="Q15" s="356">
        <f t="shared" si="3"/>
        <v>23672.47</v>
      </c>
      <c r="R15" s="357">
        <f t="shared" si="4"/>
        <v>1972.71</v>
      </c>
      <c r="S15" s="357">
        <f t="shared" si="5"/>
        <v>95.84</v>
      </c>
      <c r="T15" s="356">
        <f t="shared" si="6"/>
        <v>22463.47</v>
      </c>
      <c r="U15" s="357">
        <f t="shared" si="7"/>
        <v>1871.96</v>
      </c>
      <c r="V15" s="357">
        <f t="shared" si="8"/>
        <v>90.95</v>
      </c>
      <c r="W15" s="359"/>
      <c r="X15" s="359"/>
      <c r="Y15" s="351"/>
      <c r="Z15" s="359"/>
      <c r="AA15" s="359"/>
      <c r="AB15" s="351"/>
      <c r="AC15" s="359"/>
      <c r="AD15" s="359"/>
      <c r="AE15" s="351"/>
      <c r="AF15" s="359"/>
      <c r="AG15" s="359"/>
      <c r="AH15" s="351"/>
      <c r="AI15" s="351"/>
      <c r="AJ15" s="351"/>
      <c r="AK15" s="351"/>
      <c r="AL15" s="351"/>
      <c r="AM15" s="351"/>
      <c r="AN15" s="351"/>
      <c r="AO15" s="351"/>
      <c r="AP15" s="351"/>
      <c r="AQ15" s="351"/>
      <c r="AR15" s="351"/>
      <c r="AS15" s="351"/>
      <c r="AT15" s="351"/>
    </row>
    <row r="16" spans="1:46">
      <c r="A16" s="347" t="s">
        <v>401</v>
      </c>
      <c r="B16" s="348"/>
      <c r="C16" s="349"/>
      <c r="D16" s="349"/>
      <c r="E16" s="349"/>
      <c r="F16" s="349"/>
      <c r="G16" s="350"/>
      <c r="H16" s="349"/>
      <c r="I16" s="350"/>
      <c r="J16" s="349"/>
      <c r="K16" s="349"/>
      <c r="L16" s="349"/>
      <c r="M16" s="349"/>
      <c r="N16" s="371"/>
      <c r="O16" s="372"/>
      <c r="P16" s="372"/>
      <c r="Q16" s="371"/>
      <c r="R16" s="372"/>
      <c r="S16" s="372"/>
      <c r="T16" s="371"/>
      <c r="U16" s="372"/>
      <c r="V16" s="372"/>
      <c r="W16" s="373"/>
      <c r="X16" s="373"/>
      <c r="Y16" s="351"/>
      <c r="Z16" s="373"/>
      <c r="AA16" s="373"/>
      <c r="AB16" s="351"/>
      <c r="AC16" s="373"/>
      <c r="AD16" s="373"/>
      <c r="AE16" s="351"/>
      <c r="AF16" s="373"/>
      <c r="AG16" s="373"/>
      <c r="AH16" s="351"/>
      <c r="AI16" s="351"/>
      <c r="AJ16" s="351"/>
      <c r="AK16" s="351"/>
      <c r="AL16" s="351"/>
      <c r="AM16" s="351"/>
      <c r="AN16" s="351"/>
      <c r="AO16" s="351"/>
      <c r="AP16" s="351"/>
      <c r="AQ16" s="351"/>
      <c r="AR16" s="351"/>
      <c r="AS16" s="351"/>
      <c r="AT16" s="351"/>
    </row>
    <row r="17" spans="1:46" ht="30" hidden="1">
      <c r="A17" s="352" t="s">
        <v>397</v>
      </c>
      <c r="B17" s="353">
        <f>C17*247</f>
        <v>8141.12</v>
      </c>
      <c r="C17" s="354">
        <v>32.96</v>
      </c>
      <c r="D17" s="355">
        <f>394/0.95*0.25</f>
        <v>103.68</v>
      </c>
      <c r="E17" s="356">
        <f>D17/247</f>
        <v>0.42</v>
      </c>
      <c r="F17" s="355">
        <f>1203/12*4</f>
        <v>401</v>
      </c>
      <c r="G17" s="357">
        <f>F17/247</f>
        <v>1.62</v>
      </c>
      <c r="H17" s="355">
        <f>859/12*4</f>
        <v>286.33</v>
      </c>
      <c r="I17" s="357">
        <f>H17/247</f>
        <v>1.1599999999999999</v>
      </c>
      <c r="J17" s="355">
        <f>1437/12*4</f>
        <v>479</v>
      </c>
      <c r="K17" s="356">
        <f>J17/247</f>
        <v>1.94</v>
      </c>
      <c r="L17" s="355">
        <f>5907/12*4</f>
        <v>1969</v>
      </c>
      <c r="M17" s="356">
        <f>L17/247</f>
        <v>7.97</v>
      </c>
      <c r="N17" s="356">
        <f t="shared" si="0"/>
        <v>11093.8</v>
      </c>
      <c r="O17" s="357">
        <f t="shared" si="1"/>
        <v>924.48</v>
      </c>
      <c r="P17" s="357">
        <f t="shared" si="2"/>
        <v>44.91</v>
      </c>
      <c r="Q17" s="358">
        <f t="shared" si="3"/>
        <v>9124.7999999999993</v>
      </c>
      <c r="R17" s="357">
        <f t="shared" si="4"/>
        <v>760.4</v>
      </c>
      <c r="S17" s="357">
        <f t="shared" si="5"/>
        <v>36.94</v>
      </c>
      <c r="T17" s="356">
        <f t="shared" si="6"/>
        <v>8531.1299999999992</v>
      </c>
      <c r="U17" s="357">
        <f t="shared" si="7"/>
        <v>710.93</v>
      </c>
      <c r="V17" s="357">
        <f t="shared" si="8"/>
        <v>34.54</v>
      </c>
      <c r="W17" s="359"/>
      <c r="X17" s="359"/>
      <c r="Y17" s="351"/>
      <c r="Z17" s="359"/>
      <c r="AA17" s="359"/>
      <c r="AB17" s="351"/>
      <c r="AC17" s="359">
        <f>AE17/Q17</f>
        <v>0.65</v>
      </c>
      <c r="AD17" s="359">
        <f>AE17/T17</f>
        <v>0.69</v>
      </c>
      <c r="AE17" s="361">
        <f>24*247</f>
        <v>5928</v>
      </c>
      <c r="AF17" s="359">
        <f>AH17/Q17</f>
        <v>0.32</v>
      </c>
      <c r="AG17" s="359">
        <f>AH17/T17</f>
        <v>0.35</v>
      </c>
      <c r="AH17" s="361">
        <f>24*247*0.5</f>
        <v>2964</v>
      </c>
      <c r="AI17" s="360"/>
      <c r="AJ17" s="362">
        <f>Q17-(Q17*AC17)</f>
        <v>3193.68</v>
      </c>
      <c r="AK17" s="360"/>
      <c r="AL17" s="362">
        <f>Q17</f>
        <v>9124.7999999999993</v>
      </c>
      <c r="AM17" s="360"/>
      <c r="AN17" s="362">
        <f>Q17-Q17*AF17</f>
        <v>6204.86</v>
      </c>
      <c r="AO17" s="360"/>
      <c r="AP17" s="362">
        <f>AJ17*$AO$6</f>
        <v>1980.08</v>
      </c>
      <c r="AQ17" s="360"/>
      <c r="AR17" s="362">
        <f>AL17*$AO$6</f>
        <v>5657.38</v>
      </c>
      <c r="AS17" s="360"/>
      <c r="AT17" s="362">
        <f>AN17*$AO$6</f>
        <v>3847.01</v>
      </c>
    </row>
    <row r="18" spans="1:46" hidden="1">
      <c r="A18" s="352" t="s">
        <v>398</v>
      </c>
      <c r="B18" s="353">
        <f>C18*247</f>
        <v>22363.38</v>
      </c>
      <c r="C18" s="354">
        <v>90.54</v>
      </c>
      <c r="D18" s="355">
        <f>394/0.95*0.75</f>
        <v>311.05</v>
      </c>
      <c r="E18" s="356">
        <f>D18/247</f>
        <v>1.26</v>
      </c>
      <c r="F18" s="355">
        <f>1203/12*9</f>
        <v>902.25</v>
      </c>
      <c r="G18" s="357">
        <f>F18/247</f>
        <v>3.65</v>
      </c>
      <c r="H18" s="355">
        <f>1203/12*9</f>
        <v>902.25</v>
      </c>
      <c r="I18" s="357">
        <f>H18/247</f>
        <v>3.65</v>
      </c>
      <c r="J18" s="355">
        <v>1437</v>
      </c>
      <c r="K18" s="356">
        <f>J18/247</f>
        <v>5.82</v>
      </c>
      <c r="L18" s="355">
        <f>5679/12*9</f>
        <v>4259.25</v>
      </c>
      <c r="M18" s="356">
        <f>L18/247</f>
        <v>17.239999999999998</v>
      </c>
      <c r="N18" s="356">
        <f t="shared" si="0"/>
        <v>29272.93</v>
      </c>
      <c r="O18" s="357">
        <f t="shared" si="1"/>
        <v>2439.41</v>
      </c>
      <c r="P18" s="357">
        <f t="shared" si="2"/>
        <v>118.51</v>
      </c>
      <c r="Q18" s="358">
        <f t="shared" si="3"/>
        <v>25013.68</v>
      </c>
      <c r="R18" s="357">
        <f t="shared" si="4"/>
        <v>2084.4699999999998</v>
      </c>
      <c r="S18" s="357">
        <f t="shared" si="5"/>
        <v>101.27</v>
      </c>
      <c r="T18" s="356">
        <f t="shared" si="6"/>
        <v>23576.68</v>
      </c>
      <c r="U18" s="357">
        <f t="shared" si="7"/>
        <v>1964.72</v>
      </c>
      <c r="V18" s="357">
        <f t="shared" si="8"/>
        <v>95.45</v>
      </c>
      <c r="W18" s="359"/>
      <c r="X18" s="359"/>
      <c r="Y18" s="351"/>
      <c r="Z18" s="359"/>
      <c r="AA18" s="359"/>
      <c r="AB18" s="351"/>
      <c r="AC18" s="359"/>
      <c r="AD18" s="359"/>
      <c r="AE18" s="351"/>
      <c r="AF18" s="359"/>
      <c r="AG18" s="359"/>
      <c r="AH18" s="351"/>
      <c r="AI18" s="351"/>
      <c r="AJ18" s="351"/>
      <c r="AK18" s="351"/>
      <c r="AL18" s="351"/>
      <c r="AM18" s="351"/>
      <c r="AN18" s="351"/>
      <c r="AO18" s="351"/>
      <c r="AP18" s="351"/>
      <c r="AQ18" s="351"/>
      <c r="AR18" s="351"/>
      <c r="AS18" s="351"/>
      <c r="AT18" s="351"/>
    </row>
    <row r="19" spans="1:46" ht="14.25" customHeight="1">
      <c r="A19" s="352" t="s">
        <v>399</v>
      </c>
      <c r="B19" s="365">
        <f>C19*248</f>
        <v>31012.400000000001</v>
      </c>
      <c r="C19" s="354">
        <v>125.05</v>
      </c>
      <c r="D19" s="355">
        <v>394</v>
      </c>
      <c r="E19" s="366">
        <f>D19/248</f>
        <v>1.59</v>
      </c>
      <c r="F19" s="355">
        <v>1203</v>
      </c>
      <c r="G19" s="367">
        <f>F19/248</f>
        <v>4.8499999999999996</v>
      </c>
      <c r="H19" s="355">
        <v>859</v>
      </c>
      <c r="I19" s="367">
        <f>H19/248</f>
        <v>3.46</v>
      </c>
      <c r="J19" s="355">
        <v>1437</v>
      </c>
      <c r="K19" s="366">
        <f>J19/248</f>
        <v>5.79</v>
      </c>
      <c r="L19" s="355">
        <v>5907</v>
      </c>
      <c r="M19" s="356">
        <f>L19/247</f>
        <v>23.91</v>
      </c>
      <c r="N19" s="356">
        <f t="shared" si="0"/>
        <v>39953.4</v>
      </c>
      <c r="O19" s="357">
        <f t="shared" si="1"/>
        <v>3329.45</v>
      </c>
      <c r="P19" s="357">
        <f t="shared" si="2"/>
        <v>161.19</v>
      </c>
      <c r="Q19" s="368">
        <f t="shared" si="3"/>
        <v>34046.400000000001</v>
      </c>
      <c r="R19" s="357">
        <f t="shared" si="4"/>
        <v>2837.2</v>
      </c>
      <c r="S19" s="357">
        <f t="shared" si="5"/>
        <v>137.28</v>
      </c>
      <c r="T19" s="356">
        <f t="shared" si="6"/>
        <v>32265.4</v>
      </c>
      <c r="U19" s="357">
        <f t="shared" si="7"/>
        <v>2688.78</v>
      </c>
      <c r="V19" s="357">
        <f t="shared" si="8"/>
        <v>130.1</v>
      </c>
      <c r="W19" s="363">
        <f>Y19/Q19</f>
        <v>0.83</v>
      </c>
      <c r="X19" s="363">
        <f>Y19/T19</f>
        <v>0.88</v>
      </c>
      <c r="Y19" s="374">
        <f>114.4*248</f>
        <v>28371.200000000001</v>
      </c>
      <c r="Z19" s="363">
        <f>AB19/Q19</f>
        <v>0.25</v>
      </c>
      <c r="AA19" s="363">
        <f>AB19/T19</f>
        <v>0.26</v>
      </c>
      <c r="AB19" s="374">
        <f>114.4*248*0.3</f>
        <v>8511.36</v>
      </c>
      <c r="AC19" s="363"/>
      <c r="AD19" s="363"/>
      <c r="AE19" s="375"/>
      <c r="AF19" s="363"/>
      <c r="AG19" s="363"/>
      <c r="AH19" s="375"/>
      <c r="AI19" s="376">
        <f>Q19-(Q19*W19)</f>
        <v>5787.89</v>
      </c>
      <c r="AJ19" s="376"/>
      <c r="AK19" s="376">
        <f>Q19</f>
        <v>34046.400000000001</v>
      </c>
      <c r="AL19" s="376"/>
      <c r="AM19" s="376">
        <f>Q19-Q19*Z19</f>
        <v>25534.799999999999</v>
      </c>
      <c r="AN19" s="376"/>
      <c r="AO19" s="376">
        <f>AI19*$AO$6</f>
        <v>3588.49</v>
      </c>
      <c r="AP19" s="376"/>
      <c r="AQ19" s="376">
        <f>AK19*$AO$6</f>
        <v>21108.77</v>
      </c>
      <c r="AR19" s="376"/>
      <c r="AS19" s="376">
        <f>AM19*$AO$6</f>
        <v>15831.58</v>
      </c>
      <c r="AT19" s="376"/>
    </row>
    <row r="20" spans="1:46" ht="30.75" hidden="1" thickBot="1">
      <c r="A20" s="377" t="s">
        <v>400</v>
      </c>
      <c r="B20" s="353">
        <f>C20*247</f>
        <v>26182</v>
      </c>
      <c r="C20" s="354">
        <v>106</v>
      </c>
      <c r="D20" s="355">
        <f>199/0.95*1</f>
        <v>209.47</v>
      </c>
      <c r="E20" s="378">
        <f>D20/247</f>
        <v>0.85</v>
      </c>
      <c r="F20" s="355">
        <v>1012</v>
      </c>
      <c r="G20" s="379">
        <f>F20/247</f>
        <v>4.0999999999999996</v>
      </c>
      <c r="H20" s="355">
        <v>1012</v>
      </c>
      <c r="I20" s="379">
        <f>H20/247</f>
        <v>4.0999999999999996</v>
      </c>
      <c r="J20" s="355">
        <v>1209</v>
      </c>
      <c r="K20" s="378">
        <f>J20/247</f>
        <v>4.8899999999999997</v>
      </c>
      <c r="L20" s="355">
        <v>5288</v>
      </c>
      <c r="M20" s="378">
        <f>L20/247</f>
        <v>21.41</v>
      </c>
      <c r="N20" s="355">
        <f>B20+D20+F20</f>
        <v>27403.47</v>
      </c>
      <c r="O20" s="380">
        <f>N20/12</f>
        <v>2283.62</v>
      </c>
      <c r="P20" s="380">
        <f>C20+E20+G20</f>
        <v>110.95</v>
      </c>
      <c r="Q20" s="358">
        <f t="shared" si="3"/>
        <v>28612.47</v>
      </c>
      <c r="R20" s="381">
        <f t="shared" si="4"/>
        <v>2384.37</v>
      </c>
      <c r="S20" s="381">
        <f t="shared" si="5"/>
        <v>115.84</v>
      </c>
      <c r="T20" s="358">
        <f t="shared" si="6"/>
        <v>27403.47</v>
      </c>
      <c r="U20" s="381">
        <f t="shared" si="7"/>
        <v>2283.62</v>
      </c>
      <c r="V20" s="381">
        <f t="shared" si="8"/>
        <v>110.95</v>
      </c>
      <c r="W20" s="382"/>
      <c r="X20" s="382"/>
      <c r="Y20" s="383"/>
      <c r="Z20" s="382"/>
      <c r="AA20" s="382"/>
      <c r="AB20" s="383"/>
      <c r="AC20" s="382"/>
      <c r="AD20" s="382"/>
      <c r="AE20" s="383"/>
      <c r="AF20" s="382"/>
      <c r="AG20" s="382"/>
      <c r="AH20" s="383"/>
      <c r="AI20" s="383"/>
      <c r="AJ20" s="383"/>
      <c r="AK20" s="383"/>
      <c r="AL20" s="383"/>
      <c r="AM20" s="383"/>
      <c r="AN20" s="383"/>
      <c r="AO20" s="383"/>
      <c r="AP20" s="383"/>
      <c r="AQ20" s="383"/>
      <c r="AR20" s="383"/>
      <c r="AS20" s="383"/>
      <c r="AT20" s="383"/>
    </row>
    <row r="21" spans="1:46" hidden="1">
      <c r="A21" s="384" t="s">
        <v>402</v>
      </c>
      <c r="B21" s="343"/>
      <c r="C21" s="344"/>
      <c r="D21" s="344"/>
      <c r="E21" s="344"/>
      <c r="F21" s="344"/>
      <c r="G21" s="345"/>
      <c r="H21" s="344"/>
      <c r="I21" s="345"/>
      <c r="J21" s="344"/>
      <c r="K21" s="344"/>
      <c r="L21" s="344"/>
      <c r="M21" s="344"/>
      <c r="N21" s="344"/>
      <c r="O21" s="344"/>
      <c r="P21" s="345"/>
      <c r="Q21" s="344"/>
      <c r="R21" s="344"/>
      <c r="S21" s="345"/>
      <c r="T21" s="344"/>
      <c r="U21" s="344"/>
      <c r="V21" s="345"/>
      <c r="W21" s="346"/>
      <c r="X21" s="346"/>
      <c r="Y21" s="346"/>
      <c r="Z21" s="346"/>
      <c r="AA21" s="346"/>
      <c r="AB21" s="346"/>
      <c r="AC21" s="346"/>
      <c r="AD21" s="346"/>
      <c r="AE21" s="346"/>
      <c r="AF21" s="346"/>
      <c r="AG21" s="346"/>
      <c r="AH21" s="346"/>
      <c r="AI21" s="346"/>
      <c r="AJ21" s="346"/>
      <c r="AK21" s="346"/>
      <c r="AL21" s="346"/>
      <c r="AM21" s="346"/>
      <c r="AN21" s="346"/>
      <c r="AO21" s="346"/>
      <c r="AP21" s="346"/>
      <c r="AQ21" s="346"/>
      <c r="AR21" s="346"/>
      <c r="AS21" s="346"/>
      <c r="AT21" s="346"/>
    </row>
    <row r="22" spans="1:46" hidden="1">
      <c r="A22" s="347" t="s">
        <v>396</v>
      </c>
      <c r="B22" s="348"/>
      <c r="C22" s="349"/>
      <c r="D22" s="349"/>
      <c r="E22" s="349"/>
      <c r="F22" s="349"/>
      <c r="G22" s="350"/>
      <c r="H22" s="349"/>
      <c r="I22" s="350"/>
      <c r="J22" s="349"/>
      <c r="K22" s="349"/>
      <c r="L22" s="349"/>
      <c r="M22" s="349"/>
      <c r="N22" s="349"/>
      <c r="O22" s="350"/>
      <c r="P22" s="350"/>
      <c r="Q22" s="349"/>
      <c r="R22" s="350"/>
      <c r="S22" s="350"/>
      <c r="T22" s="349"/>
      <c r="U22" s="350"/>
      <c r="V22" s="350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  <c r="AH22" s="351"/>
      <c r="AI22" s="351"/>
      <c r="AJ22" s="351"/>
      <c r="AK22" s="351"/>
      <c r="AL22" s="351"/>
      <c r="AM22" s="351"/>
      <c r="AN22" s="351"/>
      <c r="AO22" s="351"/>
      <c r="AP22" s="351"/>
      <c r="AQ22" s="351"/>
      <c r="AR22" s="351"/>
      <c r="AS22" s="351"/>
      <c r="AT22" s="351"/>
    </row>
    <row r="23" spans="1:46" ht="30" hidden="1">
      <c r="A23" s="352" t="s">
        <v>397</v>
      </c>
      <c r="B23" s="353">
        <f>C23*247</f>
        <v>6669</v>
      </c>
      <c r="C23" s="354">
        <v>27</v>
      </c>
      <c r="D23" s="355">
        <f>394/0.95*0.25</f>
        <v>103.68</v>
      </c>
      <c r="E23" s="356">
        <f>D23/247</f>
        <v>0.42</v>
      </c>
      <c r="F23" s="355">
        <f>1203/12*4</f>
        <v>401</v>
      </c>
      <c r="G23" s="357">
        <f>F23/247</f>
        <v>1.62</v>
      </c>
      <c r="H23" s="355">
        <f>859/12*4</f>
        <v>286.33</v>
      </c>
      <c r="I23" s="357">
        <f>H23/247</f>
        <v>1.1599999999999999</v>
      </c>
      <c r="J23" s="355">
        <f>1437/12*4</f>
        <v>479</v>
      </c>
      <c r="K23" s="356">
        <f>J23/247</f>
        <v>1.94</v>
      </c>
      <c r="L23" s="355">
        <f>7068/12*4</f>
        <v>2356</v>
      </c>
      <c r="M23" s="356">
        <f>L23/247</f>
        <v>9.5399999999999991</v>
      </c>
      <c r="N23" s="356">
        <f>B23+D23+F23+J23+L23</f>
        <v>10008.68</v>
      </c>
      <c r="O23" s="357">
        <f>N23/12</f>
        <v>834.06</v>
      </c>
      <c r="P23" s="357">
        <f>C23+E23+G23+K23+M23</f>
        <v>40.520000000000003</v>
      </c>
      <c r="Q23" s="356">
        <f>B23+D23+F23+J23</f>
        <v>7652.68</v>
      </c>
      <c r="R23" s="357">
        <f>Q23/12</f>
        <v>637.72</v>
      </c>
      <c r="S23" s="357">
        <f>C23+E23+G23+K23</f>
        <v>30.98</v>
      </c>
      <c r="T23" s="356">
        <f>B23+D23+H23</f>
        <v>7059.01</v>
      </c>
      <c r="U23" s="357">
        <f>T23/12</f>
        <v>588.25</v>
      </c>
      <c r="V23" s="357">
        <f>C23+E23+I23</f>
        <v>28.58</v>
      </c>
      <c r="W23" s="359"/>
      <c r="X23" s="359"/>
      <c r="Y23" s="351"/>
      <c r="Z23" s="359"/>
      <c r="AA23" s="359"/>
      <c r="AB23" s="351"/>
      <c r="AC23" s="359">
        <f>AE23/Q23</f>
        <v>0.77</v>
      </c>
      <c r="AD23" s="359">
        <f>AE23/T23</f>
        <v>0.84</v>
      </c>
      <c r="AE23" s="361">
        <f>24*247</f>
        <v>5928</v>
      </c>
      <c r="AF23" s="359">
        <f>AH23/Q23</f>
        <v>0.39</v>
      </c>
      <c r="AG23" s="359">
        <f>AH23/T23</f>
        <v>0.42</v>
      </c>
      <c r="AH23" s="361">
        <f>24*247*0.5</f>
        <v>2964</v>
      </c>
      <c r="AI23" s="360"/>
      <c r="AJ23" s="362">
        <f>Q23-(Q23*AC23)</f>
        <v>1760.12</v>
      </c>
      <c r="AK23" s="360"/>
      <c r="AL23" s="362">
        <f>Q23</f>
        <v>7652.68</v>
      </c>
      <c r="AM23" s="360"/>
      <c r="AN23" s="362">
        <f>Q23-Q23*AF23</f>
        <v>4668.13</v>
      </c>
      <c r="AO23" s="360"/>
      <c r="AP23" s="362">
        <f>AJ23*$AO$6</f>
        <v>1091.27</v>
      </c>
      <c r="AQ23" s="360"/>
      <c r="AR23" s="362">
        <f>AL23*$AO$6</f>
        <v>4744.66</v>
      </c>
      <c r="AS23" s="360"/>
      <c r="AT23" s="362">
        <f>AN23*$AO$6</f>
        <v>2894.24</v>
      </c>
    </row>
    <row r="24" spans="1:46" hidden="1">
      <c r="A24" s="352" t="s">
        <v>398</v>
      </c>
      <c r="B24" s="353">
        <f>C24*247</f>
        <v>18122.39</v>
      </c>
      <c r="C24" s="354">
        <v>73.37</v>
      </c>
      <c r="D24" s="355">
        <f>394/0.95*0.75</f>
        <v>311.05</v>
      </c>
      <c r="E24" s="356">
        <f>D24/247</f>
        <v>1.26</v>
      </c>
      <c r="F24" s="355">
        <f>1203/12*9</f>
        <v>902.25</v>
      </c>
      <c r="G24" s="357">
        <f>F24/247</f>
        <v>3.65</v>
      </c>
      <c r="H24" s="355">
        <f>1203/12*9</f>
        <v>902.25</v>
      </c>
      <c r="I24" s="357">
        <f>H24/247</f>
        <v>3.65</v>
      </c>
      <c r="J24" s="355">
        <v>1437</v>
      </c>
      <c r="K24" s="356">
        <f>J24/247</f>
        <v>5.82</v>
      </c>
      <c r="L24" s="355">
        <f>6796/12*9</f>
        <v>5097</v>
      </c>
      <c r="M24" s="356">
        <f>L24/247</f>
        <v>20.64</v>
      </c>
      <c r="N24" s="356">
        <f>B24+D24+F24+J24+L24</f>
        <v>25869.69</v>
      </c>
      <c r="O24" s="357">
        <f t="shared" ref="O24:O30" si="9">N24/12</f>
        <v>2155.81</v>
      </c>
      <c r="P24" s="357">
        <f>C24+E24+G24+K24+M24</f>
        <v>104.74</v>
      </c>
      <c r="Q24" s="356">
        <f>B24+D24+F24+J24</f>
        <v>20772.689999999999</v>
      </c>
      <c r="R24" s="357">
        <f t="shared" ref="R24:R31" si="10">Q24/12</f>
        <v>1731.06</v>
      </c>
      <c r="S24" s="357">
        <f>C24+E24+G24+K24</f>
        <v>84.1</v>
      </c>
      <c r="T24" s="356">
        <f>B24+D24+H24</f>
        <v>19335.689999999999</v>
      </c>
      <c r="U24" s="357">
        <f t="shared" ref="U24:U31" si="11">T24/12</f>
        <v>1611.31</v>
      </c>
      <c r="V24" s="357">
        <f>C24+E24+I24</f>
        <v>78.28</v>
      </c>
      <c r="W24" s="359"/>
      <c r="X24" s="359"/>
      <c r="Y24" s="351"/>
      <c r="Z24" s="359"/>
      <c r="AA24" s="359"/>
      <c r="AB24" s="351"/>
      <c r="AC24" s="359"/>
      <c r="AD24" s="359"/>
      <c r="AE24" s="351"/>
      <c r="AF24" s="359"/>
      <c r="AG24" s="359"/>
      <c r="AH24" s="351"/>
      <c r="AI24" s="364"/>
      <c r="AJ24" s="364"/>
      <c r="AK24" s="364"/>
      <c r="AL24" s="364"/>
      <c r="AM24" s="364"/>
      <c r="AN24" s="364"/>
      <c r="AO24" s="364"/>
      <c r="AP24" s="364"/>
      <c r="AQ24" s="364"/>
      <c r="AR24" s="364"/>
      <c r="AS24" s="364"/>
      <c r="AT24" s="364"/>
    </row>
    <row r="25" spans="1:46">
      <c r="A25" s="352" t="s">
        <v>399</v>
      </c>
      <c r="B25" s="365">
        <f>C25*248</f>
        <v>25407.599999999999</v>
      </c>
      <c r="C25" s="354">
        <v>102.45</v>
      </c>
      <c r="D25" s="355">
        <v>394</v>
      </c>
      <c r="E25" s="366">
        <f>D25/248</f>
        <v>1.59</v>
      </c>
      <c r="F25" s="355">
        <v>1203</v>
      </c>
      <c r="G25" s="367">
        <f>F25/248</f>
        <v>4.8499999999999996</v>
      </c>
      <c r="H25" s="355">
        <v>859</v>
      </c>
      <c r="I25" s="367">
        <f>H25/248</f>
        <v>3.46</v>
      </c>
      <c r="J25" s="355">
        <v>1437</v>
      </c>
      <c r="K25" s="366">
        <f>J25/248</f>
        <v>5.79</v>
      </c>
      <c r="L25" s="355">
        <v>7068</v>
      </c>
      <c r="M25" s="356">
        <f>L25/247</f>
        <v>28.62</v>
      </c>
      <c r="N25" s="356">
        <f>B25+D25+F25+J25+L25</f>
        <v>35509.599999999999</v>
      </c>
      <c r="O25" s="357">
        <f t="shared" si="9"/>
        <v>2959.13</v>
      </c>
      <c r="P25" s="357">
        <f>C25+E25+G25+K25+M25</f>
        <v>143.30000000000001</v>
      </c>
      <c r="Q25" s="368">
        <f>B25+D25+F25+J25</f>
        <v>28441.599999999999</v>
      </c>
      <c r="R25" s="357">
        <f t="shared" si="10"/>
        <v>2370.13</v>
      </c>
      <c r="S25" s="357">
        <f>C25+E25+G25+K25</f>
        <v>114.68</v>
      </c>
      <c r="T25" s="356">
        <f>B25+D25+H25</f>
        <v>26660.6</v>
      </c>
      <c r="U25" s="357">
        <f t="shared" si="11"/>
        <v>2221.7199999999998</v>
      </c>
      <c r="V25" s="357">
        <f>C25+E25+I25</f>
        <v>107.5</v>
      </c>
      <c r="W25" s="359">
        <f>Y25/Q25</f>
        <v>0.83</v>
      </c>
      <c r="X25" s="359">
        <f>Y25/T25</f>
        <v>0.88</v>
      </c>
      <c r="Y25" s="369">
        <f>94.78*248</f>
        <v>23505.439999999999</v>
      </c>
      <c r="Z25" s="359">
        <f>AB25/Q25</f>
        <v>0.25</v>
      </c>
      <c r="AA25" s="359">
        <f>AB25/T25</f>
        <v>0.26</v>
      </c>
      <c r="AB25" s="369">
        <f>94.78*248*0.3</f>
        <v>7051.63</v>
      </c>
      <c r="AC25" s="359"/>
      <c r="AD25" s="359"/>
      <c r="AE25" s="370"/>
      <c r="AF25" s="359"/>
      <c r="AG25" s="359"/>
      <c r="AH25" s="370"/>
      <c r="AI25" s="361">
        <f>Q25-(Q25*W25)</f>
        <v>4835.07</v>
      </c>
      <c r="AJ25" s="361"/>
      <c r="AK25" s="361">
        <f>Q25</f>
        <v>28441.599999999999</v>
      </c>
      <c r="AL25" s="361"/>
      <c r="AM25" s="361">
        <f>Q25-Q25*Z25</f>
        <v>21331.200000000001</v>
      </c>
      <c r="AN25" s="361"/>
      <c r="AO25" s="361">
        <f>AI25*$AO$6</f>
        <v>2997.74</v>
      </c>
      <c r="AP25" s="361"/>
      <c r="AQ25" s="361">
        <f>AK25*$AO$6</f>
        <v>17633.79</v>
      </c>
      <c r="AR25" s="361"/>
      <c r="AS25" s="361">
        <f>AM25*$AO$6</f>
        <v>13225.34</v>
      </c>
      <c r="AT25" s="361"/>
    </row>
    <row r="26" spans="1:46" ht="30" hidden="1">
      <c r="A26" s="352" t="s">
        <v>400</v>
      </c>
      <c r="B26" s="353">
        <f>C26*247</f>
        <v>21242</v>
      </c>
      <c r="C26" s="354">
        <v>86</v>
      </c>
      <c r="D26" s="355">
        <f>199/0.95*1</f>
        <v>209.47</v>
      </c>
      <c r="E26" s="356">
        <f>D26/247</f>
        <v>0.85</v>
      </c>
      <c r="F26" s="355">
        <v>1012</v>
      </c>
      <c r="G26" s="357">
        <f>F26/247</f>
        <v>4.0999999999999996</v>
      </c>
      <c r="H26" s="355">
        <v>1012</v>
      </c>
      <c r="I26" s="357">
        <f>H26/247</f>
        <v>4.0999999999999996</v>
      </c>
      <c r="J26" s="355">
        <v>1209</v>
      </c>
      <c r="K26" s="356">
        <f>J26/247</f>
        <v>4.8899999999999997</v>
      </c>
      <c r="L26" s="355">
        <f>6327.39</f>
        <v>6327.39</v>
      </c>
      <c r="M26" s="356">
        <f>L26/247</f>
        <v>25.62</v>
      </c>
      <c r="N26" s="356">
        <f>B26+D26+F26+J26+L26</f>
        <v>29999.86</v>
      </c>
      <c r="O26" s="357">
        <f t="shared" si="9"/>
        <v>2499.9899999999998</v>
      </c>
      <c r="P26" s="357">
        <f>C26+E26+G26+K26+M26</f>
        <v>121.46</v>
      </c>
      <c r="Q26" s="356">
        <f>B26+D26+F26+J26</f>
        <v>23672.47</v>
      </c>
      <c r="R26" s="357">
        <f t="shared" si="10"/>
        <v>1972.71</v>
      </c>
      <c r="S26" s="357">
        <f>C26+E26+G26+K26</f>
        <v>95.84</v>
      </c>
      <c r="T26" s="356">
        <f>B26+D26+H26</f>
        <v>22463.47</v>
      </c>
      <c r="U26" s="357">
        <f t="shared" si="11"/>
        <v>1871.96</v>
      </c>
      <c r="V26" s="357">
        <f>C26+E26+I26</f>
        <v>90.95</v>
      </c>
      <c r="W26" s="359"/>
      <c r="X26" s="359"/>
      <c r="Y26" s="351"/>
      <c r="Z26" s="359"/>
      <c r="AA26" s="359"/>
      <c r="AB26" s="351"/>
      <c r="AC26" s="359"/>
      <c r="AD26" s="359"/>
      <c r="AE26" s="351"/>
      <c r="AF26" s="359"/>
      <c r="AG26" s="359"/>
      <c r="AH26" s="351"/>
      <c r="AI26" s="351"/>
      <c r="AJ26" s="351"/>
      <c r="AK26" s="351"/>
      <c r="AL26" s="351"/>
      <c r="AM26" s="351"/>
      <c r="AN26" s="351"/>
      <c r="AO26" s="351"/>
      <c r="AP26" s="351"/>
      <c r="AQ26" s="351"/>
      <c r="AR26" s="351"/>
      <c r="AS26" s="351"/>
      <c r="AT26" s="351"/>
    </row>
    <row r="27" spans="1:46">
      <c r="A27" s="347" t="s">
        <v>401</v>
      </c>
      <c r="B27" s="348"/>
      <c r="C27" s="349"/>
      <c r="D27" s="349"/>
      <c r="E27" s="349"/>
      <c r="F27" s="349"/>
      <c r="G27" s="350"/>
      <c r="H27" s="349"/>
      <c r="I27" s="350"/>
      <c r="J27" s="349"/>
      <c r="K27" s="349"/>
      <c r="L27" s="349"/>
      <c r="M27" s="349"/>
      <c r="N27" s="371"/>
      <c r="O27" s="372"/>
      <c r="P27" s="372"/>
      <c r="Q27" s="371"/>
      <c r="R27" s="372"/>
      <c r="S27" s="372"/>
      <c r="T27" s="371"/>
      <c r="U27" s="372"/>
      <c r="V27" s="372"/>
      <c r="W27" s="373"/>
      <c r="X27" s="373"/>
      <c r="Y27" s="351"/>
      <c r="Z27" s="373"/>
      <c r="AA27" s="373"/>
      <c r="AB27" s="351"/>
      <c r="AC27" s="373"/>
      <c r="AD27" s="373"/>
      <c r="AE27" s="351"/>
      <c r="AF27" s="373"/>
      <c r="AG27" s="373"/>
      <c r="AH27" s="351"/>
      <c r="AI27" s="351"/>
      <c r="AJ27" s="351"/>
      <c r="AK27" s="351"/>
      <c r="AL27" s="351"/>
      <c r="AM27" s="351"/>
      <c r="AN27" s="351"/>
      <c r="AO27" s="351"/>
      <c r="AP27" s="351"/>
      <c r="AQ27" s="351"/>
      <c r="AR27" s="351"/>
      <c r="AS27" s="351"/>
      <c r="AT27" s="351"/>
    </row>
    <row r="28" spans="1:46" ht="30" hidden="1">
      <c r="A28" s="352" t="s">
        <v>397</v>
      </c>
      <c r="B28" s="353">
        <f>C28*247</f>
        <v>8141.12</v>
      </c>
      <c r="C28" s="354">
        <v>32.96</v>
      </c>
      <c r="D28" s="355">
        <f>394/0.95*0.25</f>
        <v>103.68</v>
      </c>
      <c r="E28" s="356">
        <f>D28/247</f>
        <v>0.42</v>
      </c>
      <c r="F28" s="355">
        <f>1203/12*4</f>
        <v>401</v>
      </c>
      <c r="G28" s="357">
        <f>F28/247</f>
        <v>1.62</v>
      </c>
      <c r="H28" s="355">
        <f>859/12*4</f>
        <v>286.33</v>
      </c>
      <c r="I28" s="357">
        <f>H28/247</f>
        <v>1.1599999999999999</v>
      </c>
      <c r="J28" s="355">
        <f>1437/12*4</f>
        <v>479</v>
      </c>
      <c r="K28" s="356">
        <f>J28/247</f>
        <v>1.94</v>
      </c>
      <c r="L28" s="355">
        <f>5907/12*4</f>
        <v>1969</v>
      </c>
      <c r="M28" s="356">
        <f>L28/247</f>
        <v>7.97</v>
      </c>
      <c r="N28" s="356">
        <f>B28+D28+F28+J28+L28</f>
        <v>11093.8</v>
      </c>
      <c r="O28" s="357">
        <f t="shared" si="9"/>
        <v>924.48</v>
      </c>
      <c r="P28" s="357">
        <f>C28+E28+G28+K28+M28</f>
        <v>44.91</v>
      </c>
      <c r="Q28" s="356">
        <f>B28+D28+F28+J28</f>
        <v>9124.7999999999993</v>
      </c>
      <c r="R28" s="357">
        <f t="shared" si="10"/>
        <v>760.4</v>
      </c>
      <c r="S28" s="357">
        <f>C28+E28+G28+K28</f>
        <v>36.94</v>
      </c>
      <c r="T28" s="356">
        <f>B28+D28+H28</f>
        <v>8531.1299999999992</v>
      </c>
      <c r="U28" s="357">
        <f t="shared" si="11"/>
        <v>710.93</v>
      </c>
      <c r="V28" s="357">
        <f>C28+E28+I28</f>
        <v>34.54</v>
      </c>
      <c r="W28" s="359"/>
      <c r="X28" s="359"/>
      <c r="Y28" s="351"/>
      <c r="Z28" s="359"/>
      <c r="AA28" s="359"/>
      <c r="AB28" s="351"/>
      <c r="AC28" s="359">
        <f>AE28/Q28</f>
        <v>0.65</v>
      </c>
      <c r="AD28" s="359">
        <f>AE28/T28</f>
        <v>0.69</v>
      </c>
      <c r="AE28" s="361">
        <f>24*247</f>
        <v>5928</v>
      </c>
      <c r="AF28" s="359">
        <f>AH28/Q28</f>
        <v>0.32</v>
      </c>
      <c r="AG28" s="359">
        <f>AH28/T28</f>
        <v>0.35</v>
      </c>
      <c r="AH28" s="361">
        <f>24*247*0.5</f>
        <v>2964</v>
      </c>
      <c r="AI28" s="360"/>
      <c r="AJ28" s="362">
        <f>Q28-(Q28*AC28)</f>
        <v>3193.68</v>
      </c>
      <c r="AK28" s="360"/>
      <c r="AL28" s="362">
        <f>Q28</f>
        <v>9124.7999999999993</v>
      </c>
      <c r="AM28" s="360"/>
      <c r="AN28" s="362">
        <f>Q28-Q28*AF28</f>
        <v>6204.86</v>
      </c>
      <c r="AO28" s="360"/>
      <c r="AP28" s="362">
        <f>AJ28*$AO$6</f>
        <v>1980.08</v>
      </c>
      <c r="AQ28" s="360"/>
      <c r="AR28" s="362">
        <f>AL28*$AO$6</f>
        <v>5657.38</v>
      </c>
      <c r="AS28" s="360"/>
      <c r="AT28" s="362">
        <f>AN28*$AO$6</f>
        <v>3847.01</v>
      </c>
    </row>
    <row r="29" spans="1:46" hidden="1">
      <c r="A29" s="352" t="s">
        <v>398</v>
      </c>
      <c r="B29" s="353">
        <f>C29*247</f>
        <v>22363.38</v>
      </c>
      <c r="C29" s="354">
        <v>90.54</v>
      </c>
      <c r="D29" s="355">
        <f>394/0.95*0.75</f>
        <v>311.05</v>
      </c>
      <c r="E29" s="356">
        <f>D29/247</f>
        <v>1.26</v>
      </c>
      <c r="F29" s="355">
        <f>1203/12*9</f>
        <v>902.25</v>
      </c>
      <c r="G29" s="357">
        <f>F29/247</f>
        <v>3.65</v>
      </c>
      <c r="H29" s="355">
        <f>1203/12*9</f>
        <v>902.25</v>
      </c>
      <c r="I29" s="357">
        <f>H29/247</f>
        <v>3.65</v>
      </c>
      <c r="J29" s="355">
        <v>1437</v>
      </c>
      <c r="K29" s="356">
        <f>J29/247</f>
        <v>5.82</v>
      </c>
      <c r="L29" s="355">
        <f>5679/12*9</f>
        <v>4259.25</v>
      </c>
      <c r="M29" s="356">
        <f>L29/247</f>
        <v>17.239999999999998</v>
      </c>
      <c r="N29" s="356">
        <f>B29+D29+F29+J29+L29</f>
        <v>29272.93</v>
      </c>
      <c r="O29" s="357">
        <f t="shared" si="9"/>
        <v>2439.41</v>
      </c>
      <c r="P29" s="357">
        <f>C29+E29+G29+K29+M29</f>
        <v>118.51</v>
      </c>
      <c r="Q29" s="356">
        <f>B29+D29+F29+J29</f>
        <v>25013.68</v>
      </c>
      <c r="R29" s="357">
        <f t="shared" si="10"/>
        <v>2084.4699999999998</v>
      </c>
      <c r="S29" s="357">
        <f>C29+E29+G29+K29</f>
        <v>101.27</v>
      </c>
      <c r="T29" s="356">
        <f>B29+D29+H29</f>
        <v>23576.68</v>
      </c>
      <c r="U29" s="357">
        <f t="shared" si="11"/>
        <v>1964.72</v>
      </c>
      <c r="V29" s="357">
        <f>C29+E29+I29</f>
        <v>95.45</v>
      </c>
      <c r="W29" s="359"/>
      <c r="X29" s="359"/>
      <c r="Y29" s="351"/>
      <c r="Z29" s="359"/>
      <c r="AA29" s="359"/>
      <c r="AB29" s="351"/>
      <c r="AC29" s="359"/>
      <c r="AD29" s="359"/>
      <c r="AE29" s="351"/>
      <c r="AF29" s="359"/>
      <c r="AG29" s="359"/>
      <c r="AH29" s="351"/>
      <c r="AI29" s="351"/>
      <c r="AJ29" s="351"/>
      <c r="AK29" s="351"/>
      <c r="AL29" s="351"/>
      <c r="AM29" s="351"/>
      <c r="AN29" s="351"/>
      <c r="AO29" s="351"/>
      <c r="AP29" s="351"/>
      <c r="AQ29" s="351"/>
      <c r="AR29" s="351"/>
      <c r="AS29" s="351"/>
      <c r="AT29" s="351"/>
    </row>
    <row r="30" spans="1:46" ht="15.75" thickBot="1">
      <c r="A30" s="352" t="s">
        <v>399</v>
      </c>
      <c r="B30" s="365">
        <f>C30*248</f>
        <v>31012.400000000001</v>
      </c>
      <c r="C30" s="354">
        <v>125.05</v>
      </c>
      <c r="D30" s="355">
        <v>394</v>
      </c>
      <c r="E30" s="366">
        <f>D30/248</f>
        <v>1.59</v>
      </c>
      <c r="F30" s="355">
        <v>1203</v>
      </c>
      <c r="G30" s="367">
        <f>F30/248</f>
        <v>4.8499999999999996</v>
      </c>
      <c r="H30" s="355">
        <v>859</v>
      </c>
      <c r="I30" s="367">
        <f>H30/248</f>
        <v>3.46</v>
      </c>
      <c r="J30" s="355">
        <v>1437</v>
      </c>
      <c r="K30" s="366">
        <f>J30/248</f>
        <v>5.79</v>
      </c>
      <c r="L30" s="355">
        <v>5907</v>
      </c>
      <c r="M30" s="356">
        <f>L30/247</f>
        <v>23.91</v>
      </c>
      <c r="N30" s="356">
        <f>B30+D30+F30+J30+L30</f>
        <v>39953.4</v>
      </c>
      <c r="O30" s="357">
        <f t="shared" si="9"/>
        <v>3329.45</v>
      </c>
      <c r="P30" s="357">
        <f>C30+E30+G30+K30+M30</f>
        <v>161.19</v>
      </c>
      <c r="Q30" s="368">
        <f>B30+D30+F30+J30</f>
        <v>34046.400000000001</v>
      </c>
      <c r="R30" s="357">
        <f t="shared" si="10"/>
        <v>2837.2</v>
      </c>
      <c r="S30" s="357">
        <f>C30+E30+G30+K30</f>
        <v>137.28</v>
      </c>
      <c r="T30" s="356">
        <f>B30+D30+H30</f>
        <v>32265.4</v>
      </c>
      <c r="U30" s="357">
        <f t="shared" si="11"/>
        <v>2688.78</v>
      </c>
      <c r="V30" s="357">
        <f>C30+E30+I30</f>
        <v>130.1</v>
      </c>
      <c r="W30" s="359">
        <f>Y30/Q30</f>
        <v>0.83</v>
      </c>
      <c r="X30" s="359">
        <f>Y30/T30</f>
        <v>0.88</v>
      </c>
      <c r="Y30" s="374">
        <f>114.4*248</f>
        <v>28371.200000000001</v>
      </c>
      <c r="Z30" s="359">
        <f>AB30/Q30</f>
        <v>0.25</v>
      </c>
      <c r="AA30" s="359">
        <f>AB30/T30</f>
        <v>0.26</v>
      </c>
      <c r="AB30" s="374">
        <f>114.4*248*0.3</f>
        <v>8511.36</v>
      </c>
      <c r="AC30" s="359"/>
      <c r="AD30" s="359"/>
      <c r="AE30" s="370"/>
      <c r="AF30" s="359"/>
      <c r="AG30" s="359"/>
      <c r="AH30" s="370"/>
      <c r="AI30" s="376">
        <f>Q30-(Q30*W30)</f>
        <v>5787.89</v>
      </c>
      <c r="AJ30" s="376"/>
      <c r="AK30" s="376">
        <f>Q30</f>
        <v>34046.400000000001</v>
      </c>
      <c r="AL30" s="376"/>
      <c r="AM30" s="376">
        <f>Q30-Q30*Z30</f>
        <v>25534.799999999999</v>
      </c>
      <c r="AN30" s="376"/>
      <c r="AO30" s="376">
        <f>AI30*$AO$6</f>
        <v>3588.49</v>
      </c>
      <c r="AP30" s="376"/>
      <c r="AQ30" s="376">
        <f>AK30*$AO$6</f>
        <v>21108.77</v>
      </c>
      <c r="AR30" s="376"/>
      <c r="AS30" s="376">
        <f>AM30*$AO$6</f>
        <v>15831.58</v>
      </c>
      <c r="AT30" s="376"/>
    </row>
    <row r="31" spans="1:46" ht="30.75" hidden="1" thickBot="1">
      <c r="A31" s="377" t="s">
        <v>400</v>
      </c>
      <c r="B31" s="353">
        <f>C31*247</f>
        <v>26182</v>
      </c>
      <c r="C31" s="354">
        <v>106</v>
      </c>
      <c r="D31" s="355">
        <f>199/0.95*1</f>
        <v>209.47</v>
      </c>
      <c r="E31" s="378">
        <f>D31/247</f>
        <v>0.85</v>
      </c>
      <c r="F31" s="355">
        <v>1012</v>
      </c>
      <c r="G31" s="379">
        <f>F31/247</f>
        <v>4.0999999999999996</v>
      </c>
      <c r="H31" s="355">
        <v>1012</v>
      </c>
      <c r="I31" s="379">
        <f>H31/247</f>
        <v>4.0999999999999996</v>
      </c>
      <c r="J31" s="355">
        <v>1209</v>
      </c>
      <c r="K31" s="378">
        <f>J31/247</f>
        <v>4.8899999999999997</v>
      </c>
      <c r="L31" s="355">
        <v>5288</v>
      </c>
      <c r="M31" s="378">
        <f>L31/247</f>
        <v>21.41</v>
      </c>
      <c r="N31" s="355">
        <f>B31+D31+F31</f>
        <v>27403.47</v>
      </c>
      <c r="O31" s="380">
        <f>N31/12</f>
        <v>2283.62</v>
      </c>
      <c r="P31" s="380">
        <f>C31+E31+G31</f>
        <v>110.95</v>
      </c>
      <c r="Q31" s="356">
        <f>B31+D31+F31+J31</f>
        <v>28612.47</v>
      </c>
      <c r="R31" s="357">
        <f t="shared" si="10"/>
        <v>2384.37</v>
      </c>
      <c r="S31" s="357">
        <f>C31+E31+G31+K31</f>
        <v>115.84</v>
      </c>
      <c r="T31" s="356">
        <f>B31+D31+H31</f>
        <v>27403.47</v>
      </c>
      <c r="U31" s="357">
        <f t="shared" si="11"/>
        <v>2283.62</v>
      </c>
      <c r="V31" s="357">
        <f>C31+E31+I31</f>
        <v>110.95</v>
      </c>
      <c r="W31" s="385"/>
      <c r="X31" s="385"/>
      <c r="Y31" s="386"/>
      <c r="Z31" s="385"/>
      <c r="AA31" s="385"/>
      <c r="AB31" s="386"/>
      <c r="AC31" s="370"/>
      <c r="AD31" s="370"/>
      <c r="AE31" s="351"/>
      <c r="AF31" s="370"/>
      <c r="AG31" s="370"/>
      <c r="AH31" s="351"/>
      <c r="AI31" s="383"/>
      <c r="AJ31" s="383"/>
      <c r="AK31" s="383"/>
      <c r="AL31" s="383"/>
      <c r="AM31" s="383"/>
      <c r="AN31" s="383"/>
      <c r="AO31" s="383"/>
      <c r="AP31" s="383"/>
      <c r="AQ31" s="383"/>
      <c r="AR31" s="383"/>
      <c r="AS31" s="383"/>
      <c r="AT31" s="383"/>
    </row>
    <row r="32" spans="1:46">
      <c r="A32" s="384" t="s">
        <v>403</v>
      </c>
      <c r="B32" s="343"/>
      <c r="C32" s="344"/>
      <c r="D32" s="344"/>
      <c r="E32" s="344"/>
      <c r="F32" s="344"/>
      <c r="G32" s="345"/>
      <c r="H32" s="344"/>
      <c r="I32" s="345"/>
      <c r="J32" s="344"/>
      <c r="K32" s="344"/>
      <c r="L32" s="344"/>
      <c r="M32" s="344"/>
      <c r="N32" s="344"/>
      <c r="O32" s="344"/>
      <c r="P32" s="345"/>
      <c r="Q32" s="344"/>
      <c r="R32" s="344"/>
      <c r="S32" s="345"/>
      <c r="T32" s="344"/>
      <c r="U32" s="344"/>
      <c r="V32" s="345"/>
      <c r="W32" s="346"/>
      <c r="X32" s="346"/>
      <c r="Y32" s="346"/>
      <c r="Z32" s="346"/>
      <c r="AA32" s="346"/>
      <c r="AB32" s="346"/>
      <c r="AC32" s="346"/>
      <c r="AD32" s="346"/>
      <c r="AE32" s="346"/>
      <c r="AF32" s="346"/>
      <c r="AG32" s="346"/>
      <c r="AH32" s="346"/>
      <c r="AI32" s="346"/>
      <c r="AJ32" s="346"/>
      <c r="AK32" s="346"/>
      <c r="AL32" s="346"/>
      <c r="AM32" s="346"/>
      <c r="AN32" s="346"/>
      <c r="AO32" s="346"/>
      <c r="AP32" s="346"/>
      <c r="AQ32" s="346"/>
      <c r="AR32" s="346"/>
      <c r="AS32" s="346"/>
      <c r="AT32" s="346"/>
    </row>
    <row r="33" spans="1:46">
      <c r="A33" s="347" t="s">
        <v>396</v>
      </c>
      <c r="B33" s="348"/>
      <c r="C33" s="349"/>
      <c r="D33" s="349"/>
      <c r="E33" s="349"/>
      <c r="F33" s="349"/>
      <c r="G33" s="350"/>
      <c r="H33" s="349"/>
      <c r="I33" s="350"/>
      <c r="J33" s="349"/>
      <c r="K33" s="349"/>
      <c r="L33" s="349"/>
      <c r="M33" s="349"/>
      <c r="N33" s="349"/>
      <c r="O33" s="350"/>
      <c r="P33" s="350"/>
      <c r="Q33" s="349"/>
      <c r="R33" s="350"/>
      <c r="S33" s="350"/>
      <c r="T33" s="349"/>
      <c r="U33" s="350"/>
      <c r="V33" s="350"/>
      <c r="W33" s="351"/>
      <c r="X33" s="351"/>
      <c r="Y33" s="351"/>
      <c r="Z33" s="351"/>
      <c r="AA33" s="351"/>
      <c r="AB33" s="351"/>
      <c r="AC33" s="351"/>
      <c r="AD33" s="351"/>
      <c r="AE33" s="351"/>
      <c r="AF33" s="351"/>
      <c r="AG33" s="351"/>
      <c r="AH33" s="351"/>
      <c r="AI33" s="351"/>
      <c r="AJ33" s="351"/>
      <c r="AK33" s="351"/>
      <c r="AL33" s="351"/>
      <c r="AM33" s="351"/>
      <c r="AN33" s="351"/>
      <c r="AO33" s="351"/>
      <c r="AP33" s="351"/>
      <c r="AQ33" s="351"/>
      <c r="AR33" s="351"/>
      <c r="AS33" s="351"/>
      <c r="AT33" s="351"/>
    </row>
    <row r="34" spans="1:46" ht="30" hidden="1">
      <c r="A34" s="352" t="s">
        <v>397</v>
      </c>
      <c r="B34" s="353">
        <f>C34*247</f>
        <v>6669</v>
      </c>
      <c r="C34" s="354">
        <v>27</v>
      </c>
      <c r="D34" s="355">
        <f>394/0.95*0.25</f>
        <v>103.68</v>
      </c>
      <c r="E34" s="356">
        <f>D34/247</f>
        <v>0.42</v>
      </c>
      <c r="F34" s="355">
        <f>1203/12*4</f>
        <v>401</v>
      </c>
      <c r="G34" s="357">
        <f>F34/247</f>
        <v>1.62</v>
      </c>
      <c r="H34" s="355">
        <f>859/12*4</f>
        <v>286.33</v>
      </c>
      <c r="I34" s="357">
        <f>H34/247</f>
        <v>1.1599999999999999</v>
      </c>
      <c r="J34" s="355">
        <f>1437/12*4</f>
        <v>479</v>
      </c>
      <c r="K34" s="356">
        <f>J34/247</f>
        <v>1.94</v>
      </c>
      <c r="L34" s="355">
        <f>7068/12*4</f>
        <v>2356</v>
      </c>
      <c r="M34" s="356">
        <f>L34/247</f>
        <v>9.5399999999999991</v>
      </c>
      <c r="N34" s="356">
        <f>B34+D34+F34+J34+L34</f>
        <v>10008.68</v>
      </c>
      <c r="O34" s="357">
        <f>N34/12</f>
        <v>834.06</v>
      </c>
      <c r="P34" s="357">
        <f>C34+E34+G34+K34+M34</f>
        <v>40.520000000000003</v>
      </c>
      <c r="Q34" s="356">
        <f>B34+D34+F34+J34</f>
        <v>7652.68</v>
      </c>
      <c r="R34" s="357">
        <f>Q34/12</f>
        <v>637.72</v>
      </c>
      <c r="S34" s="357">
        <f>C34+E34+G34+K34</f>
        <v>30.98</v>
      </c>
      <c r="T34" s="356">
        <f>B34+D34+H34</f>
        <v>7059.01</v>
      </c>
      <c r="U34" s="357">
        <f>T34/12</f>
        <v>588.25</v>
      </c>
      <c r="V34" s="357">
        <f>C34+E34+I34</f>
        <v>28.58</v>
      </c>
      <c r="W34" s="359"/>
      <c r="X34" s="359"/>
      <c r="Y34" s="351"/>
      <c r="Z34" s="359"/>
      <c r="AA34" s="359"/>
      <c r="AB34" s="351"/>
      <c r="AC34" s="359">
        <f>AE34/Q34</f>
        <v>0.77</v>
      </c>
      <c r="AD34" s="359">
        <f>AE34/T34</f>
        <v>0.84</v>
      </c>
      <c r="AE34" s="361">
        <f>24*247</f>
        <v>5928</v>
      </c>
      <c r="AF34" s="359">
        <f>AH34/Q34</f>
        <v>0.39</v>
      </c>
      <c r="AG34" s="359">
        <f>AH34/T34</f>
        <v>0.42</v>
      </c>
      <c r="AH34" s="361">
        <f>24*247*0.5</f>
        <v>2964</v>
      </c>
      <c r="AI34" s="360"/>
      <c r="AJ34" s="362">
        <f>Q34-(Q34*AC34)</f>
        <v>1760.12</v>
      </c>
      <c r="AK34" s="360"/>
      <c r="AL34" s="362">
        <f>Q34</f>
        <v>7652.68</v>
      </c>
      <c r="AM34" s="360"/>
      <c r="AN34" s="362">
        <f>Q34-Q34*AF34</f>
        <v>4668.13</v>
      </c>
      <c r="AO34" s="360"/>
      <c r="AP34" s="362">
        <f>AJ34*$AO$6</f>
        <v>1091.27</v>
      </c>
      <c r="AQ34" s="360"/>
      <c r="AR34" s="362">
        <f>AL34*$AO$6</f>
        <v>4744.66</v>
      </c>
      <c r="AS34" s="360"/>
      <c r="AT34" s="362">
        <f>AN34*$AO$6</f>
        <v>2894.24</v>
      </c>
    </row>
    <row r="35" spans="1:46" hidden="1">
      <c r="A35" s="352" t="s">
        <v>398</v>
      </c>
      <c r="B35" s="353">
        <f>C35*247</f>
        <v>18122.39</v>
      </c>
      <c r="C35" s="354">
        <v>73.37</v>
      </c>
      <c r="D35" s="355">
        <f>394/0.95*0.75</f>
        <v>311.05</v>
      </c>
      <c r="E35" s="356">
        <f>D35/247</f>
        <v>1.26</v>
      </c>
      <c r="F35" s="355">
        <f>1203/12*9</f>
        <v>902.25</v>
      </c>
      <c r="G35" s="357">
        <f>F35/247</f>
        <v>3.65</v>
      </c>
      <c r="H35" s="355">
        <f>1203/12*9</f>
        <v>902.25</v>
      </c>
      <c r="I35" s="357">
        <f>H35/247</f>
        <v>3.65</v>
      </c>
      <c r="J35" s="355">
        <v>1437</v>
      </c>
      <c r="K35" s="356">
        <f>J35/247</f>
        <v>5.82</v>
      </c>
      <c r="L35" s="355">
        <f>6796/12*9</f>
        <v>5097</v>
      </c>
      <c r="M35" s="356">
        <f>L35/247</f>
        <v>20.64</v>
      </c>
      <c r="N35" s="356">
        <f>B35+D35+F35+J35+L35</f>
        <v>25869.69</v>
      </c>
      <c r="O35" s="357">
        <f t="shared" ref="O35:O41" si="12">N35/12</f>
        <v>2155.81</v>
      </c>
      <c r="P35" s="357">
        <f>C35+E35+G35+K35+M35</f>
        <v>104.74</v>
      </c>
      <c r="Q35" s="356">
        <f>B35+D35+F35+J35</f>
        <v>20772.689999999999</v>
      </c>
      <c r="R35" s="357">
        <f t="shared" ref="R35:R42" si="13">Q35/12</f>
        <v>1731.06</v>
      </c>
      <c r="S35" s="357">
        <f>C35+E35+G35+K35</f>
        <v>84.1</v>
      </c>
      <c r="T35" s="356">
        <f>B35+D35+H35</f>
        <v>19335.689999999999</v>
      </c>
      <c r="U35" s="357">
        <f t="shared" ref="U35:U42" si="14">T35/12</f>
        <v>1611.31</v>
      </c>
      <c r="V35" s="357">
        <f>C35+E35+I35</f>
        <v>78.28</v>
      </c>
      <c r="W35" s="359"/>
      <c r="X35" s="359"/>
      <c r="Y35" s="351"/>
      <c r="Z35" s="359"/>
      <c r="AA35" s="359"/>
      <c r="AB35" s="351"/>
      <c r="AC35" s="359"/>
      <c r="AD35" s="359"/>
      <c r="AE35" s="351"/>
      <c r="AF35" s="359"/>
      <c r="AG35" s="359"/>
      <c r="AH35" s="351"/>
      <c r="AI35" s="364"/>
      <c r="AJ35" s="364"/>
      <c r="AK35" s="364"/>
      <c r="AL35" s="364"/>
      <c r="AM35" s="364"/>
      <c r="AN35" s="364"/>
      <c r="AO35" s="364"/>
      <c r="AP35" s="364"/>
      <c r="AQ35" s="364"/>
      <c r="AR35" s="364"/>
      <c r="AS35" s="364"/>
      <c r="AT35" s="364"/>
    </row>
    <row r="36" spans="1:46">
      <c r="A36" s="352" t="s">
        <v>399</v>
      </c>
      <c r="B36" s="365">
        <f>C36*248</f>
        <v>25407.599999999999</v>
      </c>
      <c r="C36" s="354">
        <v>102.45</v>
      </c>
      <c r="D36" s="355">
        <v>394</v>
      </c>
      <c r="E36" s="366">
        <f>D36/248</f>
        <v>1.59</v>
      </c>
      <c r="F36" s="355">
        <v>1203</v>
      </c>
      <c r="G36" s="367">
        <f>F36/248</f>
        <v>4.8499999999999996</v>
      </c>
      <c r="H36" s="355">
        <v>859</v>
      </c>
      <c r="I36" s="367">
        <f>H36/248</f>
        <v>3.46</v>
      </c>
      <c r="J36" s="355">
        <v>1437</v>
      </c>
      <c r="K36" s="366">
        <f>J36/248</f>
        <v>5.79</v>
      </c>
      <c r="L36" s="355">
        <v>7068</v>
      </c>
      <c r="M36" s="356">
        <f>L36/247</f>
        <v>28.62</v>
      </c>
      <c r="N36" s="356">
        <f>B36+D36+F36+J36+L36</f>
        <v>35509.599999999999</v>
      </c>
      <c r="O36" s="357">
        <f t="shared" si="12"/>
        <v>2959.13</v>
      </c>
      <c r="P36" s="357">
        <f>C36+E36+G36+K36+M36</f>
        <v>143.30000000000001</v>
      </c>
      <c r="Q36" s="368">
        <f>B36+D36+F36+J36</f>
        <v>28441.599999999999</v>
      </c>
      <c r="R36" s="357">
        <f t="shared" si="13"/>
        <v>2370.13</v>
      </c>
      <c r="S36" s="357">
        <f>C36+E36+G36+K36</f>
        <v>114.68</v>
      </c>
      <c r="T36" s="356">
        <f>B36+D36+H36</f>
        <v>26660.6</v>
      </c>
      <c r="U36" s="357">
        <f t="shared" si="14"/>
        <v>2221.7199999999998</v>
      </c>
      <c r="V36" s="357">
        <f>C36+E36+I36</f>
        <v>107.5</v>
      </c>
      <c r="W36" s="359">
        <f>Y36/Q36</f>
        <v>0.83</v>
      </c>
      <c r="X36" s="359">
        <f>Y36/T36</f>
        <v>0.88</v>
      </c>
      <c r="Y36" s="369">
        <f>94.78*248</f>
        <v>23505.439999999999</v>
      </c>
      <c r="Z36" s="359">
        <f>AB36/Q36</f>
        <v>0.25</v>
      </c>
      <c r="AA36" s="359">
        <f>AB36/T36</f>
        <v>0.26</v>
      </c>
      <c r="AB36" s="369">
        <f>94.78*248*0.3</f>
        <v>7051.63</v>
      </c>
      <c r="AC36" s="359"/>
      <c r="AD36" s="359"/>
      <c r="AE36" s="370"/>
      <c r="AF36" s="359"/>
      <c r="AG36" s="359"/>
      <c r="AH36" s="370"/>
      <c r="AI36" s="361">
        <f>Q36-(Q36*W36)</f>
        <v>4835.07</v>
      </c>
      <c r="AJ36" s="361"/>
      <c r="AK36" s="361">
        <f>Q36</f>
        <v>28441.599999999999</v>
      </c>
      <c r="AL36" s="361"/>
      <c r="AM36" s="361">
        <f>Q36-Q36*Z36</f>
        <v>21331.200000000001</v>
      </c>
      <c r="AN36" s="361"/>
      <c r="AO36" s="361">
        <f>AI36*$AO$6</f>
        <v>2997.74</v>
      </c>
      <c r="AP36" s="361"/>
      <c r="AQ36" s="361">
        <f>AK36*$AO$6</f>
        <v>17633.79</v>
      </c>
      <c r="AR36" s="361"/>
      <c r="AS36" s="361">
        <f>AM36*$AO$6</f>
        <v>13225.34</v>
      </c>
      <c r="AT36" s="361"/>
    </row>
    <row r="37" spans="1:46" ht="30" hidden="1">
      <c r="A37" s="352" t="s">
        <v>400</v>
      </c>
      <c r="B37" s="353">
        <f>C37*247</f>
        <v>21242</v>
      </c>
      <c r="C37" s="354">
        <v>86</v>
      </c>
      <c r="D37" s="355">
        <f>199/0.95*1</f>
        <v>209.47</v>
      </c>
      <c r="E37" s="356">
        <f>D37/247</f>
        <v>0.85</v>
      </c>
      <c r="F37" s="355">
        <v>1012</v>
      </c>
      <c r="G37" s="357">
        <f>F37/247</f>
        <v>4.0999999999999996</v>
      </c>
      <c r="H37" s="355">
        <v>1012</v>
      </c>
      <c r="I37" s="357">
        <f>H37/247</f>
        <v>4.0999999999999996</v>
      </c>
      <c r="J37" s="355">
        <v>1209</v>
      </c>
      <c r="K37" s="356">
        <f>J37/247</f>
        <v>4.8899999999999997</v>
      </c>
      <c r="L37" s="355">
        <f>6327.39</f>
        <v>6327.39</v>
      </c>
      <c r="M37" s="356">
        <f>L37/247</f>
        <v>25.62</v>
      </c>
      <c r="N37" s="356">
        <f>B37+D37+F37+J37+L37</f>
        <v>29999.86</v>
      </c>
      <c r="O37" s="357">
        <f t="shared" si="12"/>
        <v>2499.9899999999998</v>
      </c>
      <c r="P37" s="357">
        <f>C37+E37+G37+K37+M37</f>
        <v>121.46</v>
      </c>
      <c r="Q37" s="356">
        <f>B37+D37+F37+J37</f>
        <v>23672.47</v>
      </c>
      <c r="R37" s="357">
        <f t="shared" si="13"/>
        <v>1972.71</v>
      </c>
      <c r="S37" s="357">
        <f>C37+E37+G37+K37</f>
        <v>95.84</v>
      </c>
      <c r="T37" s="356">
        <f>B37+D37+H37</f>
        <v>22463.47</v>
      </c>
      <c r="U37" s="357">
        <f t="shared" si="14"/>
        <v>1871.96</v>
      </c>
      <c r="V37" s="357">
        <f>C37+E37+I37</f>
        <v>90.95</v>
      </c>
      <c r="W37" s="359"/>
      <c r="X37" s="359"/>
      <c r="Y37" s="351"/>
      <c r="Z37" s="359"/>
      <c r="AA37" s="359"/>
      <c r="AB37" s="351"/>
      <c r="AC37" s="359"/>
      <c r="AD37" s="359"/>
      <c r="AE37" s="351"/>
      <c r="AF37" s="359"/>
      <c r="AG37" s="359"/>
      <c r="AH37" s="351"/>
      <c r="AI37" s="351"/>
      <c r="AJ37" s="351"/>
      <c r="AK37" s="351"/>
      <c r="AL37" s="351"/>
      <c r="AM37" s="351"/>
      <c r="AN37" s="351"/>
      <c r="AO37" s="351"/>
      <c r="AP37" s="351"/>
      <c r="AQ37" s="351"/>
      <c r="AR37" s="351"/>
      <c r="AS37" s="351"/>
      <c r="AT37" s="351"/>
    </row>
    <row r="38" spans="1:46">
      <c r="A38" s="347" t="s">
        <v>401</v>
      </c>
      <c r="B38" s="348"/>
      <c r="C38" s="349"/>
      <c r="D38" s="349"/>
      <c r="E38" s="349"/>
      <c r="F38" s="349"/>
      <c r="G38" s="350"/>
      <c r="H38" s="349"/>
      <c r="I38" s="350"/>
      <c r="J38" s="349"/>
      <c r="K38" s="349"/>
      <c r="L38" s="349"/>
      <c r="M38" s="349"/>
      <c r="N38" s="371"/>
      <c r="O38" s="372"/>
      <c r="P38" s="372"/>
      <c r="Q38" s="371"/>
      <c r="R38" s="372"/>
      <c r="S38" s="372"/>
      <c r="T38" s="371"/>
      <c r="U38" s="372"/>
      <c r="V38" s="372"/>
      <c r="W38" s="373"/>
      <c r="X38" s="373"/>
      <c r="Y38" s="351"/>
      <c r="Z38" s="373"/>
      <c r="AA38" s="373"/>
      <c r="AB38" s="351"/>
      <c r="AC38" s="373"/>
      <c r="AD38" s="373"/>
      <c r="AE38" s="351"/>
      <c r="AF38" s="373"/>
      <c r="AG38" s="373"/>
      <c r="AH38" s="351"/>
      <c r="AI38" s="351"/>
      <c r="AJ38" s="351"/>
      <c r="AK38" s="351"/>
      <c r="AL38" s="351"/>
      <c r="AM38" s="351"/>
      <c r="AN38" s="351"/>
      <c r="AO38" s="351"/>
      <c r="AP38" s="351"/>
      <c r="AQ38" s="351"/>
      <c r="AR38" s="351"/>
      <c r="AS38" s="351"/>
      <c r="AT38" s="351"/>
    </row>
    <row r="39" spans="1:46" ht="30" hidden="1">
      <c r="A39" s="352" t="s">
        <v>397</v>
      </c>
      <c r="B39" s="353">
        <f>C39*247</f>
        <v>8141.12</v>
      </c>
      <c r="C39" s="354">
        <v>32.96</v>
      </c>
      <c r="D39" s="355">
        <f>394/0.95*0.25</f>
        <v>103.68</v>
      </c>
      <c r="E39" s="356">
        <f>D39/247</f>
        <v>0.42</v>
      </c>
      <c r="F39" s="355">
        <f>1203/12*4</f>
        <v>401</v>
      </c>
      <c r="G39" s="357">
        <f>F39/247</f>
        <v>1.62</v>
      </c>
      <c r="H39" s="355">
        <f>859/12*4</f>
        <v>286.33</v>
      </c>
      <c r="I39" s="357">
        <f>H39/247</f>
        <v>1.1599999999999999</v>
      </c>
      <c r="J39" s="355">
        <v>479</v>
      </c>
      <c r="K39" s="356">
        <f>J39/247</f>
        <v>1.94</v>
      </c>
      <c r="L39" s="355">
        <f>5907/12*4</f>
        <v>1969</v>
      </c>
      <c r="M39" s="356">
        <f>L39/247</f>
        <v>7.97</v>
      </c>
      <c r="N39" s="356">
        <f>B39+D39+F39+J39+L39</f>
        <v>11093.8</v>
      </c>
      <c r="O39" s="357">
        <f t="shared" si="12"/>
        <v>924.48</v>
      </c>
      <c r="P39" s="357">
        <f>C39+E39+G39+K39+M39</f>
        <v>44.91</v>
      </c>
      <c r="Q39" s="356">
        <f>B39+D39+F39+J39</f>
        <v>9124.7999999999993</v>
      </c>
      <c r="R39" s="357">
        <f t="shared" si="13"/>
        <v>760.4</v>
      </c>
      <c r="S39" s="357">
        <f>C39+E39+G39+K39</f>
        <v>36.94</v>
      </c>
      <c r="T39" s="356">
        <f>B39+D39+H39</f>
        <v>8531.1299999999992</v>
      </c>
      <c r="U39" s="357">
        <f t="shared" si="14"/>
        <v>710.93</v>
      </c>
      <c r="V39" s="357">
        <f>C39+E39+I39</f>
        <v>34.54</v>
      </c>
      <c r="W39" s="359"/>
      <c r="X39" s="359"/>
      <c r="Y39" s="351"/>
      <c r="Z39" s="359"/>
      <c r="AA39" s="359"/>
      <c r="AB39" s="351"/>
      <c r="AC39" s="359">
        <f>AE39/Q39</f>
        <v>0.65</v>
      </c>
      <c r="AD39" s="359">
        <f>AE39/T39</f>
        <v>0.69</v>
      </c>
      <c r="AE39" s="361">
        <f>24*247</f>
        <v>5928</v>
      </c>
      <c r="AF39" s="359">
        <f>AH39/Q39</f>
        <v>0.32</v>
      </c>
      <c r="AG39" s="359">
        <f>AH39/T39</f>
        <v>0.35</v>
      </c>
      <c r="AH39" s="361">
        <f>24*247*0.5</f>
        <v>2964</v>
      </c>
      <c r="AI39" s="360"/>
      <c r="AJ39" s="362">
        <f>Q39-(Q39*AC39)</f>
        <v>3193.68</v>
      </c>
      <c r="AK39" s="360"/>
      <c r="AL39" s="362">
        <f>Q39</f>
        <v>9124.7999999999993</v>
      </c>
      <c r="AM39" s="360"/>
      <c r="AN39" s="362">
        <f>Q39-Q39*AF39</f>
        <v>6204.86</v>
      </c>
      <c r="AO39" s="360"/>
      <c r="AP39" s="362">
        <f>AJ39*$AO$6</f>
        <v>1980.08</v>
      </c>
      <c r="AQ39" s="360"/>
      <c r="AR39" s="362">
        <f>AL39*$AO$6</f>
        <v>5657.38</v>
      </c>
      <c r="AS39" s="360"/>
      <c r="AT39" s="362">
        <f>AN39*$AO$6</f>
        <v>3847.01</v>
      </c>
    </row>
    <row r="40" spans="1:46" hidden="1">
      <c r="A40" s="352" t="s">
        <v>398</v>
      </c>
      <c r="B40" s="353">
        <f>C40*247</f>
        <v>22363.38</v>
      </c>
      <c r="C40" s="354">
        <v>90.54</v>
      </c>
      <c r="D40" s="355">
        <f>394/0.95*0.75</f>
        <v>311.05</v>
      </c>
      <c r="E40" s="356">
        <f>D40/247</f>
        <v>1.26</v>
      </c>
      <c r="F40" s="355">
        <f>1203/12*9</f>
        <v>902.25</v>
      </c>
      <c r="G40" s="357">
        <f>F40/247</f>
        <v>3.65</v>
      </c>
      <c r="H40" s="355">
        <f>1203/12*9</f>
        <v>902.25</v>
      </c>
      <c r="I40" s="357">
        <f>H40/247</f>
        <v>3.65</v>
      </c>
      <c r="J40" s="355">
        <v>1437</v>
      </c>
      <c r="K40" s="356">
        <f>J40/247</f>
        <v>5.82</v>
      </c>
      <c r="L40" s="355">
        <f>5679/12*9</f>
        <v>4259.25</v>
      </c>
      <c r="M40" s="356">
        <f>L40/247</f>
        <v>17.239999999999998</v>
      </c>
      <c r="N40" s="356">
        <f>B40+D40+F40+J40+L40</f>
        <v>29272.93</v>
      </c>
      <c r="O40" s="357">
        <f t="shared" si="12"/>
        <v>2439.41</v>
      </c>
      <c r="P40" s="357">
        <f>C40+E40+G40+K40+M40</f>
        <v>118.51</v>
      </c>
      <c r="Q40" s="356">
        <f>B40+D40+F40+J40</f>
        <v>25013.68</v>
      </c>
      <c r="R40" s="357">
        <f t="shared" si="13"/>
        <v>2084.4699999999998</v>
      </c>
      <c r="S40" s="357">
        <f>C40+E40+G40+K40</f>
        <v>101.27</v>
      </c>
      <c r="T40" s="356">
        <f>B40+D40+H40</f>
        <v>23576.68</v>
      </c>
      <c r="U40" s="357">
        <f t="shared" si="14"/>
        <v>1964.72</v>
      </c>
      <c r="V40" s="357">
        <f>C40+E40+I40</f>
        <v>95.45</v>
      </c>
      <c r="W40" s="359"/>
      <c r="X40" s="359"/>
      <c r="Y40" s="351"/>
      <c r="Z40" s="359"/>
      <c r="AA40" s="359"/>
      <c r="AB40" s="351"/>
      <c r="AC40" s="359"/>
      <c r="AD40" s="359"/>
      <c r="AE40" s="351"/>
      <c r="AF40" s="359"/>
      <c r="AG40" s="359"/>
      <c r="AH40" s="351"/>
      <c r="AI40" s="351"/>
      <c r="AJ40" s="351"/>
      <c r="AK40" s="351"/>
      <c r="AL40" s="351"/>
      <c r="AM40" s="351"/>
      <c r="AN40" s="351"/>
      <c r="AO40" s="351"/>
      <c r="AP40" s="351"/>
      <c r="AQ40" s="351"/>
      <c r="AR40" s="351"/>
      <c r="AS40" s="351"/>
      <c r="AT40" s="351"/>
    </row>
    <row r="41" spans="1:46" ht="15.75" thickBot="1">
      <c r="A41" s="352" t="s">
        <v>399</v>
      </c>
      <c r="B41" s="365">
        <f>C41*248</f>
        <v>31012.400000000001</v>
      </c>
      <c r="C41" s="354">
        <v>125.05</v>
      </c>
      <c r="D41" s="355">
        <v>394</v>
      </c>
      <c r="E41" s="366">
        <f>D41/248</f>
        <v>1.59</v>
      </c>
      <c r="F41" s="355">
        <v>1203</v>
      </c>
      <c r="G41" s="367">
        <f>F41/248</f>
        <v>4.8499999999999996</v>
      </c>
      <c r="H41" s="355">
        <v>859</v>
      </c>
      <c r="I41" s="367">
        <f>H41/248</f>
        <v>3.46</v>
      </c>
      <c r="J41" s="355">
        <v>1437</v>
      </c>
      <c r="K41" s="366">
        <f>J41/248</f>
        <v>5.79</v>
      </c>
      <c r="L41" s="355">
        <v>5907</v>
      </c>
      <c r="M41" s="356">
        <f>L41/247</f>
        <v>23.91</v>
      </c>
      <c r="N41" s="356">
        <f>B41+D41+F41+J41+L41</f>
        <v>39953.4</v>
      </c>
      <c r="O41" s="357">
        <f t="shared" si="12"/>
        <v>3329.45</v>
      </c>
      <c r="P41" s="357">
        <f>C41+E41+G41+K41+M41</f>
        <v>161.19</v>
      </c>
      <c r="Q41" s="368">
        <f>B41+D41+F41+J41</f>
        <v>34046.400000000001</v>
      </c>
      <c r="R41" s="357">
        <f t="shared" si="13"/>
        <v>2837.2</v>
      </c>
      <c r="S41" s="357">
        <f>C41+E41+G41+K41</f>
        <v>137.28</v>
      </c>
      <c r="T41" s="356">
        <f>B41+D41+H41</f>
        <v>32265.4</v>
      </c>
      <c r="U41" s="357">
        <f t="shared" si="14"/>
        <v>2688.78</v>
      </c>
      <c r="V41" s="357">
        <f>C41+E41+I41</f>
        <v>130.1</v>
      </c>
      <c r="W41" s="387">
        <f>Y41/Q41</f>
        <v>0.83</v>
      </c>
      <c r="X41" s="387">
        <f>Y41/T41</f>
        <v>0.88</v>
      </c>
      <c r="Y41" s="374">
        <f>114.4*248</f>
        <v>28371.200000000001</v>
      </c>
      <c r="Z41" s="387">
        <f>AB41/Q41</f>
        <v>0.25</v>
      </c>
      <c r="AA41" s="387">
        <f>AB41/T41</f>
        <v>0.26</v>
      </c>
      <c r="AB41" s="374">
        <f>114.4*248*0.3</f>
        <v>8511.36</v>
      </c>
      <c r="AC41" s="359"/>
      <c r="AD41" s="359"/>
      <c r="AE41" s="370"/>
      <c r="AF41" s="359"/>
      <c r="AG41" s="359"/>
      <c r="AH41" s="370"/>
      <c r="AI41" s="376">
        <f>Q41-(Q41*W41)</f>
        <v>5787.89</v>
      </c>
      <c r="AJ41" s="376"/>
      <c r="AK41" s="376">
        <f>Q41</f>
        <v>34046.400000000001</v>
      </c>
      <c r="AL41" s="376"/>
      <c r="AM41" s="376">
        <f>Q41-Q41*Z41</f>
        <v>25534.799999999999</v>
      </c>
      <c r="AN41" s="376"/>
      <c r="AO41" s="376">
        <f>AI41*$AO$6</f>
        <v>3588.49</v>
      </c>
      <c r="AP41" s="376"/>
      <c r="AQ41" s="376">
        <f>AK41*$AO$6</f>
        <v>21108.77</v>
      </c>
      <c r="AR41" s="376"/>
      <c r="AS41" s="376">
        <f>AM41*$AO$6</f>
        <v>15831.58</v>
      </c>
      <c r="AT41" s="376"/>
    </row>
    <row r="42" spans="1:46" ht="30.75" hidden="1" thickBot="1">
      <c r="A42" s="377" t="s">
        <v>400</v>
      </c>
      <c r="B42" s="353">
        <f>C42*247</f>
        <v>26182</v>
      </c>
      <c r="C42" s="354">
        <v>106</v>
      </c>
      <c r="D42" s="355">
        <f>199/0.95*1</f>
        <v>209.47</v>
      </c>
      <c r="E42" s="378">
        <f>D42/247</f>
        <v>0.85</v>
      </c>
      <c r="F42" s="355">
        <v>1012</v>
      </c>
      <c r="G42" s="379">
        <f>F42/247</f>
        <v>4.0999999999999996</v>
      </c>
      <c r="H42" s="355">
        <v>1012</v>
      </c>
      <c r="I42" s="379">
        <f>H42/247</f>
        <v>4.0999999999999996</v>
      </c>
      <c r="J42" s="355">
        <v>1209</v>
      </c>
      <c r="K42" s="378">
        <f>J42/247</f>
        <v>4.8899999999999997</v>
      </c>
      <c r="L42" s="355">
        <v>5288</v>
      </c>
      <c r="M42" s="378">
        <f>L42/247</f>
        <v>21.41</v>
      </c>
      <c r="N42" s="355">
        <f>B42+D42+F42</f>
        <v>27403.47</v>
      </c>
      <c r="O42" s="380">
        <f>N42/12</f>
        <v>2283.62</v>
      </c>
      <c r="P42" s="380">
        <f>C42+E42+G42</f>
        <v>110.95</v>
      </c>
      <c r="Q42" s="356">
        <f>B42+D42+F42+J42</f>
        <v>28612.47</v>
      </c>
      <c r="R42" s="357">
        <f t="shared" si="13"/>
        <v>2384.37</v>
      </c>
      <c r="S42" s="357">
        <f>C42+E42+G42+K42</f>
        <v>115.84</v>
      </c>
      <c r="T42" s="356">
        <f>B42+D42+H42</f>
        <v>27403.47</v>
      </c>
      <c r="U42" s="357">
        <f t="shared" si="14"/>
        <v>2283.62</v>
      </c>
      <c r="V42" s="357">
        <f>C42+E42+I42</f>
        <v>110.95</v>
      </c>
      <c r="W42" s="370"/>
      <c r="X42" s="370"/>
      <c r="Y42" s="351"/>
      <c r="Z42" s="370"/>
      <c r="AA42" s="370"/>
      <c r="AB42" s="351"/>
      <c r="AC42" s="370"/>
      <c r="AD42" s="370"/>
      <c r="AE42" s="351"/>
      <c r="AF42" s="370"/>
      <c r="AG42" s="370"/>
      <c r="AH42" s="351"/>
      <c r="AI42" s="383"/>
      <c r="AJ42" s="383"/>
      <c r="AK42" s="383"/>
      <c r="AL42" s="383"/>
      <c r="AM42" s="383"/>
      <c r="AN42" s="383"/>
      <c r="AO42" s="383"/>
      <c r="AP42" s="383"/>
      <c r="AQ42" s="383"/>
      <c r="AR42" s="383"/>
      <c r="AS42" s="383"/>
      <c r="AT42" s="383"/>
    </row>
    <row r="43" spans="1:46">
      <c r="A43" s="388" t="s">
        <v>404</v>
      </c>
      <c r="B43" s="343"/>
      <c r="C43" s="344"/>
      <c r="D43" s="344"/>
      <c r="E43" s="344"/>
      <c r="F43" s="344"/>
      <c r="G43" s="345"/>
      <c r="H43" s="344"/>
      <c r="I43" s="345"/>
      <c r="J43" s="344"/>
      <c r="K43" s="344"/>
      <c r="L43" s="344"/>
      <c r="M43" s="344"/>
      <c r="N43" s="344"/>
      <c r="O43" s="344"/>
      <c r="P43" s="345"/>
      <c r="Q43" s="344"/>
      <c r="R43" s="344"/>
      <c r="S43" s="345"/>
      <c r="T43" s="344"/>
      <c r="U43" s="344"/>
      <c r="V43" s="345"/>
      <c r="W43" s="346"/>
      <c r="X43" s="346"/>
      <c r="Y43" s="346"/>
      <c r="Z43" s="346"/>
      <c r="AA43" s="346"/>
      <c r="AB43" s="346"/>
      <c r="AC43" s="346"/>
      <c r="AD43" s="346"/>
      <c r="AE43" s="346"/>
      <c r="AF43" s="346"/>
      <c r="AG43" s="346"/>
      <c r="AH43" s="346"/>
      <c r="AI43" s="346"/>
      <c r="AJ43" s="346"/>
      <c r="AK43" s="346"/>
      <c r="AL43" s="346"/>
      <c r="AM43" s="346"/>
      <c r="AN43" s="346"/>
      <c r="AO43" s="346"/>
      <c r="AP43" s="346"/>
      <c r="AQ43" s="346"/>
      <c r="AR43" s="346"/>
      <c r="AS43" s="346"/>
      <c r="AT43" s="346"/>
    </row>
    <row r="44" spans="1:46">
      <c r="A44" s="347" t="s">
        <v>396</v>
      </c>
      <c r="B44" s="348"/>
      <c r="C44" s="349"/>
      <c r="D44" s="349"/>
      <c r="E44" s="349"/>
      <c r="F44" s="349"/>
      <c r="G44" s="350"/>
      <c r="H44" s="349"/>
      <c r="I44" s="350"/>
      <c r="J44" s="349"/>
      <c r="K44" s="349"/>
      <c r="L44" s="349"/>
      <c r="M44" s="349"/>
      <c r="N44" s="349"/>
      <c r="O44" s="350"/>
      <c r="P44" s="350"/>
      <c r="Q44" s="349"/>
      <c r="R44" s="350"/>
      <c r="S44" s="350"/>
      <c r="T44" s="349"/>
      <c r="U44" s="350"/>
      <c r="V44" s="350"/>
      <c r="W44" s="351"/>
      <c r="X44" s="351"/>
      <c r="Y44" s="351"/>
      <c r="Z44" s="351"/>
      <c r="AA44" s="351"/>
      <c r="AB44" s="351"/>
      <c r="AC44" s="351"/>
      <c r="AD44" s="351"/>
      <c r="AE44" s="351"/>
      <c r="AF44" s="351"/>
      <c r="AG44" s="351"/>
      <c r="AH44" s="351"/>
      <c r="AI44" s="351"/>
      <c r="AJ44" s="351"/>
      <c r="AK44" s="351"/>
      <c r="AL44" s="351"/>
      <c r="AM44" s="351"/>
      <c r="AN44" s="351"/>
      <c r="AO44" s="351"/>
      <c r="AP44" s="351"/>
      <c r="AQ44" s="351"/>
      <c r="AR44" s="351"/>
      <c r="AS44" s="351"/>
      <c r="AT44" s="351"/>
    </row>
    <row r="45" spans="1:46" ht="30" hidden="1">
      <c r="A45" s="352" t="s">
        <v>397</v>
      </c>
      <c r="B45" s="353">
        <f>C45*247</f>
        <v>6669</v>
      </c>
      <c r="C45" s="354">
        <v>27</v>
      </c>
      <c r="D45" s="355">
        <f>394/0.95*0.25</f>
        <v>103.68</v>
      </c>
      <c r="E45" s="356">
        <f>D45/247</f>
        <v>0.42</v>
      </c>
      <c r="F45" s="355">
        <f>1203/12*4</f>
        <v>401</v>
      </c>
      <c r="G45" s="357">
        <f>F45/247</f>
        <v>1.62</v>
      </c>
      <c r="H45" s="355">
        <f>859/12*4</f>
        <v>286.33</v>
      </c>
      <c r="I45" s="357">
        <f>H45/247</f>
        <v>1.1599999999999999</v>
      </c>
      <c r="J45" s="355">
        <f>1437/12*4</f>
        <v>479</v>
      </c>
      <c r="K45" s="356">
        <f>J45/247</f>
        <v>1.94</v>
      </c>
      <c r="L45" s="355">
        <f>7068/12*4</f>
        <v>2356</v>
      </c>
      <c r="M45" s="356">
        <f>L45/247</f>
        <v>9.5399999999999991</v>
      </c>
      <c r="N45" s="356">
        <f>B45+D45+F45+J45+L45</f>
        <v>10008.68</v>
      </c>
      <c r="O45" s="357">
        <f>N45/12</f>
        <v>834.06</v>
      </c>
      <c r="P45" s="357">
        <f>C45+E45+G45+K45+M45</f>
        <v>40.520000000000003</v>
      </c>
      <c r="Q45" s="356">
        <f>B45+D45+F45+J45</f>
        <v>7652.68</v>
      </c>
      <c r="R45" s="357">
        <f>Q45/12</f>
        <v>637.72</v>
      </c>
      <c r="S45" s="357">
        <f>C45+E45+G45+K45</f>
        <v>30.98</v>
      </c>
      <c r="T45" s="356">
        <f>B45+D45+H45</f>
        <v>7059.01</v>
      </c>
      <c r="U45" s="357">
        <f>T45/12</f>
        <v>588.25</v>
      </c>
      <c r="V45" s="357">
        <f>C45+E45+I45</f>
        <v>28.58</v>
      </c>
      <c r="W45" s="359"/>
      <c r="X45" s="359"/>
      <c r="Y45" s="351"/>
      <c r="Z45" s="359"/>
      <c r="AA45" s="359"/>
      <c r="AB45" s="351"/>
      <c r="AC45" s="359">
        <f>AE45/Q45</f>
        <v>0.77</v>
      </c>
      <c r="AD45" s="359">
        <f>AE45/T45</f>
        <v>0.84</v>
      </c>
      <c r="AE45" s="361">
        <f>24*247</f>
        <v>5928</v>
      </c>
      <c r="AF45" s="359">
        <f>AH45/Q45</f>
        <v>0.39</v>
      </c>
      <c r="AG45" s="359">
        <f>AH45/T45</f>
        <v>0.42</v>
      </c>
      <c r="AH45" s="361">
        <f>24*247*0.5</f>
        <v>2964</v>
      </c>
      <c r="AI45" s="360"/>
      <c r="AJ45" s="362">
        <f>Q45-(Q45*AC45)</f>
        <v>1760.12</v>
      </c>
      <c r="AK45" s="360"/>
      <c r="AL45" s="362">
        <f>Q45</f>
        <v>7652.68</v>
      </c>
      <c r="AM45" s="360"/>
      <c r="AN45" s="362">
        <f>Q45-Q45*AF45</f>
        <v>4668.13</v>
      </c>
      <c r="AO45" s="360"/>
      <c r="AP45" s="362">
        <f>AJ45*$AO$6</f>
        <v>1091.27</v>
      </c>
      <c r="AQ45" s="360"/>
      <c r="AR45" s="362">
        <f>AL45*$AO$6</f>
        <v>4744.66</v>
      </c>
      <c r="AS45" s="360"/>
      <c r="AT45" s="362">
        <f>AN45*$AO$6</f>
        <v>2894.24</v>
      </c>
    </row>
    <row r="46" spans="1:46" hidden="1">
      <c r="A46" s="352" t="s">
        <v>398</v>
      </c>
      <c r="B46" s="353">
        <f>C46*247</f>
        <v>18122.39</v>
      </c>
      <c r="C46" s="354">
        <v>73.37</v>
      </c>
      <c r="D46" s="355">
        <f>394/0.95*0.75</f>
        <v>311.05</v>
      </c>
      <c r="E46" s="356">
        <f>D46/247</f>
        <v>1.26</v>
      </c>
      <c r="F46" s="355">
        <f>1203/12*9</f>
        <v>902.25</v>
      </c>
      <c r="G46" s="357">
        <f>F46/247</f>
        <v>3.65</v>
      </c>
      <c r="H46" s="355">
        <f>1203/12*9</f>
        <v>902.25</v>
      </c>
      <c r="I46" s="357">
        <f>H46/247</f>
        <v>3.65</v>
      </c>
      <c r="J46" s="355">
        <v>1437</v>
      </c>
      <c r="K46" s="356">
        <f>J46/247</f>
        <v>5.82</v>
      </c>
      <c r="L46" s="355">
        <f>6796/12*9</f>
        <v>5097</v>
      </c>
      <c r="M46" s="356">
        <f>L46/247</f>
        <v>20.64</v>
      </c>
      <c r="N46" s="356">
        <f>B46+D46+F46+J46+L46</f>
        <v>25869.69</v>
      </c>
      <c r="O46" s="357">
        <f t="shared" ref="O46:O52" si="15">N46/12</f>
        <v>2155.81</v>
      </c>
      <c r="P46" s="357">
        <f>C46+E46+G46+K46+M46</f>
        <v>104.74</v>
      </c>
      <c r="Q46" s="356">
        <f>B46+D46+F46+J46</f>
        <v>20772.689999999999</v>
      </c>
      <c r="R46" s="357">
        <f t="shared" ref="R46:R53" si="16">Q46/12</f>
        <v>1731.06</v>
      </c>
      <c r="S46" s="357">
        <f>C46+E46+G46+K46</f>
        <v>84.1</v>
      </c>
      <c r="T46" s="356">
        <f>B46+D46+H46</f>
        <v>19335.689999999999</v>
      </c>
      <c r="U46" s="357">
        <f t="shared" ref="U46:U53" si="17">T46/12</f>
        <v>1611.31</v>
      </c>
      <c r="V46" s="357">
        <f>C46+E46+I46</f>
        <v>78.28</v>
      </c>
      <c r="W46" s="359"/>
      <c r="X46" s="359"/>
      <c r="Y46" s="351"/>
      <c r="Z46" s="359"/>
      <c r="AA46" s="359"/>
      <c r="AB46" s="351"/>
      <c r="AC46" s="359"/>
      <c r="AD46" s="359"/>
      <c r="AE46" s="351"/>
      <c r="AF46" s="359"/>
      <c r="AG46" s="359"/>
      <c r="AH46" s="351"/>
      <c r="AI46" s="364"/>
      <c r="AJ46" s="364"/>
      <c r="AK46" s="364"/>
      <c r="AL46" s="364"/>
      <c r="AM46" s="364"/>
      <c r="AN46" s="364"/>
      <c r="AO46" s="364"/>
      <c r="AP46" s="364"/>
      <c r="AQ46" s="364"/>
      <c r="AR46" s="364"/>
      <c r="AS46" s="364"/>
      <c r="AT46" s="364"/>
    </row>
    <row r="47" spans="1:46">
      <c r="A47" s="352" t="s">
        <v>399</v>
      </c>
      <c r="B47" s="365">
        <f>C47*248</f>
        <v>25407.599999999999</v>
      </c>
      <c r="C47" s="354">
        <v>102.45</v>
      </c>
      <c r="D47" s="355">
        <v>394</v>
      </c>
      <c r="E47" s="366">
        <f>D47/248</f>
        <v>1.59</v>
      </c>
      <c r="F47" s="355">
        <v>1203</v>
      </c>
      <c r="G47" s="367">
        <f>F47/248</f>
        <v>4.8499999999999996</v>
      </c>
      <c r="H47" s="355">
        <v>859</v>
      </c>
      <c r="I47" s="367">
        <f>H47/248</f>
        <v>3.46</v>
      </c>
      <c r="J47" s="355">
        <v>1437</v>
      </c>
      <c r="K47" s="366">
        <f>J47/248</f>
        <v>5.79</v>
      </c>
      <c r="L47" s="355">
        <v>7068</v>
      </c>
      <c r="M47" s="356">
        <f>L47/247</f>
        <v>28.62</v>
      </c>
      <c r="N47" s="356">
        <f>B47+D47+F47+J47+L47</f>
        <v>35509.599999999999</v>
      </c>
      <c r="O47" s="357">
        <f t="shared" si="15"/>
        <v>2959.13</v>
      </c>
      <c r="P47" s="357">
        <f>C47+E47+G47+K47+M47</f>
        <v>143.30000000000001</v>
      </c>
      <c r="Q47" s="368">
        <f>B47+D47+F47+J47</f>
        <v>28441.599999999999</v>
      </c>
      <c r="R47" s="357">
        <f t="shared" si="16"/>
        <v>2370.13</v>
      </c>
      <c r="S47" s="357">
        <f>C47+E47+G47+K47</f>
        <v>114.68</v>
      </c>
      <c r="T47" s="356">
        <f>B47+D47+H47</f>
        <v>26660.6</v>
      </c>
      <c r="U47" s="357">
        <f t="shared" si="17"/>
        <v>2221.7199999999998</v>
      </c>
      <c r="V47" s="357">
        <f>C47+E47+I47</f>
        <v>107.5</v>
      </c>
      <c r="W47" s="359">
        <f>Y47/Q47</f>
        <v>0.83</v>
      </c>
      <c r="X47" s="359">
        <f>Y47/T47</f>
        <v>0.88</v>
      </c>
      <c r="Y47" s="369">
        <f>94.78*248</f>
        <v>23505.439999999999</v>
      </c>
      <c r="Z47" s="359">
        <f>AB47/Q47</f>
        <v>0.25</v>
      </c>
      <c r="AA47" s="359">
        <f>AB47/T47</f>
        <v>0.26</v>
      </c>
      <c r="AB47" s="369">
        <f>94.78*248*0.3</f>
        <v>7051.63</v>
      </c>
      <c r="AC47" s="359"/>
      <c r="AD47" s="359"/>
      <c r="AE47" s="370"/>
      <c r="AF47" s="359"/>
      <c r="AG47" s="359"/>
      <c r="AH47" s="370"/>
      <c r="AI47" s="361">
        <f>Q47-(Q47*W47)</f>
        <v>4835.07</v>
      </c>
      <c r="AJ47" s="361"/>
      <c r="AK47" s="361">
        <f>Q47</f>
        <v>28441.599999999999</v>
      </c>
      <c r="AL47" s="361"/>
      <c r="AM47" s="361">
        <f>Q47-Q47*Z47</f>
        <v>21331.200000000001</v>
      </c>
      <c r="AN47" s="361"/>
      <c r="AO47" s="361">
        <f>AI47*$AO$6</f>
        <v>2997.74</v>
      </c>
      <c r="AP47" s="361"/>
      <c r="AQ47" s="361">
        <f>AK47*$AO$6</f>
        <v>17633.79</v>
      </c>
      <c r="AR47" s="361"/>
      <c r="AS47" s="361">
        <f>AM47*$AO$6</f>
        <v>13225.34</v>
      </c>
      <c r="AT47" s="361"/>
    </row>
    <row r="48" spans="1:46" ht="30" hidden="1">
      <c r="A48" s="389" t="s">
        <v>400</v>
      </c>
      <c r="B48" s="353">
        <f>C48*247</f>
        <v>21242</v>
      </c>
      <c r="C48" s="354">
        <v>86</v>
      </c>
      <c r="D48" s="355">
        <f>199/0.95*1</f>
        <v>209.47</v>
      </c>
      <c r="E48" s="356">
        <f>D48/247</f>
        <v>0.85</v>
      </c>
      <c r="F48" s="355">
        <v>1012</v>
      </c>
      <c r="G48" s="357">
        <f>F48/247</f>
        <v>4.0999999999999996</v>
      </c>
      <c r="H48" s="355">
        <v>1012</v>
      </c>
      <c r="I48" s="357">
        <f>H48/247</f>
        <v>4.0999999999999996</v>
      </c>
      <c r="J48" s="355">
        <v>1209</v>
      </c>
      <c r="K48" s="356">
        <f>J48/247</f>
        <v>4.8899999999999997</v>
      </c>
      <c r="L48" s="355">
        <f>6327.39</f>
        <v>6327.39</v>
      </c>
      <c r="M48" s="356">
        <f>L48/247</f>
        <v>25.62</v>
      </c>
      <c r="N48" s="356">
        <f>B48+D48+F48+J48+L48</f>
        <v>29999.86</v>
      </c>
      <c r="O48" s="357">
        <f t="shared" si="15"/>
        <v>2499.9899999999998</v>
      </c>
      <c r="P48" s="357">
        <f>C48+E48+G48+K48+M48</f>
        <v>121.46</v>
      </c>
      <c r="Q48" s="356">
        <f>B48+D48+F48+J48</f>
        <v>23672.47</v>
      </c>
      <c r="R48" s="357">
        <f t="shared" si="16"/>
        <v>1972.71</v>
      </c>
      <c r="S48" s="357">
        <f>C48+E48+G48+K48</f>
        <v>95.84</v>
      </c>
      <c r="T48" s="356">
        <f>B48+D48+H48</f>
        <v>22463.47</v>
      </c>
      <c r="U48" s="357">
        <f t="shared" si="17"/>
        <v>1871.96</v>
      </c>
      <c r="V48" s="357">
        <f>C48+E48+I48</f>
        <v>90.95</v>
      </c>
      <c r="W48" s="359"/>
      <c r="X48" s="359"/>
      <c r="Y48" s="351"/>
      <c r="Z48" s="359"/>
      <c r="AA48" s="359"/>
      <c r="AB48" s="351"/>
      <c r="AC48" s="359"/>
      <c r="AD48" s="359"/>
      <c r="AE48" s="351"/>
      <c r="AF48" s="359"/>
      <c r="AG48" s="359"/>
      <c r="AH48" s="351"/>
      <c r="AI48" s="351"/>
      <c r="AJ48" s="351"/>
      <c r="AK48" s="351"/>
      <c r="AL48" s="351"/>
      <c r="AM48" s="351"/>
      <c r="AN48" s="351"/>
      <c r="AO48" s="351"/>
      <c r="AP48" s="351"/>
      <c r="AQ48" s="351"/>
      <c r="AR48" s="351"/>
      <c r="AS48" s="351"/>
      <c r="AT48" s="351"/>
    </row>
    <row r="49" spans="1:46">
      <c r="A49" s="347" t="s">
        <v>401</v>
      </c>
      <c r="B49" s="348"/>
      <c r="C49" s="349"/>
      <c r="D49" s="349"/>
      <c r="E49" s="349"/>
      <c r="F49" s="349"/>
      <c r="G49" s="350"/>
      <c r="H49" s="349"/>
      <c r="I49" s="350"/>
      <c r="J49" s="349"/>
      <c r="K49" s="349"/>
      <c r="L49" s="349"/>
      <c r="M49" s="349"/>
      <c r="N49" s="371"/>
      <c r="O49" s="372"/>
      <c r="P49" s="372"/>
      <c r="Q49" s="371"/>
      <c r="R49" s="372"/>
      <c r="S49" s="372"/>
      <c r="T49" s="371"/>
      <c r="U49" s="372"/>
      <c r="V49" s="372"/>
      <c r="W49" s="373"/>
      <c r="X49" s="373"/>
      <c r="Y49" s="351"/>
      <c r="Z49" s="373"/>
      <c r="AA49" s="373"/>
      <c r="AB49" s="351"/>
      <c r="AC49" s="373"/>
      <c r="AD49" s="373"/>
      <c r="AE49" s="351"/>
      <c r="AF49" s="373"/>
      <c r="AG49" s="373"/>
      <c r="AH49" s="351"/>
      <c r="AI49" s="351"/>
      <c r="AJ49" s="351"/>
      <c r="AK49" s="351"/>
      <c r="AL49" s="351"/>
      <c r="AM49" s="351"/>
      <c r="AN49" s="351"/>
      <c r="AO49" s="351"/>
      <c r="AP49" s="351"/>
      <c r="AQ49" s="351"/>
      <c r="AR49" s="351"/>
      <c r="AS49" s="351"/>
      <c r="AT49" s="351"/>
    </row>
    <row r="50" spans="1:46" ht="30" hidden="1">
      <c r="A50" s="352" t="s">
        <v>397</v>
      </c>
      <c r="B50" s="353">
        <f>C50*247</f>
        <v>8141.12</v>
      </c>
      <c r="C50" s="354">
        <v>32.96</v>
      </c>
      <c r="D50" s="355">
        <f>394/0.95*0.25</f>
        <v>103.68</v>
      </c>
      <c r="E50" s="356">
        <f>D50/247</f>
        <v>0.42</v>
      </c>
      <c r="F50" s="355">
        <f>1203/12*4</f>
        <v>401</v>
      </c>
      <c r="G50" s="357">
        <f>F50/247</f>
        <v>1.62</v>
      </c>
      <c r="H50" s="355">
        <f>859/12*4</f>
        <v>286.33</v>
      </c>
      <c r="I50" s="357">
        <f>H50/247</f>
        <v>1.1599999999999999</v>
      </c>
      <c r="J50" s="355">
        <f>1437/12*4</f>
        <v>479</v>
      </c>
      <c r="K50" s="356">
        <f>J50/247</f>
        <v>1.94</v>
      </c>
      <c r="L50" s="355">
        <f>5907/12*4</f>
        <v>1969</v>
      </c>
      <c r="M50" s="356">
        <f>L50/247</f>
        <v>7.97</v>
      </c>
      <c r="N50" s="356">
        <f>B50+D50+F50+J50+L50</f>
        <v>11093.8</v>
      </c>
      <c r="O50" s="357">
        <f t="shared" si="15"/>
        <v>924.48</v>
      </c>
      <c r="P50" s="357">
        <f>C50+E50+G50+K50+M50</f>
        <v>44.91</v>
      </c>
      <c r="Q50" s="356">
        <f>B50+D50+F50+J50</f>
        <v>9124.7999999999993</v>
      </c>
      <c r="R50" s="357">
        <f t="shared" si="16"/>
        <v>760.4</v>
      </c>
      <c r="S50" s="357">
        <f>C50+E50+G50+K50</f>
        <v>36.94</v>
      </c>
      <c r="T50" s="356">
        <f>B50+D50+H50</f>
        <v>8531.1299999999992</v>
      </c>
      <c r="U50" s="357">
        <f t="shared" si="17"/>
        <v>710.93</v>
      </c>
      <c r="V50" s="357">
        <f>C50+E50+I50</f>
        <v>34.54</v>
      </c>
      <c r="W50" s="359"/>
      <c r="X50" s="359"/>
      <c r="Y50" s="351"/>
      <c r="Z50" s="359"/>
      <c r="AA50" s="359"/>
      <c r="AB50" s="351"/>
      <c r="AC50" s="359">
        <f>AE50/Q50</f>
        <v>0.65</v>
      </c>
      <c r="AD50" s="359">
        <f>AE50/T50</f>
        <v>0.69</v>
      </c>
      <c r="AE50" s="361">
        <f>24*247</f>
        <v>5928</v>
      </c>
      <c r="AF50" s="359">
        <f>AH50/Q50</f>
        <v>0.32</v>
      </c>
      <c r="AG50" s="359">
        <f>AH50/T50</f>
        <v>0.35</v>
      </c>
      <c r="AH50" s="361">
        <f>24*247*0.5</f>
        <v>2964</v>
      </c>
      <c r="AI50" s="360"/>
      <c r="AJ50" s="362">
        <f>Q50-(Q50*AC50)</f>
        <v>3193.68</v>
      </c>
      <c r="AK50" s="360"/>
      <c r="AL50" s="362">
        <f>Q50</f>
        <v>9124.7999999999993</v>
      </c>
      <c r="AM50" s="360"/>
      <c r="AN50" s="362">
        <f>Q50-Q50*AF50</f>
        <v>6204.86</v>
      </c>
      <c r="AO50" s="360"/>
      <c r="AP50" s="362">
        <f>AJ50*$AO$6</f>
        <v>1980.08</v>
      </c>
      <c r="AQ50" s="360"/>
      <c r="AR50" s="362">
        <f>AL50*$AO$6</f>
        <v>5657.38</v>
      </c>
      <c r="AS50" s="360"/>
      <c r="AT50" s="362">
        <f>AN50*$AO$6</f>
        <v>3847.01</v>
      </c>
    </row>
    <row r="51" spans="1:46" hidden="1">
      <c r="A51" s="352" t="s">
        <v>398</v>
      </c>
      <c r="B51" s="353">
        <f>C51*247</f>
        <v>22363.38</v>
      </c>
      <c r="C51" s="354">
        <v>90.54</v>
      </c>
      <c r="D51" s="355">
        <f>394/0.95*0.75</f>
        <v>311.05</v>
      </c>
      <c r="E51" s="356">
        <f>D51/247</f>
        <v>1.26</v>
      </c>
      <c r="F51" s="355">
        <f>1203/12*9</f>
        <v>902.25</v>
      </c>
      <c r="G51" s="357">
        <f>F51/247</f>
        <v>3.65</v>
      </c>
      <c r="H51" s="355">
        <f>1203/12*9</f>
        <v>902.25</v>
      </c>
      <c r="I51" s="357">
        <f>H51/247</f>
        <v>3.65</v>
      </c>
      <c r="J51" s="355">
        <v>1437</v>
      </c>
      <c r="K51" s="356">
        <f>J51/247</f>
        <v>5.82</v>
      </c>
      <c r="L51" s="355">
        <f>5679/12*9</f>
        <v>4259.25</v>
      </c>
      <c r="M51" s="356">
        <f>L51/247</f>
        <v>17.239999999999998</v>
      </c>
      <c r="N51" s="356">
        <f>B51+D51+F51+J51+L51</f>
        <v>29272.93</v>
      </c>
      <c r="O51" s="357">
        <f t="shared" si="15"/>
        <v>2439.41</v>
      </c>
      <c r="P51" s="357">
        <f>C51+E51+G51+K51+M51</f>
        <v>118.51</v>
      </c>
      <c r="Q51" s="356">
        <f>B51+D51+F51+J51</f>
        <v>25013.68</v>
      </c>
      <c r="R51" s="357">
        <f t="shared" si="16"/>
        <v>2084.4699999999998</v>
      </c>
      <c r="S51" s="357">
        <f>C51+E51+G51+K51</f>
        <v>101.27</v>
      </c>
      <c r="T51" s="356">
        <f>B51+D51+H51</f>
        <v>23576.68</v>
      </c>
      <c r="U51" s="357">
        <f t="shared" si="17"/>
        <v>1964.72</v>
      </c>
      <c r="V51" s="357">
        <f>C51+E51+I51</f>
        <v>95.45</v>
      </c>
      <c r="W51" s="359"/>
      <c r="X51" s="359"/>
      <c r="Y51" s="351"/>
      <c r="Z51" s="359"/>
      <c r="AA51" s="359"/>
      <c r="AB51" s="351"/>
      <c r="AC51" s="359"/>
      <c r="AD51" s="359"/>
      <c r="AE51" s="351"/>
      <c r="AF51" s="359"/>
      <c r="AG51" s="359"/>
      <c r="AH51" s="351"/>
      <c r="AI51" s="351"/>
      <c r="AJ51" s="351"/>
      <c r="AK51" s="351"/>
      <c r="AL51" s="351"/>
      <c r="AM51" s="351"/>
      <c r="AN51" s="351"/>
      <c r="AO51" s="351"/>
      <c r="AP51" s="351"/>
      <c r="AQ51" s="351"/>
      <c r="AR51" s="351"/>
      <c r="AS51" s="351"/>
      <c r="AT51" s="351"/>
    </row>
    <row r="52" spans="1:46" ht="15.75" thickBot="1">
      <c r="A52" s="352" t="s">
        <v>399</v>
      </c>
      <c r="B52" s="365">
        <f>C52*248</f>
        <v>31012.400000000001</v>
      </c>
      <c r="C52" s="354">
        <v>125.05</v>
      </c>
      <c r="D52" s="355">
        <v>394</v>
      </c>
      <c r="E52" s="366">
        <f>D52/248</f>
        <v>1.59</v>
      </c>
      <c r="F52" s="355">
        <v>1203</v>
      </c>
      <c r="G52" s="367">
        <f>F52/248</f>
        <v>4.8499999999999996</v>
      </c>
      <c r="H52" s="355">
        <v>859</v>
      </c>
      <c r="I52" s="367">
        <f>H52/248</f>
        <v>3.46</v>
      </c>
      <c r="J52" s="355">
        <v>1437</v>
      </c>
      <c r="K52" s="366">
        <f>J52/248</f>
        <v>5.79</v>
      </c>
      <c r="L52" s="355">
        <v>5907</v>
      </c>
      <c r="M52" s="356">
        <f>L52/247</f>
        <v>23.91</v>
      </c>
      <c r="N52" s="356">
        <f>B52+D52+F52+J52+L52</f>
        <v>39953.4</v>
      </c>
      <c r="O52" s="357">
        <f t="shared" si="15"/>
        <v>3329.45</v>
      </c>
      <c r="P52" s="357">
        <f>C52+E52+G52+K52+M52</f>
        <v>161.19</v>
      </c>
      <c r="Q52" s="368">
        <f>B52+D52+F52+J52</f>
        <v>34046.400000000001</v>
      </c>
      <c r="R52" s="357">
        <f t="shared" si="16"/>
        <v>2837.2</v>
      </c>
      <c r="S52" s="357">
        <f>C52+E52+G52+K52</f>
        <v>137.28</v>
      </c>
      <c r="T52" s="356">
        <f>B52+D52+H52</f>
        <v>32265.4</v>
      </c>
      <c r="U52" s="357">
        <f t="shared" si="17"/>
        <v>2688.78</v>
      </c>
      <c r="V52" s="357">
        <f>C52+E52+I52</f>
        <v>130.1</v>
      </c>
      <c r="W52" s="387">
        <f>Y52/Q52</f>
        <v>0.83</v>
      </c>
      <c r="X52" s="387">
        <f>Y52/T52</f>
        <v>0.88</v>
      </c>
      <c r="Y52" s="374">
        <f>114.4*248</f>
        <v>28371.200000000001</v>
      </c>
      <c r="Z52" s="387">
        <f>AB52/Q52</f>
        <v>0.25</v>
      </c>
      <c r="AA52" s="387">
        <f>AB52/T52</f>
        <v>0.26</v>
      </c>
      <c r="AB52" s="374">
        <f>114.4*248*0.3</f>
        <v>8511.36</v>
      </c>
      <c r="AC52" s="359"/>
      <c r="AD52" s="359"/>
      <c r="AE52" s="370"/>
      <c r="AF52" s="359"/>
      <c r="AG52" s="359"/>
      <c r="AH52" s="370"/>
      <c r="AI52" s="376">
        <f>Q52-(Q52*W52)</f>
        <v>5787.89</v>
      </c>
      <c r="AJ52" s="376"/>
      <c r="AK52" s="376">
        <f>Q52</f>
        <v>34046.400000000001</v>
      </c>
      <c r="AL52" s="376"/>
      <c r="AM52" s="376">
        <f>Q52-Q52*Z52</f>
        <v>25534.799999999999</v>
      </c>
      <c r="AN52" s="376"/>
      <c r="AO52" s="376">
        <f>AI52*$AO$6</f>
        <v>3588.49</v>
      </c>
      <c r="AP52" s="376"/>
      <c r="AQ52" s="376">
        <f>AK52*$AO$6</f>
        <v>21108.77</v>
      </c>
      <c r="AR52" s="376"/>
      <c r="AS52" s="376">
        <f>AM52*$AO$6</f>
        <v>15831.58</v>
      </c>
      <c r="AT52" s="376"/>
    </row>
    <row r="53" spans="1:46" ht="30.75" hidden="1" thickBot="1">
      <c r="A53" s="389" t="s">
        <v>400</v>
      </c>
      <c r="B53" s="390">
        <f>C53*247</f>
        <v>26182</v>
      </c>
      <c r="C53" s="391">
        <v>106</v>
      </c>
      <c r="D53" s="392">
        <f>199/0.95*1</f>
        <v>209.47</v>
      </c>
      <c r="E53" s="393">
        <f>D53/247</f>
        <v>0.85</v>
      </c>
      <c r="F53" s="392">
        <v>1012</v>
      </c>
      <c r="G53" s="394">
        <f>F53/247</f>
        <v>4.0999999999999996</v>
      </c>
      <c r="H53" s="392">
        <v>1012</v>
      </c>
      <c r="I53" s="394">
        <f>H53/247</f>
        <v>4.0999999999999996</v>
      </c>
      <c r="J53" s="392">
        <v>1209</v>
      </c>
      <c r="K53" s="393">
        <f>J53/247</f>
        <v>4.8899999999999997</v>
      </c>
      <c r="L53" s="392">
        <v>5288</v>
      </c>
      <c r="M53" s="393">
        <f>L53/247</f>
        <v>21.41</v>
      </c>
      <c r="N53" s="392" t="e">
        <f>E53+G53+#REF!+#REF!+#REF!+#REF!</f>
        <v>#REF!</v>
      </c>
      <c r="O53" s="395" t="e">
        <f>N53/12</f>
        <v>#REF!</v>
      </c>
      <c r="P53" s="395" t="e">
        <f>F53+#REF!+#REF!+#REF!+#REF!+#REF!</f>
        <v>#REF!</v>
      </c>
      <c r="Q53" s="356">
        <f>B53+D53+F53+J53</f>
        <v>28612.47</v>
      </c>
      <c r="R53" s="357">
        <f t="shared" si="16"/>
        <v>2384.37</v>
      </c>
      <c r="S53" s="357">
        <f>C53+E53+G53+K53</f>
        <v>115.84</v>
      </c>
      <c r="T53" s="356">
        <f>B53+D53+H53</f>
        <v>27403.47</v>
      </c>
      <c r="U53" s="357">
        <f t="shared" si="17"/>
        <v>2283.62</v>
      </c>
      <c r="V53" s="357">
        <f>C53+E53+I53</f>
        <v>110.95</v>
      </c>
      <c r="W53" s="375"/>
      <c r="X53" s="375"/>
      <c r="Y53" s="364" t="s">
        <v>97</v>
      </c>
      <c r="Z53" s="375"/>
      <c r="AA53" s="375"/>
      <c r="AB53" s="364" t="s">
        <v>97</v>
      </c>
      <c r="AC53" s="375"/>
      <c r="AD53" s="375"/>
      <c r="AE53" s="364" t="s">
        <v>97</v>
      </c>
      <c r="AF53" s="375"/>
      <c r="AG53" s="375"/>
      <c r="AH53" s="364" t="s">
        <v>97</v>
      </c>
      <c r="AI53" s="383"/>
      <c r="AJ53" s="383"/>
      <c r="AK53" s="383"/>
      <c r="AL53" s="383"/>
      <c r="AM53" s="383"/>
      <c r="AN53" s="383"/>
      <c r="AO53" s="383"/>
      <c r="AP53" s="383"/>
      <c r="AQ53" s="383"/>
      <c r="AR53" s="383"/>
      <c r="AS53" s="383"/>
      <c r="AT53" s="383"/>
    </row>
    <row r="54" spans="1:46" ht="15.75" hidden="1" thickBot="1">
      <c r="A54" s="396" t="s">
        <v>405</v>
      </c>
      <c r="B54" s="397">
        <f t="shared" ref="B54:G54" si="18">(B12+B17+B23+B28+B34+B39+B45+B50)/8</f>
        <v>7405.06</v>
      </c>
      <c r="C54" s="398">
        <f t="shared" si="18"/>
        <v>29.98</v>
      </c>
      <c r="D54" s="398">
        <f t="shared" si="18"/>
        <v>103.68</v>
      </c>
      <c r="E54" s="398">
        <f t="shared" si="18"/>
        <v>0.42</v>
      </c>
      <c r="F54" s="398">
        <f t="shared" si="18"/>
        <v>401</v>
      </c>
      <c r="G54" s="399">
        <f t="shared" si="18"/>
        <v>1.62</v>
      </c>
      <c r="H54" s="398">
        <f>(H12+H17+H23+H28+H34+H39+H45+H50)/8</f>
        <v>286.33</v>
      </c>
      <c r="I54" s="399">
        <f>(I12+I17+I23+I28+I34+I39+I45+I50)/8</f>
        <v>1.1599999999999999</v>
      </c>
      <c r="J54" s="398">
        <f>(J12+J17+J23+J28+J34+J39+J45+J50)/8</f>
        <v>479</v>
      </c>
      <c r="K54" s="398">
        <f>(K12+K17+K23+K28+K34+K39+K45+K50)/8</f>
        <v>1.94</v>
      </c>
      <c r="L54" s="398">
        <f t="shared" ref="L54:V54" si="19">(L12+L17+L23+L28+L34+L39+L45+L50)/8</f>
        <v>2162.5</v>
      </c>
      <c r="M54" s="398">
        <f t="shared" si="19"/>
        <v>8.76</v>
      </c>
      <c r="N54" s="398">
        <f t="shared" si="19"/>
        <v>10551.24</v>
      </c>
      <c r="O54" s="398">
        <f t="shared" si="19"/>
        <v>879.27</v>
      </c>
      <c r="P54" s="399">
        <f t="shared" si="19"/>
        <v>42.72</v>
      </c>
      <c r="Q54" s="400">
        <f>(Q12+Q17+Q23+Q28+Q34+Q39+Q45+Q50)/8</f>
        <v>8388.74</v>
      </c>
      <c r="R54" s="400">
        <f>(R12+R17+R23+R28+R34+R39+R45+R50)/8</f>
        <v>699.06</v>
      </c>
      <c r="S54" s="401">
        <f>(S12+S17+S23+S28+S34+S39+S45+S50)/8</f>
        <v>33.96</v>
      </c>
      <c r="T54" s="400">
        <f t="shared" si="19"/>
        <v>7795.07</v>
      </c>
      <c r="U54" s="400">
        <f t="shared" si="19"/>
        <v>649.59</v>
      </c>
      <c r="V54" s="401">
        <f t="shared" si="19"/>
        <v>31.56</v>
      </c>
      <c r="W54" s="402"/>
      <c r="X54" s="402"/>
      <c r="Y54" s="403"/>
      <c r="Z54" s="402"/>
      <c r="AA54" s="402"/>
      <c r="AB54" s="403"/>
      <c r="AC54" s="402">
        <f>AE54/Q54</f>
        <v>0.71</v>
      </c>
      <c r="AD54" s="402">
        <f>AE54/T54</f>
        <v>0.76</v>
      </c>
      <c r="AE54" s="403">
        <f>24*247</f>
        <v>5928</v>
      </c>
      <c r="AF54" s="402">
        <f>AH54/Q54</f>
        <v>0.35</v>
      </c>
      <c r="AG54" s="402">
        <f>AH54/T54</f>
        <v>0.38</v>
      </c>
      <c r="AH54" s="403">
        <f>24*247*0.5</f>
        <v>2964</v>
      </c>
      <c r="AI54" s="403"/>
      <c r="AJ54" s="403"/>
      <c r="AK54" s="403"/>
      <c r="AL54" s="403"/>
      <c r="AM54" s="403"/>
      <c r="AN54" s="403"/>
      <c r="AO54" s="403"/>
      <c r="AP54" s="403"/>
      <c r="AQ54" s="403"/>
      <c r="AR54" s="403"/>
      <c r="AS54" s="403"/>
      <c r="AT54" s="403"/>
    </row>
    <row r="55" spans="1:46" ht="30.75" thickBot="1">
      <c r="A55" s="396" t="s">
        <v>406</v>
      </c>
      <c r="B55" s="397">
        <f t="shared" ref="B55:G55" si="20">(B14+B19+B25+B30+B36+B41+B47+B52)/8</f>
        <v>28210</v>
      </c>
      <c r="C55" s="398">
        <f t="shared" si="20"/>
        <v>113.75</v>
      </c>
      <c r="D55" s="398">
        <f t="shared" si="20"/>
        <v>394</v>
      </c>
      <c r="E55" s="398">
        <f t="shared" si="20"/>
        <v>1.59</v>
      </c>
      <c r="F55" s="398">
        <f t="shared" si="20"/>
        <v>1203</v>
      </c>
      <c r="G55" s="399">
        <f t="shared" si="20"/>
        <v>4.8499999999999996</v>
      </c>
      <c r="H55" s="398">
        <f>(H14+H19+H25+H30+H36+H41+H47+H52)/8</f>
        <v>859</v>
      </c>
      <c r="I55" s="399">
        <f>(I14+I19+I25+I30+I36+I41+I47+I52)/8</f>
        <v>3.46</v>
      </c>
      <c r="J55" s="398">
        <f>(J14+J19+J25+J30+J36+J41+J47+J52)/8</f>
        <v>1437</v>
      </c>
      <c r="K55" s="398">
        <f>(K14+K19+K25+K30+K36+K41+K47+K52)/8</f>
        <v>5.79</v>
      </c>
      <c r="L55" s="398">
        <f t="shared" ref="L55:V55" si="21">(L14+L19+L25+L30+L36+L41+L47+L52)/8</f>
        <v>6487.5</v>
      </c>
      <c r="M55" s="398">
        <f t="shared" si="21"/>
        <v>26.27</v>
      </c>
      <c r="N55" s="398">
        <f t="shared" si="21"/>
        <v>37731.5</v>
      </c>
      <c r="O55" s="398">
        <f t="shared" si="21"/>
        <v>3144.29</v>
      </c>
      <c r="P55" s="399">
        <f t="shared" si="21"/>
        <v>152.25</v>
      </c>
      <c r="Q55" s="400">
        <f>(Q14+Q19+Q25+Q30+Q36+Q41+Q47+Q52)/8</f>
        <v>31244</v>
      </c>
      <c r="R55" s="400">
        <f>(R14+R19+R25+R30+R36+R41+R47+R52)/8</f>
        <v>2603.67</v>
      </c>
      <c r="S55" s="401">
        <f>(S14+S19+S25+S30+S36+S41+S47+S52)/8</f>
        <v>125.98</v>
      </c>
      <c r="T55" s="400">
        <f t="shared" si="21"/>
        <v>29463</v>
      </c>
      <c r="U55" s="400">
        <f t="shared" si="21"/>
        <v>2455.25</v>
      </c>
      <c r="V55" s="401">
        <f t="shared" si="21"/>
        <v>118.8</v>
      </c>
      <c r="W55" s="402">
        <f>Y55/Q55</f>
        <v>0.83</v>
      </c>
      <c r="X55" s="402">
        <f>Y55/T55</f>
        <v>0.88</v>
      </c>
      <c r="Y55" s="400">
        <f>(Y14+Y19+Y25+Y30+Y36+Y41+Y47+Y52)/8</f>
        <v>25938.32</v>
      </c>
      <c r="Z55" s="402">
        <f>AB55/T55</f>
        <v>0.26</v>
      </c>
      <c r="AA55" s="402">
        <f>AB55/W55</f>
        <v>9375.2999999999993</v>
      </c>
      <c r="AB55" s="400">
        <f>(AB14+AB19+AB25+AB30+AB36+AB41+AB47+AB52)/8</f>
        <v>7781.5</v>
      </c>
      <c r="AC55" s="402"/>
      <c r="AD55" s="402"/>
      <c r="AE55" s="403"/>
      <c r="AF55" s="402"/>
      <c r="AG55" s="402"/>
      <c r="AH55" s="403"/>
      <c r="AI55" s="403"/>
      <c r="AJ55" s="403"/>
      <c r="AK55" s="403"/>
      <c r="AL55" s="403"/>
      <c r="AM55" s="403"/>
      <c r="AN55" s="403"/>
      <c r="AO55" s="403"/>
      <c r="AP55" s="403"/>
      <c r="AQ55" s="403"/>
      <c r="AR55" s="403"/>
      <c r="AS55" s="403"/>
      <c r="AT55" s="403"/>
    </row>
    <row r="56" spans="1:46" ht="15" customHeight="1"/>
    <row r="57" spans="1:46">
      <c r="A57" s="404"/>
      <c r="B57" s="622" t="s">
        <v>64</v>
      </c>
      <c r="C57" s="622"/>
      <c r="D57" s="622"/>
      <c r="E57" s="622"/>
      <c r="F57" s="622"/>
      <c r="G57" s="622"/>
      <c r="H57" s="622"/>
      <c r="I57" s="622"/>
      <c r="J57" s="622"/>
      <c r="K57" s="622"/>
      <c r="Q57" s="623" t="s">
        <v>66</v>
      </c>
      <c r="R57" s="623"/>
      <c r="S57" s="623"/>
      <c r="T57" s="623"/>
      <c r="U57" s="623"/>
      <c r="V57" s="623"/>
      <c r="W57" s="404"/>
      <c r="X57" s="404"/>
      <c r="Y57" s="404" t="s">
        <v>64</v>
      </c>
      <c r="Z57" s="404"/>
      <c r="AA57" s="404"/>
      <c r="AB57" s="404"/>
      <c r="AC57" s="624"/>
      <c r="AD57" s="624"/>
      <c r="AE57" s="624"/>
      <c r="AF57" s="624"/>
      <c r="AG57" s="624"/>
      <c r="AH57" s="624"/>
      <c r="AI57" s="624"/>
      <c r="AJ57" s="624"/>
      <c r="AK57" s="624"/>
      <c r="AL57" s="624"/>
      <c r="AM57" s="624"/>
      <c r="AN57" s="624"/>
      <c r="AO57" s="623" t="s">
        <v>66</v>
      </c>
      <c r="AP57" s="623"/>
      <c r="AQ57" s="623"/>
      <c r="AR57" s="623"/>
      <c r="AS57" s="623"/>
      <c r="AT57" s="623"/>
    </row>
    <row r="58" spans="1:46" ht="15.75" customHeight="1">
      <c r="B58" s="405"/>
      <c r="C58" s="405"/>
      <c r="D58" s="405"/>
      <c r="E58" s="405"/>
      <c r="F58" s="405"/>
      <c r="G58" s="405"/>
      <c r="H58" s="405"/>
      <c r="I58" s="405"/>
      <c r="J58" s="405"/>
      <c r="K58" s="405"/>
      <c r="Q58" s="406"/>
      <c r="R58" s="406"/>
      <c r="S58" s="406"/>
      <c r="T58" s="406"/>
      <c r="U58" s="406"/>
      <c r="V58" s="406"/>
      <c r="W58" s="404"/>
      <c r="X58" s="404"/>
      <c r="Y58" s="404"/>
      <c r="Z58" s="404"/>
      <c r="AA58" s="404"/>
      <c r="AB58" s="404"/>
      <c r="AC58" s="404"/>
      <c r="AD58" s="404"/>
      <c r="AE58" s="404"/>
      <c r="AF58" s="404"/>
      <c r="AG58" s="404"/>
      <c r="AH58" s="404"/>
      <c r="AI58" s="404"/>
      <c r="AJ58" s="404"/>
      <c r="AK58" s="404"/>
      <c r="AL58" s="404"/>
      <c r="AM58" s="404"/>
      <c r="AN58" s="404"/>
      <c r="AO58" s="407"/>
      <c r="AP58" s="407"/>
      <c r="AQ58" s="407"/>
      <c r="AR58" s="407"/>
      <c r="AS58" s="407"/>
      <c r="AT58" s="407"/>
    </row>
    <row r="59" spans="1:46">
      <c r="A59" s="404"/>
      <c r="B59" s="622" t="s">
        <v>407</v>
      </c>
      <c r="C59" s="622"/>
      <c r="D59" s="622"/>
      <c r="E59" s="622"/>
      <c r="F59" s="622"/>
      <c r="G59" s="622"/>
      <c r="H59" s="622"/>
      <c r="I59" s="622"/>
      <c r="J59" s="622"/>
      <c r="K59" s="622"/>
      <c r="L59" s="404"/>
      <c r="M59" s="404"/>
      <c r="Q59" s="623" t="s">
        <v>408</v>
      </c>
      <c r="R59" s="623"/>
      <c r="S59" s="623"/>
      <c r="T59" s="623"/>
      <c r="U59" s="623"/>
      <c r="V59" s="623"/>
      <c r="W59" s="404"/>
      <c r="X59" s="404"/>
      <c r="Y59" s="404" t="s">
        <v>407</v>
      </c>
      <c r="Z59" s="404"/>
      <c r="AA59" s="404"/>
      <c r="AB59" s="404"/>
      <c r="AC59" s="624"/>
      <c r="AD59" s="624"/>
      <c r="AE59" s="624"/>
      <c r="AF59" s="624"/>
      <c r="AG59" s="624"/>
      <c r="AH59" s="624"/>
      <c r="AI59" s="624"/>
      <c r="AJ59" s="624"/>
      <c r="AK59" s="624"/>
      <c r="AL59" s="624"/>
      <c r="AM59" s="624"/>
      <c r="AN59" s="624"/>
      <c r="AO59" s="623" t="s">
        <v>408</v>
      </c>
      <c r="AP59" s="623"/>
      <c r="AQ59" s="623"/>
      <c r="AR59" s="623"/>
      <c r="AS59" s="623"/>
      <c r="AT59" s="623"/>
    </row>
  </sheetData>
  <mergeCells count="24">
    <mergeCell ref="AC57:AN57"/>
    <mergeCell ref="AO57:AT57"/>
    <mergeCell ref="B59:K59"/>
    <mergeCell ref="Q59:V59"/>
    <mergeCell ref="AC59:AN59"/>
    <mergeCell ref="AO59:AT59"/>
    <mergeCell ref="L7:M7"/>
    <mergeCell ref="N7:P7"/>
    <mergeCell ref="Q7:S7"/>
    <mergeCell ref="T7:V7"/>
    <mergeCell ref="B57:K57"/>
    <mergeCell ref="Q57:V57"/>
    <mergeCell ref="J7:K7"/>
    <mergeCell ref="A7:A8"/>
    <mergeCell ref="B7:C7"/>
    <mergeCell ref="D7:E7"/>
    <mergeCell ref="F7:G7"/>
    <mergeCell ref="H7:I7"/>
    <mergeCell ref="B3:V3"/>
    <mergeCell ref="B4:V4"/>
    <mergeCell ref="B5:V5"/>
    <mergeCell ref="AO5:AT5"/>
    <mergeCell ref="H6:K6"/>
    <mergeCell ref="AO6:AT6"/>
  </mergeCells>
  <pageMargins left="0.70866141732283472" right="0.70866141732283472" top="0.74803149606299213" bottom="0.74803149606299213" header="0.31496062992125984" footer="0.31496062992125984"/>
  <pageSetup paperSize="9" scale="65" orientation="landscape" verticalDpi="0" r:id="rId1"/>
  <colBreaks count="1" manualBreakCount="1">
    <brk id="2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5</vt:i4>
      </vt:variant>
    </vt:vector>
  </HeadingPairs>
  <TitlesOfParts>
    <vt:vector size="9" baseType="lpstr">
      <vt:lpstr>прил № 2 (10.07.20)</vt:lpstr>
      <vt:lpstr>услуги на 10.07</vt:lpstr>
      <vt:lpstr>перерасчет 2020 по 85к</vt:lpstr>
      <vt:lpstr>2.5.присмотр (30%)</vt:lpstr>
      <vt:lpstr>'2.5.присмотр (30%)'!Заголовки_для_печати</vt:lpstr>
      <vt:lpstr>'перерасчет 2020 по 85к'!Заголовки_для_печати</vt:lpstr>
      <vt:lpstr>'перерасчет 2020 по 85к'!Область_печати</vt:lpstr>
      <vt:lpstr>'прил № 2 (10.07.20)'!Область_печати</vt:lpstr>
      <vt:lpstr>'услуги на 10.07'!Область_печати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2021-02-24T13:27:28Z</dcterms:modified>
</cp:coreProperties>
</file>